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4170" yWindow="390" windowWidth="22830" windowHeight="9015" tabRatio="888" firstSheet="12" activeTab="13"/>
  </bookViews>
  <sheets>
    <sheet name="индексы" sheetId="4" state="hidden" r:id="rId1"/>
    <sheet name="Кальк. корр.2019 (ДИ)" sheetId="41" state="hidden" r:id="rId2"/>
    <sheet name="подконтрольные" sheetId="44" state="hidden" r:id="rId3"/>
    <sheet name="Тарифное меню_!! (2)" sheetId="82" state="hidden" r:id="rId4"/>
    <sheet name="Тарифное меню_!!" sheetId="75" state="hidden" r:id="rId5"/>
    <sheet name="Закрытый ГВС (2)" sheetId="83" state="hidden" r:id="rId6"/>
    <sheet name="Прил 2" sheetId="77" state="hidden" r:id="rId7"/>
    <sheet name="Прил 3" sheetId="78" state="hidden" r:id="rId8"/>
    <sheet name="Пр (2ГВС)" sheetId="79" state="hidden" r:id="rId9"/>
    <sheet name="пр3ГВС" sheetId="80" state="hidden" r:id="rId10"/>
    <sheet name="пр 4 (ГВС)" sheetId="81" state="hidden" r:id="rId11"/>
    <sheet name="пр5" sheetId="84" state="hidden" r:id="rId12"/>
    <sheet name="Пр (1ГВС)" sheetId="85" r:id="rId13"/>
    <sheet name="пр 2 к расп" sheetId="87" r:id="rId14"/>
    <sheet name="переменные" sheetId="20" state="hidden" r:id="rId15"/>
    <sheet name="учет итогов" sheetId="68" state="hidden" r:id="rId16"/>
    <sheet name="Лист1" sheetId="67" state="hidden" r:id="rId17"/>
    <sheet name="амортизация" sheetId="73" state="hidden" r:id="rId18"/>
    <sheet name="Лист4" sheetId="72" state="hidden" r:id="rId19"/>
    <sheet name="Закрытый ГВС" sheetId="76" state="hidden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</externalReferences>
  <definedNames>
    <definedName name="\" localSheetId="6">'Прил 2'!\</definedName>
    <definedName name="\">#N/A</definedName>
    <definedName name="\a" localSheetId="17">#REF!</definedName>
    <definedName name="\a" localSheetId="5">#REF!</definedName>
    <definedName name="\a" localSheetId="12">#REF!</definedName>
    <definedName name="\a" localSheetId="8">#REF!</definedName>
    <definedName name="\a" localSheetId="13">#REF!</definedName>
    <definedName name="\a" localSheetId="10">#REF!</definedName>
    <definedName name="\a" localSheetId="9">#REF!</definedName>
    <definedName name="\a" localSheetId="11">#REF!</definedName>
    <definedName name="\a" localSheetId="6">#REF!</definedName>
    <definedName name="\a" localSheetId="7">#REF!</definedName>
    <definedName name="\a" localSheetId="3">#REF!</definedName>
    <definedName name="\a">#REF!</definedName>
    <definedName name="\m" localSheetId="17">#REF!</definedName>
    <definedName name="\m" localSheetId="5">#REF!</definedName>
    <definedName name="\m" localSheetId="12">#REF!</definedName>
    <definedName name="\m" localSheetId="8">#REF!</definedName>
    <definedName name="\m" localSheetId="13">#REF!</definedName>
    <definedName name="\m" localSheetId="10">#REF!</definedName>
    <definedName name="\m" localSheetId="9">#REF!</definedName>
    <definedName name="\m" localSheetId="11">#REF!</definedName>
    <definedName name="\m" localSheetId="6">#REF!</definedName>
    <definedName name="\m" localSheetId="7">#REF!</definedName>
    <definedName name="\m" localSheetId="3">#REF!</definedName>
    <definedName name="\m">#REF!</definedName>
    <definedName name="\n" localSheetId="17">#REF!</definedName>
    <definedName name="\n" localSheetId="5">#REF!</definedName>
    <definedName name="\n" localSheetId="12">#REF!</definedName>
    <definedName name="\n" localSheetId="8">#REF!</definedName>
    <definedName name="\n" localSheetId="13">#REF!</definedName>
    <definedName name="\n" localSheetId="10">#REF!</definedName>
    <definedName name="\n" localSheetId="9">#REF!</definedName>
    <definedName name="\n" localSheetId="11">#REF!</definedName>
    <definedName name="\n" localSheetId="6">#REF!</definedName>
    <definedName name="\n" localSheetId="7">#REF!</definedName>
    <definedName name="\n" localSheetId="3">#REF!</definedName>
    <definedName name="\n">#REF!</definedName>
    <definedName name="\o" localSheetId="17">#REF!</definedName>
    <definedName name="\o" localSheetId="5">#REF!</definedName>
    <definedName name="\o" localSheetId="12">#REF!</definedName>
    <definedName name="\o" localSheetId="8">#REF!</definedName>
    <definedName name="\o" localSheetId="13">#REF!</definedName>
    <definedName name="\o" localSheetId="10">#REF!</definedName>
    <definedName name="\o" localSheetId="9">#REF!</definedName>
    <definedName name="\o" localSheetId="11">#REF!</definedName>
    <definedName name="\o" localSheetId="6">#REF!</definedName>
    <definedName name="\o" localSheetId="7">#REF!</definedName>
    <definedName name="\o" localSheetId="3">#REF!</definedName>
    <definedName name="\o">#REF!</definedName>
    <definedName name="\ф23" localSheetId="17">#REF!</definedName>
    <definedName name="\ф23" localSheetId="5">#REF!</definedName>
    <definedName name="\ф23" localSheetId="12">#REF!</definedName>
    <definedName name="\ф23" localSheetId="8">#REF!</definedName>
    <definedName name="\ф23" localSheetId="13">#REF!</definedName>
    <definedName name="\ф23" localSheetId="10">#REF!</definedName>
    <definedName name="\ф23" localSheetId="9">#REF!</definedName>
    <definedName name="\ф23" localSheetId="11">#REF!</definedName>
    <definedName name="\ф23" localSheetId="6">#REF!</definedName>
    <definedName name="\ф23" localSheetId="7">#REF!</definedName>
    <definedName name="\ф23" localSheetId="3">#REF!</definedName>
    <definedName name="\ф23">#REF!</definedName>
    <definedName name="___" localSheetId="17">'[1]7'!$B$25</definedName>
    <definedName name="___" localSheetId="12">'[2]7'!$B$25</definedName>
    <definedName name="___" localSheetId="8">'[2]7'!$B$25</definedName>
    <definedName name="___" localSheetId="13">'[2]7'!$B$25</definedName>
    <definedName name="___" localSheetId="10">'[2]7'!$B$25</definedName>
    <definedName name="___" localSheetId="9">'[2]7'!$B$25</definedName>
    <definedName name="___" localSheetId="11">'[2]7'!$B$25</definedName>
    <definedName name="___" localSheetId="6">'[3]7'!$B$25</definedName>
    <definedName name="___" localSheetId="7">'[3]7'!$B$25</definedName>
    <definedName name="___">'[1]7'!$B$25</definedName>
    <definedName name="______________M8">[4]!______________M8</definedName>
    <definedName name="______________M9">[4]!______________M9</definedName>
    <definedName name="_____________M8">[4]!_____________M8</definedName>
    <definedName name="_____________M9">[4]!_____________M9</definedName>
    <definedName name="____________M8">[5]!_xlbgnm.M8</definedName>
    <definedName name="____________M9">[5]!_xlbgnm.M9</definedName>
    <definedName name="___________M8">[4]!___________M8</definedName>
    <definedName name="___________M9">[4]!___________M9</definedName>
    <definedName name="___________SP1" localSheetId="12">[6]FES!#REF!</definedName>
    <definedName name="___________SP1" localSheetId="13">[6]FES!#REF!</definedName>
    <definedName name="___________SP1" localSheetId="6">[6]FES!#REF!</definedName>
    <definedName name="___________SP1">[6]FES!#REF!</definedName>
    <definedName name="___________SP10" localSheetId="12">[6]FES!#REF!</definedName>
    <definedName name="___________SP10" localSheetId="13">[6]FES!#REF!</definedName>
    <definedName name="___________SP10" localSheetId="6">[6]FES!#REF!</definedName>
    <definedName name="___________SP10">[6]FES!#REF!</definedName>
    <definedName name="___________SP11" localSheetId="12">[6]FES!#REF!</definedName>
    <definedName name="___________SP11" localSheetId="13">[6]FES!#REF!</definedName>
    <definedName name="___________SP11">[6]FES!#REF!</definedName>
    <definedName name="___________SP12" localSheetId="12">[6]FES!#REF!</definedName>
    <definedName name="___________SP12" localSheetId="13">[6]FES!#REF!</definedName>
    <definedName name="___________SP12">[6]FES!#REF!</definedName>
    <definedName name="___________SP13" localSheetId="12">[6]FES!#REF!</definedName>
    <definedName name="___________SP13" localSheetId="13">[6]FES!#REF!</definedName>
    <definedName name="___________SP13">[6]FES!#REF!</definedName>
    <definedName name="___________SP14" localSheetId="12">[6]FES!#REF!</definedName>
    <definedName name="___________SP14" localSheetId="13">[6]FES!#REF!</definedName>
    <definedName name="___________SP14">[6]FES!#REF!</definedName>
    <definedName name="___________SP15" localSheetId="12">[6]FES!#REF!</definedName>
    <definedName name="___________SP15" localSheetId="13">[6]FES!#REF!</definedName>
    <definedName name="___________SP15">[6]FES!#REF!</definedName>
    <definedName name="___________SP16" localSheetId="12">[6]FES!#REF!</definedName>
    <definedName name="___________SP16" localSheetId="13">[6]FES!#REF!</definedName>
    <definedName name="___________SP16">[6]FES!#REF!</definedName>
    <definedName name="___________SP17" localSheetId="12">[6]FES!#REF!</definedName>
    <definedName name="___________SP17" localSheetId="13">[6]FES!#REF!</definedName>
    <definedName name="___________SP17">[6]FES!#REF!</definedName>
    <definedName name="___________SP18" localSheetId="12">[6]FES!#REF!</definedName>
    <definedName name="___________SP18" localSheetId="13">[6]FES!#REF!</definedName>
    <definedName name="___________SP18">[6]FES!#REF!</definedName>
    <definedName name="___________SP19" localSheetId="12">[6]FES!#REF!</definedName>
    <definedName name="___________SP19" localSheetId="13">[6]FES!#REF!</definedName>
    <definedName name="___________SP19">[6]FES!#REF!</definedName>
    <definedName name="___________SP2" localSheetId="12">[6]FES!#REF!</definedName>
    <definedName name="___________SP2" localSheetId="13">[6]FES!#REF!</definedName>
    <definedName name="___________SP2">[6]FES!#REF!</definedName>
    <definedName name="___________SP20" localSheetId="12">[6]FES!#REF!</definedName>
    <definedName name="___________SP20" localSheetId="13">[6]FES!#REF!</definedName>
    <definedName name="___________SP20">[6]FES!#REF!</definedName>
    <definedName name="___________SP3" localSheetId="12">[6]FES!#REF!</definedName>
    <definedName name="___________SP3" localSheetId="13">[6]FES!#REF!</definedName>
    <definedName name="___________SP3">[6]FES!#REF!</definedName>
    <definedName name="___________SP4" localSheetId="12">[6]FES!#REF!</definedName>
    <definedName name="___________SP4" localSheetId="13">[6]FES!#REF!</definedName>
    <definedName name="___________SP4">[6]FES!#REF!</definedName>
    <definedName name="___________SP5" localSheetId="12">[6]FES!#REF!</definedName>
    <definedName name="___________SP5" localSheetId="13">[6]FES!#REF!</definedName>
    <definedName name="___________SP5">[6]FES!#REF!</definedName>
    <definedName name="___________SP7" localSheetId="12">[6]FES!#REF!</definedName>
    <definedName name="___________SP7" localSheetId="13">[6]FES!#REF!</definedName>
    <definedName name="___________SP7">[6]FES!#REF!</definedName>
    <definedName name="___________SP8" localSheetId="12">[6]FES!#REF!</definedName>
    <definedName name="___________SP8" localSheetId="13">[6]FES!#REF!</definedName>
    <definedName name="___________SP8">[6]FES!#REF!</definedName>
    <definedName name="___________SP9" localSheetId="12">[6]FES!#REF!</definedName>
    <definedName name="___________SP9" localSheetId="13">[6]FES!#REF!</definedName>
    <definedName name="___________SP9">[6]FES!#REF!</definedName>
    <definedName name="__________M8" localSheetId="12">'[4]4.8теплоноситель'!__________M8</definedName>
    <definedName name="__________M8" localSheetId="13">'[4]4.8теплоноситель'!__________M8</definedName>
    <definedName name="__________M8">'[4]4.8теплоноситель'!__________M8</definedName>
    <definedName name="__________M9" localSheetId="12">'[4]4.8теплоноситель'!__________M9</definedName>
    <definedName name="__________M9" localSheetId="13">'[4]4.8теплоноситель'!__________M9</definedName>
    <definedName name="__________M9">'[4]4.8теплоноситель'!__________M9</definedName>
    <definedName name="__________SP1" localSheetId="12">[7]FES!#REF!</definedName>
    <definedName name="__________SP1" localSheetId="13">[7]FES!#REF!</definedName>
    <definedName name="__________SP1" localSheetId="6">[7]FES!#REF!</definedName>
    <definedName name="__________SP1">[7]FES!#REF!</definedName>
    <definedName name="__________SP10" localSheetId="12">[7]FES!#REF!</definedName>
    <definedName name="__________SP10" localSheetId="13">[7]FES!#REF!</definedName>
    <definedName name="__________SP10">[7]FES!#REF!</definedName>
    <definedName name="__________SP11" localSheetId="12">[7]FES!#REF!</definedName>
    <definedName name="__________SP11" localSheetId="13">[7]FES!#REF!</definedName>
    <definedName name="__________SP11">[7]FES!#REF!</definedName>
    <definedName name="__________SP12" localSheetId="12">[7]FES!#REF!</definedName>
    <definedName name="__________SP12" localSheetId="13">[7]FES!#REF!</definedName>
    <definedName name="__________SP12">[7]FES!#REF!</definedName>
    <definedName name="__________SP13" localSheetId="12">[7]FES!#REF!</definedName>
    <definedName name="__________SP13" localSheetId="13">[7]FES!#REF!</definedName>
    <definedName name="__________SP13">[7]FES!#REF!</definedName>
    <definedName name="__________SP14" localSheetId="12">[7]FES!#REF!</definedName>
    <definedName name="__________SP14" localSheetId="13">[7]FES!#REF!</definedName>
    <definedName name="__________SP14">[7]FES!#REF!</definedName>
    <definedName name="__________SP15" localSheetId="12">[7]FES!#REF!</definedName>
    <definedName name="__________SP15" localSheetId="13">[7]FES!#REF!</definedName>
    <definedName name="__________SP15">[7]FES!#REF!</definedName>
    <definedName name="__________SP16" localSheetId="12">[7]FES!#REF!</definedName>
    <definedName name="__________SP16" localSheetId="13">[7]FES!#REF!</definedName>
    <definedName name="__________SP16">[7]FES!#REF!</definedName>
    <definedName name="__________SP17" localSheetId="12">[7]FES!#REF!</definedName>
    <definedName name="__________SP17" localSheetId="13">[7]FES!#REF!</definedName>
    <definedName name="__________SP17">[7]FES!#REF!</definedName>
    <definedName name="__________SP18" localSheetId="12">[7]FES!#REF!</definedName>
    <definedName name="__________SP18" localSheetId="13">[7]FES!#REF!</definedName>
    <definedName name="__________SP18">[7]FES!#REF!</definedName>
    <definedName name="__________SP19" localSheetId="12">[7]FES!#REF!</definedName>
    <definedName name="__________SP19" localSheetId="13">[7]FES!#REF!</definedName>
    <definedName name="__________SP19">[7]FES!#REF!</definedName>
    <definedName name="__________SP2" localSheetId="12">[7]FES!#REF!</definedName>
    <definedName name="__________SP2" localSheetId="13">[7]FES!#REF!</definedName>
    <definedName name="__________SP2">[7]FES!#REF!</definedName>
    <definedName name="__________SP20" localSheetId="12">[7]FES!#REF!</definedName>
    <definedName name="__________SP20" localSheetId="13">[7]FES!#REF!</definedName>
    <definedName name="__________SP20">[7]FES!#REF!</definedName>
    <definedName name="__________SP3" localSheetId="12">[7]FES!#REF!</definedName>
    <definedName name="__________SP3" localSheetId="13">[7]FES!#REF!</definedName>
    <definedName name="__________SP3">[7]FES!#REF!</definedName>
    <definedName name="__________SP4" localSheetId="12">[7]FES!#REF!</definedName>
    <definedName name="__________SP4" localSheetId="13">[7]FES!#REF!</definedName>
    <definedName name="__________SP4">[7]FES!#REF!</definedName>
    <definedName name="__________SP5" localSheetId="12">[7]FES!#REF!</definedName>
    <definedName name="__________SP5" localSheetId="13">[7]FES!#REF!</definedName>
    <definedName name="__________SP5">[7]FES!#REF!</definedName>
    <definedName name="__________SP7" localSheetId="12">[7]FES!#REF!</definedName>
    <definedName name="__________SP7" localSheetId="13">[7]FES!#REF!</definedName>
    <definedName name="__________SP7">[7]FES!#REF!</definedName>
    <definedName name="__________SP8" localSheetId="12">[7]FES!#REF!</definedName>
    <definedName name="__________SP8" localSheetId="13">[7]FES!#REF!</definedName>
    <definedName name="__________SP8">[7]FES!#REF!</definedName>
    <definedName name="__________SP9" localSheetId="12">[7]FES!#REF!</definedName>
    <definedName name="__________SP9" localSheetId="13">[7]FES!#REF!</definedName>
    <definedName name="__________SP9">[7]FES!#REF!</definedName>
    <definedName name="_________M8" localSheetId="12">'[4]4.8теплоноситель'!_________M8</definedName>
    <definedName name="_________M8" localSheetId="13">'[4]4.8теплоноситель'!_________M8</definedName>
    <definedName name="_________M8">'[4]4.8теплоноситель'!_________M8</definedName>
    <definedName name="_________M9" localSheetId="12">'[4]4.8теплоноситель'!_________M9</definedName>
    <definedName name="_________M9" localSheetId="13">'[4]4.8теплоноситель'!_________M9</definedName>
    <definedName name="_________M9">'[4]4.8теплоноситель'!_________M9</definedName>
    <definedName name="_________SP1" localSheetId="12">[7]FES!#REF!</definedName>
    <definedName name="_________SP1" localSheetId="13">[7]FES!#REF!</definedName>
    <definedName name="_________SP1" localSheetId="6">[7]FES!#REF!</definedName>
    <definedName name="_________SP1">[7]FES!#REF!</definedName>
    <definedName name="_________SP10" localSheetId="12">[7]FES!#REF!</definedName>
    <definedName name="_________SP10" localSheetId="13">[7]FES!#REF!</definedName>
    <definedName name="_________SP10">[7]FES!#REF!</definedName>
    <definedName name="_________SP11" localSheetId="12">[7]FES!#REF!</definedName>
    <definedName name="_________SP11" localSheetId="13">[7]FES!#REF!</definedName>
    <definedName name="_________SP11">[7]FES!#REF!</definedName>
    <definedName name="_________SP12" localSheetId="12">[7]FES!#REF!</definedName>
    <definedName name="_________SP12" localSheetId="13">[7]FES!#REF!</definedName>
    <definedName name="_________SP12">[7]FES!#REF!</definedName>
    <definedName name="_________SP13" localSheetId="12">[7]FES!#REF!</definedName>
    <definedName name="_________SP13" localSheetId="13">[7]FES!#REF!</definedName>
    <definedName name="_________SP13">[7]FES!#REF!</definedName>
    <definedName name="_________SP14" localSheetId="12">[7]FES!#REF!</definedName>
    <definedName name="_________SP14" localSheetId="13">[7]FES!#REF!</definedName>
    <definedName name="_________SP14">[7]FES!#REF!</definedName>
    <definedName name="_________SP15" localSheetId="12">[7]FES!#REF!</definedName>
    <definedName name="_________SP15" localSheetId="13">[7]FES!#REF!</definedName>
    <definedName name="_________SP15">[7]FES!#REF!</definedName>
    <definedName name="_________SP16" localSheetId="12">[7]FES!#REF!</definedName>
    <definedName name="_________SP16" localSheetId="13">[7]FES!#REF!</definedName>
    <definedName name="_________SP16">[7]FES!#REF!</definedName>
    <definedName name="_________SP17" localSheetId="12">[7]FES!#REF!</definedName>
    <definedName name="_________SP17" localSheetId="13">[7]FES!#REF!</definedName>
    <definedName name="_________SP17">[7]FES!#REF!</definedName>
    <definedName name="_________SP18" localSheetId="12">[7]FES!#REF!</definedName>
    <definedName name="_________SP18" localSheetId="13">[7]FES!#REF!</definedName>
    <definedName name="_________SP18">[7]FES!#REF!</definedName>
    <definedName name="_________SP19" localSheetId="12">[7]FES!#REF!</definedName>
    <definedName name="_________SP19" localSheetId="13">[7]FES!#REF!</definedName>
    <definedName name="_________SP19">[7]FES!#REF!</definedName>
    <definedName name="_________SP2" localSheetId="12">[7]FES!#REF!</definedName>
    <definedName name="_________SP2" localSheetId="13">[7]FES!#REF!</definedName>
    <definedName name="_________SP2">[7]FES!#REF!</definedName>
    <definedName name="_________SP20" localSheetId="12">[7]FES!#REF!</definedName>
    <definedName name="_________SP20" localSheetId="13">[7]FES!#REF!</definedName>
    <definedName name="_________SP20">[7]FES!#REF!</definedName>
    <definedName name="_________SP3" localSheetId="12">[7]FES!#REF!</definedName>
    <definedName name="_________SP3" localSheetId="13">[7]FES!#REF!</definedName>
    <definedName name="_________SP3">[7]FES!#REF!</definedName>
    <definedName name="_________SP4" localSheetId="12">[7]FES!#REF!</definedName>
    <definedName name="_________SP4" localSheetId="13">[7]FES!#REF!</definedName>
    <definedName name="_________SP4">[7]FES!#REF!</definedName>
    <definedName name="_________SP5" localSheetId="12">[7]FES!#REF!</definedName>
    <definedName name="_________SP5" localSheetId="13">[7]FES!#REF!</definedName>
    <definedName name="_________SP5">[7]FES!#REF!</definedName>
    <definedName name="_________SP7" localSheetId="12">[7]FES!#REF!</definedName>
    <definedName name="_________SP7" localSheetId="13">[7]FES!#REF!</definedName>
    <definedName name="_________SP7">[7]FES!#REF!</definedName>
    <definedName name="_________SP8" localSheetId="12">[7]FES!#REF!</definedName>
    <definedName name="_________SP8" localSheetId="13">[7]FES!#REF!</definedName>
    <definedName name="_________SP8">[7]FES!#REF!</definedName>
    <definedName name="_________SP9" localSheetId="12">[7]FES!#REF!</definedName>
    <definedName name="_________SP9" localSheetId="13">[7]FES!#REF!</definedName>
    <definedName name="_________SP9">[7]FES!#REF!</definedName>
    <definedName name="________M8" localSheetId="12">'[4]4.8теплоноситель'!________M8</definedName>
    <definedName name="________M8" localSheetId="13">'[4]4.8теплоноситель'!________M8</definedName>
    <definedName name="________M8">'[4]4.8теплоноситель'!________M8</definedName>
    <definedName name="________M9" localSheetId="12">'[4]4.8теплоноситель'!________M9</definedName>
    <definedName name="________M9" localSheetId="13">'[4]4.8теплоноситель'!________M9</definedName>
    <definedName name="________M9">'[4]4.8теплоноситель'!________M9</definedName>
    <definedName name="________mm1" localSheetId="12">[8]ПРОГНОЗ_1!#REF!</definedName>
    <definedName name="________mm1" localSheetId="13">[8]ПРОГНОЗ_1!#REF!</definedName>
    <definedName name="________mm1" localSheetId="6">[8]ПРОГНОЗ_1!#REF!</definedName>
    <definedName name="________mm1">[8]ПРОГНОЗ_1!#REF!</definedName>
    <definedName name="________SP1" localSheetId="12">[9]FES!#REF!</definedName>
    <definedName name="________SP1" localSheetId="13">[9]FES!#REF!</definedName>
    <definedName name="________SP1">[9]FES!#REF!</definedName>
    <definedName name="________SP10" localSheetId="12">[9]FES!#REF!</definedName>
    <definedName name="________SP10" localSheetId="13">[9]FES!#REF!</definedName>
    <definedName name="________SP10">[9]FES!#REF!</definedName>
    <definedName name="________SP11" localSheetId="12">[9]FES!#REF!</definedName>
    <definedName name="________SP11" localSheetId="13">[9]FES!#REF!</definedName>
    <definedName name="________SP11">[9]FES!#REF!</definedName>
    <definedName name="________SP12" localSheetId="12">[9]FES!#REF!</definedName>
    <definedName name="________SP12" localSheetId="13">[9]FES!#REF!</definedName>
    <definedName name="________SP12">[9]FES!#REF!</definedName>
    <definedName name="________SP13" localSheetId="12">[9]FES!#REF!</definedName>
    <definedName name="________SP13" localSheetId="13">[9]FES!#REF!</definedName>
    <definedName name="________SP13">[9]FES!#REF!</definedName>
    <definedName name="________SP14" localSheetId="12">[9]FES!#REF!</definedName>
    <definedName name="________SP14" localSheetId="13">[9]FES!#REF!</definedName>
    <definedName name="________SP14">[9]FES!#REF!</definedName>
    <definedName name="________SP15" localSheetId="12">[9]FES!#REF!</definedName>
    <definedName name="________SP15" localSheetId="13">[9]FES!#REF!</definedName>
    <definedName name="________SP15">[9]FES!#REF!</definedName>
    <definedName name="________SP16" localSheetId="12">[9]FES!#REF!</definedName>
    <definedName name="________SP16" localSheetId="13">[9]FES!#REF!</definedName>
    <definedName name="________SP16">[9]FES!#REF!</definedName>
    <definedName name="________SP17" localSheetId="12">[9]FES!#REF!</definedName>
    <definedName name="________SP17" localSheetId="13">[9]FES!#REF!</definedName>
    <definedName name="________SP17">[9]FES!#REF!</definedName>
    <definedName name="________SP18" localSheetId="12">[9]FES!#REF!</definedName>
    <definedName name="________SP18" localSheetId="13">[9]FES!#REF!</definedName>
    <definedName name="________SP18">[9]FES!#REF!</definedName>
    <definedName name="________SP19" localSheetId="12">[9]FES!#REF!</definedName>
    <definedName name="________SP19" localSheetId="13">[9]FES!#REF!</definedName>
    <definedName name="________SP19">[9]FES!#REF!</definedName>
    <definedName name="________SP2" localSheetId="12">[9]FES!#REF!</definedName>
    <definedName name="________SP2" localSheetId="13">[9]FES!#REF!</definedName>
    <definedName name="________SP2">[9]FES!#REF!</definedName>
    <definedName name="________SP20" localSheetId="12">[9]FES!#REF!</definedName>
    <definedName name="________SP20" localSheetId="13">[9]FES!#REF!</definedName>
    <definedName name="________SP20">[9]FES!#REF!</definedName>
    <definedName name="________SP3" localSheetId="12">[9]FES!#REF!</definedName>
    <definedName name="________SP3" localSheetId="13">[9]FES!#REF!</definedName>
    <definedName name="________SP3">[9]FES!#REF!</definedName>
    <definedName name="________SP4" localSheetId="12">[9]FES!#REF!</definedName>
    <definedName name="________SP4" localSheetId="13">[9]FES!#REF!</definedName>
    <definedName name="________SP4">[9]FES!#REF!</definedName>
    <definedName name="________SP5" localSheetId="12">[9]FES!#REF!</definedName>
    <definedName name="________SP5" localSheetId="13">[9]FES!#REF!</definedName>
    <definedName name="________SP5">[9]FES!#REF!</definedName>
    <definedName name="________SP7" localSheetId="12">[9]FES!#REF!</definedName>
    <definedName name="________SP7" localSheetId="13">[9]FES!#REF!</definedName>
    <definedName name="________SP7">[9]FES!#REF!</definedName>
    <definedName name="________SP8" localSheetId="12">[9]FES!#REF!</definedName>
    <definedName name="________SP8" localSheetId="13">[9]FES!#REF!</definedName>
    <definedName name="________SP8">[9]FES!#REF!</definedName>
    <definedName name="________SP9" localSheetId="12">[9]FES!#REF!</definedName>
    <definedName name="________SP9" localSheetId="13">[9]FES!#REF!</definedName>
    <definedName name="________SP9">[9]FES!#REF!</definedName>
    <definedName name="________vp1" localSheetId="12">[10]T0!#REF!</definedName>
    <definedName name="________vp1" localSheetId="13">[10]T0!#REF!</definedName>
    <definedName name="________vp1">[10]T0!#REF!</definedName>
    <definedName name="________vpp1" localSheetId="12">[10]T0!#REF!</definedName>
    <definedName name="________vpp1" localSheetId="13">[10]T0!#REF!</definedName>
    <definedName name="________vpp1">[10]T0!#REF!</definedName>
    <definedName name="________vpp2" localSheetId="12">[10]T0!#REF!</definedName>
    <definedName name="________vpp2" localSheetId="13">[10]T0!#REF!</definedName>
    <definedName name="________vpp2">[10]T0!#REF!</definedName>
    <definedName name="________vpp3" localSheetId="12">[10]T0!#REF!</definedName>
    <definedName name="________vpp3" localSheetId="13">[10]T0!#REF!</definedName>
    <definedName name="________vpp3">[10]T0!#REF!</definedName>
    <definedName name="________vpp4" localSheetId="12">[10]T0!#REF!</definedName>
    <definedName name="________vpp4" localSheetId="13">[10]T0!#REF!</definedName>
    <definedName name="________vpp4">[10]T0!#REF!</definedName>
    <definedName name="________vpp5" localSheetId="12">[10]T0!#REF!</definedName>
    <definedName name="________vpp5" localSheetId="13">[10]T0!#REF!</definedName>
    <definedName name="________vpp5">[10]T0!#REF!</definedName>
    <definedName name="________vpp6" localSheetId="12">[10]T0!#REF!</definedName>
    <definedName name="________vpp6" localSheetId="13">[10]T0!#REF!</definedName>
    <definedName name="________vpp6">[10]T0!#REF!</definedName>
    <definedName name="________vpp7" localSheetId="12">[10]T0!#REF!</definedName>
    <definedName name="________vpp7" localSheetId="13">[10]T0!#REF!</definedName>
    <definedName name="________vpp7">[10]T0!#REF!</definedName>
    <definedName name="_______M8" localSheetId="12">'[4]4.8теплоноситель'!_______M8</definedName>
    <definedName name="_______M8" localSheetId="13">'[4]4.8теплоноситель'!_______M8</definedName>
    <definedName name="_______M8">'[4]4.8теплоноситель'!_______M8</definedName>
    <definedName name="_______M9" localSheetId="12">'[4]4.8теплоноситель'!_______M9</definedName>
    <definedName name="_______M9" localSheetId="13">'[4]4.8теплоноситель'!_______M9</definedName>
    <definedName name="_______M9">'[4]4.8теплоноситель'!_______M9</definedName>
    <definedName name="_______nm1" localSheetId="12">#REF!</definedName>
    <definedName name="_______nm1" localSheetId="13">#REF!</definedName>
    <definedName name="_______nm1" localSheetId="6">#REF!</definedName>
    <definedName name="_______nm1">#REF!</definedName>
    <definedName name="_______nm2" localSheetId="12">#REF!</definedName>
    <definedName name="_______nm2" localSheetId="13">#REF!</definedName>
    <definedName name="_______nm2">#REF!</definedName>
    <definedName name="_______Num2" localSheetId="12">#REF!</definedName>
    <definedName name="_______Num2" localSheetId="13">#REF!</definedName>
    <definedName name="_______Num2">#REF!</definedName>
    <definedName name="_______SP1" localSheetId="12">[6]FES!#REF!</definedName>
    <definedName name="_______SP1" localSheetId="13">[6]FES!#REF!</definedName>
    <definedName name="_______SP1" localSheetId="6">[6]FES!#REF!</definedName>
    <definedName name="_______SP1">[6]FES!#REF!</definedName>
    <definedName name="_______SP10" localSheetId="12">[6]FES!#REF!</definedName>
    <definedName name="_______SP10" localSheetId="13">[6]FES!#REF!</definedName>
    <definedName name="_______SP10" localSheetId="6">[6]FES!#REF!</definedName>
    <definedName name="_______SP10">[6]FES!#REF!</definedName>
    <definedName name="_______SP11" localSheetId="12">[6]FES!#REF!</definedName>
    <definedName name="_______SP11" localSheetId="13">[6]FES!#REF!</definedName>
    <definedName name="_______SP11">[6]FES!#REF!</definedName>
    <definedName name="_______SP12" localSheetId="12">[6]FES!#REF!</definedName>
    <definedName name="_______SP12" localSheetId="13">[6]FES!#REF!</definedName>
    <definedName name="_______SP12">[6]FES!#REF!</definedName>
    <definedName name="_______SP13" localSheetId="12">[6]FES!#REF!</definedName>
    <definedName name="_______SP13" localSheetId="13">[6]FES!#REF!</definedName>
    <definedName name="_______SP13">[6]FES!#REF!</definedName>
    <definedName name="_______SP14" localSheetId="12">[6]FES!#REF!</definedName>
    <definedName name="_______SP14" localSheetId="13">[6]FES!#REF!</definedName>
    <definedName name="_______SP14">[6]FES!#REF!</definedName>
    <definedName name="_______SP15" localSheetId="12">[6]FES!#REF!</definedName>
    <definedName name="_______SP15" localSheetId="13">[6]FES!#REF!</definedName>
    <definedName name="_______SP15">[6]FES!#REF!</definedName>
    <definedName name="_______SP16" localSheetId="12">[6]FES!#REF!</definedName>
    <definedName name="_______SP16" localSheetId="13">[6]FES!#REF!</definedName>
    <definedName name="_______SP16">[6]FES!#REF!</definedName>
    <definedName name="_______SP17" localSheetId="12">[6]FES!#REF!</definedName>
    <definedName name="_______SP17" localSheetId="13">[6]FES!#REF!</definedName>
    <definedName name="_______SP17">[6]FES!#REF!</definedName>
    <definedName name="_______SP18" localSheetId="12">[6]FES!#REF!</definedName>
    <definedName name="_______SP18" localSheetId="13">[6]FES!#REF!</definedName>
    <definedName name="_______SP18">[6]FES!#REF!</definedName>
    <definedName name="_______SP19" localSheetId="12">[6]FES!#REF!</definedName>
    <definedName name="_______SP19" localSheetId="13">[6]FES!#REF!</definedName>
    <definedName name="_______SP19">[6]FES!#REF!</definedName>
    <definedName name="_______SP2" localSheetId="12">[6]FES!#REF!</definedName>
    <definedName name="_______SP2" localSheetId="13">[6]FES!#REF!</definedName>
    <definedName name="_______SP2">[6]FES!#REF!</definedName>
    <definedName name="_______SP20" localSheetId="12">[6]FES!#REF!</definedName>
    <definedName name="_______SP20" localSheetId="13">[6]FES!#REF!</definedName>
    <definedName name="_______SP20">[6]FES!#REF!</definedName>
    <definedName name="_______SP3" localSheetId="12">[6]FES!#REF!</definedName>
    <definedName name="_______SP3" localSheetId="13">[6]FES!#REF!</definedName>
    <definedName name="_______SP3">[6]FES!#REF!</definedName>
    <definedName name="_______SP4" localSheetId="12">[6]FES!#REF!</definedName>
    <definedName name="_______SP4" localSheetId="13">[6]FES!#REF!</definedName>
    <definedName name="_______SP4">[6]FES!#REF!</definedName>
    <definedName name="_______SP5" localSheetId="12">[6]FES!#REF!</definedName>
    <definedName name="_______SP5" localSheetId="13">[6]FES!#REF!</definedName>
    <definedName name="_______SP5">[6]FES!#REF!</definedName>
    <definedName name="_______SP7" localSheetId="12">[6]FES!#REF!</definedName>
    <definedName name="_______SP7" localSheetId="13">[6]FES!#REF!</definedName>
    <definedName name="_______SP7">[6]FES!#REF!</definedName>
    <definedName name="_______SP8" localSheetId="12">[6]FES!#REF!</definedName>
    <definedName name="_______SP8" localSheetId="13">[6]FES!#REF!</definedName>
    <definedName name="_______SP8">[6]FES!#REF!</definedName>
    <definedName name="_______SP9" localSheetId="12">[6]FES!#REF!</definedName>
    <definedName name="_______SP9" localSheetId="13">[6]FES!#REF!</definedName>
    <definedName name="_______SP9">[6]FES!#REF!</definedName>
    <definedName name="______cur1">'[11]#ССЫЛКА'!$Q$2</definedName>
    <definedName name="______FOT1">'[12]ФОТ по месяцам'!$D$5:$D$41</definedName>
    <definedName name="______M8" localSheetId="12">[13]числ!_xlbgnm.M8</definedName>
    <definedName name="______M8" localSheetId="13">[13]числ!_xlbgnm.M8</definedName>
    <definedName name="______M8">[13]числ!_xlbgnm.M8</definedName>
    <definedName name="______M9" localSheetId="12">[13]числ!_xlbgnm.M9</definedName>
    <definedName name="______M9" localSheetId="13">[13]числ!_xlbgnm.M9</definedName>
    <definedName name="______M9">[13]числ!_xlbgnm.M9</definedName>
    <definedName name="______mm1" localSheetId="12">[8]ПРОГНОЗ_1!#REF!</definedName>
    <definedName name="______mm1" localSheetId="13">[8]ПРОГНОЗ_1!#REF!</definedName>
    <definedName name="______mm1" localSheetId="6">[8]ПРОГНОЗ_1!#REF!</definedName>
    <definedName name="______mm1">[8]ПРОГНОЗ_1!#REF!</definedName>
    <definedName name="______mmm89" localSheetId="12">#REF!</definedName>
    <definedName name="______mmm89" localSheetId="13">#REF!</definedName>
    <definedName name="______mmm89" localSheetId="6">#REF!</definedName>
    <definedName name="______mmm89">#REF!</definedName>
    <definedName name="______Num2" localSheetId="12">#REF!</definedName>
    <definedName name="______Num2" localSheetId="13">#REF!</definedName>
    <definedName name="______Num2">#REF!</definedName>
    <definedName name="______Ob1" localSheetId="12">#REF!</definedName>
    <definedName name="______Ob1" localSheetId="13">#REF!</definedName>
    <definedName name="______Ob1">#REF!</definedName>
    <definedName name="______qwe1" localSheetId="12">#REF!</definedName>
    <definedName name="______qwe1" localSheetId="13">#REF!</definedName>
    <definedName name="______qwe1">#REF!</definedName>
    <definedName name="______qwe123" localSheetId="12">#REF!</definedName>
    <definedName name="______qwe123" localSheetId="13">#REF!</definedName>
    <definedName name="______qwe123">#REF!</definedName>
    <definedName name="______qwe1237" localSheetId="12">#REF!</definedName>
    <definedName name="______qwe1237" localSheetId="13">#REF!</definedName>
    <definedName name="______qwe1237">#REF!</definedName>
    <definedName name="______qwe23" localSheetId="12">#REF!</definedName>
    <definedName name="______qwe23" localSheetId="13">#REF!</definedName>
    <definedName name="______qwe23">#REF!</definedName>
    <definedName name="______SP1" localSheetId="12">[9]FES!#REF!</definedName>
    <definedName name="______SP1" localSheetId="13">[9]FES!#REF!</definedName>
    <definedName name="______SP1" localSheetId="6">[9]FES!#REF!</definedName>
    <definedName name="______SP1">[9]FES!#REF!</definedName>
    <definedName name="______SP10" localSheetId="12">[9]FES!#REF!</definedName>
    <definedName name="______SP10" localSheetId="13">[9]FES!#REF!</definedName>
    <definedName name="______SP10" localSheetId="6">[9]FES!#REF!</definedName>
    <definedName name="______SP10">[9]FES!#REF!</definedName>
    <definedName name="______SP11" localSheetId="12">[9]FES!#REF!</definedName>
    <definedName name="______SP11" localSheetId="13">[9]FES!#REF!</definedName>
    <definedName name="______SP11">[9]FES!#REF!</definedName>
    <definedName name="______SP12" localSheetId="12">[9]FES!#REF!</definedName>
    <definedName name="______SP12" localSheetId="13">[9]FES!#REF!</definedName>
    <definedName name="______SP12">[9]FES!#REF!</definedName>
    <definedName name="______SP13" localSheetId="12">[9]FES!#REF!</definedName>
    <definedName name="______SP13" localSheetId="13">[9]FES!#REF!</definedName>
    <definedName name="______SP13">[9]FES!#REF!</definedName>
    <definedName name="______SP14" localSheetId="12">[9]FES!#REF!</definedName>
    <definedName name="______SP14" localSheetId="13">[9]FES!#REF!</definedName>
    <definedName name="______SP14">[9]FES!#REF!</definedName>
    <definedName name="______SP15" localSheetId="12">[9]FES!#REF!</definedName>
    <definedName name="______SP15" localSheetId="13">[9]FES!#REF!</definedName>
    <definedName name="______SP15">[9]FES!#REF!</definedName>
    <definedName name="______SP16" localSheetId="12">[9]FES!#REF!</definedName>
    <definedName name="______SP16" localSheetId="13">[9]FES!#REF!</definedName>
    <definedName name="______SP16">[9]FES!#REF!</definedName>
    <definedName name="______SP17" localSheetId="12">[9]FES!#REF!</definedName>
    <definedName name="______SP17" localSheetId="13">[9]FES!#REF!</definedName>
    <definedName name="______SP17">[9]FES!#REF!</definedName>
    <definedName name="______SP18" localSheetId="12">[9]FES!#REF!</definedName>
    <definedName name="______SP18" localSheetId="13">[9]FES!#REF!</definedName>
    <definedName name="______SP18">[9]FES!#REF!</definedName>
    <definedName name="______SP19" localSheetId="12">[9]FES!#REF!</definedName>
    <definedName name="______SP19" localSheetId="13">[9]FES!#REF!</definedName>
    <definedName name="______SP19">[9]FES!#REF!</definedName>
    <definedName name="______SP2" localSheetId="12">[9]FES!#REF!</definedName>
    <definedName name="______SP2" localSheetId="13">[9]FES!#REF!</definedName>
    <definedName name="______SP2">[9]FES!#REF!</definedName>
    <definedName name="______SP20" localSheetId="12">[9]FES!#REF!</definedName>
    <definedName name="______SP20" localSheetId="13">[9]FES!#REF!</definedName>
    <definedName name="______SP20">[9]FES!#REF!</definedName>
    <definedName name="______SP3" localSheetId="12">[9]FES!#REF!</definedName>
    <definedName name="______SP3" localSheetId="13">[9]FES!#REF!</definedName>
    <definedName name="______SP3">[9]FES!#REF!</definedName>
    <definedName name="______SP4" localSheetId="12">[9]FES!#REF!</definedName>
    <definedName name="______SP4" localSheetId="13">[9]FES!#REF!</definedName>
    <definedName name="______SP4">[9]FES!#REF!</definedName>
    <definedName name="______SP5" localSheetId="12">[9]FES!#REF!</definedName>
    <definedName name="______SP5" localSheetId="13">[9]FES!#REF!</definedName>
    <definedName name="______SP5">[9]FES!#REF!</definedName>
    <definedName name="______SP7" localSheetId="12">[9]FES!#REF!</definedName>
    <definedName name="______SP7" localSheetId="13">[9]FES!#REF!</definedName>
    <definedName name="______SP7">[9]FES!#REF!</definedName>
    <definedName name="______SP8" localSheetId="12">[9]FES!#REF!</definedName>
    <definedName name="______SP8" localSheetId="13">[9]FES!#REF!</definedName>
    <definedName name="______SP8">[9]FES!#REF!</definedName>
    <definedName name="______SP9" localSheetId="12">[9]FES!#REF!</definedName>
    <definedName name="______SP9" localSheetId="13">[9]FES!#REF!</definedName>
    <definedName name="______SP9">[9]FES!#REF!</definedName>
    <definedName name="______vp1" localSheetId="12">[10]T0!#REF!</definedName>
    <definedName name="______vp1" localSheetId="13">[10]T0!#REF!</definedName>
    <definedName name="______vp1">[10]T0!#REF!</definedName>
    <definedName name="______vpp1" localSheetId="12">[10]T0!#REF!</definedName>
    <definedName name="______vpp1" localSheetId="13">[10]T0!#REF!</definedName>
    <definedName name="______vpp1">[10]T0!#REF!</definedName>
    <definedName name="______vpp2" localSheetId="12">[10]T0!#REF!</definedName>
    <definedName name="______vpp2" localSheetId="13">[10]T0!#REF!</definedName>
    <definedName name="______vpp2">[10]T0!#REF!</definedName>
    <definedName name="______vpp3" localSheetId="12">[10]T0!#REF!</definedName>
    <definedName name="______vpp3" localSheetId="13">[10]T0!#REF!</definedName>
    <definedName name="______vpp3">[10]T0!#REF!</definedName>
    <definedName name="______vpp4" localSheetId="12">[10]T0!#REF!</definedName>
    <definedName name="______vpp4" localSheetId="13">[10]T0!#REF!</definedName>
    <definedName name="______vpp4">[10]T0!#REF!</definedName>
    <definedName name="______vpp5" localSheetId="12">[10]T0!#REF!</definedName>
    <definedName name="______vpp5" localSheetId="13">[10]T0!#REF!</definedName>
    <definedName name="______vpp5">[10]T0!#REF!</definedName>
    <definedName name="______vpp6" localSheetId="12">[10]T0!#REF!</definedName>
    <definedName name="______vpp6" localSheetId="13">[10]T0!#REF!</definedName>
    <definedName name="______vpp6">[10]T0!#REF!</definedName>
    <definedName name="______vpp7" localSheetId="12">[10]T0!#REF!</definedName>
    <definedName name="______vpp7" localSheetId="13">[10]T0!#REF!</definedName>
    <definedName name="______vpp7">[10]T0!#REF!</definedName>
    <definedName name="_____A100000" localSheetId="17">#REF!</definedName>
    <definedName name="_____A100000" localSheetId="5">#REF!</definedName>
    <definedName name="_____A100000" localSheetId="12">#REF!</definedName>
    <definedName name="_____A100000" localSheetId="8">#REF!</definedName>
    <definedName name="_____A100000" localSheetId="13">#REF!</definedName>
    <definedName name="_____A100000" localSheetId="10">#REF!</definedName>
    <definedName name="_____A100000" localSheetId="9">#REF!</definedName>
    <definedName name="_____A100000" localSheetId="6">#REF!</definedName>
    <definedName name="_____A100000" localSheetId="7">#REF!</definedName>
    <definedName name="_____A100000" localSheetId="3">#REF!</definedName>
    <definedName name="_____A100000">#REF!</definedName>
    <definedName name="_____A1000000" localSheetId="5">#REF!</definedName>
    <definedName name="_____A1000000" localSheetId="12">#REF!</definedName>
    <definedName name="_____A1000000" localSheetId="8">#REF!</definedName>
    <definedName name="_____A1000000" localSheetId="13">#REF!</definedName>
    <definedName name="_____A1000000" localSheetId="10">#REF!</definedName>
    <definedName name="_____A1000000" localSheetId="9">#REF!</definedName>
    <definedName name="_____A1000000" localSheetId="6">#REF!</definedName>
    <definedName name="_____A1000000" localSheetId="7">#REF!</definedName>
    <definedName name="_____A1000000" localSheetId="3">#REF!</definedName>
    <definedName name="_____A1000000">#REF!</definedName>
    <definedName name="_____cur1">'[11]#ССЫЛКА'!$Q$2</definedName>
    <definedName name="_____FOT1">'[12]ФОТ по месяцам'!$D$5:$D$41</definedName>
    <definedName name="_____FY1">[4]!_____FY1</definedName>
    <definedName name="_____M8" localSheetId="12">'[4]4.8теплоноситель'!_____M8</definedName>
    <definedName name="_____M8" localSheetId="13">'[4]4.8теплоноситель'!_____M8</definedName>
    <definedName name="_____M8">'[4]4.8теплоноситель'!_____M8</definedName>
    <definedName name="_____M9" localSheetId="12">'[4]4.8теплоноситель'!_____M9</definedName>
    <definedName name="_____M9" localSheetId="13">'[4]4.8теплоноситель'!_____M9</definedName>
    <definedName name="_____M9">'[4]4.8теплоноситель'!_____M9</definedName>
    <definedName name="_____mmm89" localSheetId="12">#REF!</definedName>
    <definedName name="_____mmm89" localSheetId="13">#REF!</definedName>
    <definedName name="_____mmm89" localSheetId="6">#REF!</definedName>
    <definedName name="_____mmm89">#REF!</definedName>
    <definedName name="_____nm1" localSheetId="12">#REF!</definedName>
    <definedName name="_____nm1" localSheetId="13">#REF!</definedName>
    <definedName name="_____nm1">#REF!</definedName>
    <definedName name="_____nm2" localSheetId="12">#REF!</definedName>
    <definedName name="_____nm2" localSheetId="13">#REF!</definedName>
    <definedName name="_____nm2">#REF!</definedName>
    <definedName name="_____Num2" localSheetId="12">#REF!</definedName>
    <definedName name="_____Num2" localSheetId="13">#REF!</definedName>
    <definedName name="_____Num2">#REF!</definedName>
    <definedName name="_____Ob1" localSheetId="12">#REF!</definedName>
    <definedName name="_____Ob1" localSheetId="13">#REF!</definedName>
    <definedName name="_____Ob1">#REF!</definedName>
    <definedName name="_____op1">[14]T25!$I$48</definedName>
    <definedName name="_____opp1">[14]T31!$I$91</definedName>
    <definedName name="_____opp2">[14]T31!$I$92</definedName>
    <definedName name="_____opp3">[14]T31!$I$93</definedName>
    <definedName name="_____opp4">[14]T31!$I$94</definedName>
    <definedName name="_____opp5">[14]T31!$I$95</definedName>
    <definedName name="_____opp6">[14]T31!$I$96</definedName>
    <definedName name="_____opp7">[14]T31!$I$97</definedName>
    <definedName name="_____qwe1" localSheetId="12">#REF!</definedName>
    <definedName name="_____qwe1" localSheetId="13">#REF!</definedName>
    <definedName name="_____qwe1" localSheetId="6">#REF!</definedName>
    <definedName name="_____qwe1">#REF!</definedName>
    <definedName name="_____qwe123" localSheetId="12">#REF!</definedName>
    <definedName name="_____qwe123" localSheetId="13">#REF!</definedName>
    <definedName name="_____qwe123">#REF!</definedName>
    <definedName name="_____qwe1237" localSheetId="12">#REF!</definedName>
    <definedName name="_____qwe1237" localSheetId="13">#REF!</definedName>
    <definedName name="_____qwe1237">#REF!</definedName>
    <definedName name="_____qwe23" localSheetId="12">#REF!</definedName>
    <definedName name="_____qwe23" localSheetId="13">#REF!</definedName>
    <definedName name="_____qwe23">#REF!</definedName>
    <definedName name="_____SP1" localSheetId="12">[6]FES!#REF!</definedName>
    <definedName name="_____SP1" localSheetId="13">[6]FES!#REF!</definedName>
    <definedName name="_____SP1" localSheetId="6">[6]FES!#REF!</definedName>
    <definedName name="_____SP1">[6]FES!#REF!</definedName>
    <definedName name="_____SP10" localSheetId="12">[6]FES!#REF!</definedName>
    <definedName name="_____SP10" localSheetId="13">[6]FES!#REF!</definedName>
    <definedName name="_____SP10" localSheetId="6">[6]FES!#REF!</definedName>
    <definedName name="_____SP10">[6]FES!#REF!</definedName>
    <definedName name="_____SP11" localSheetId="12">[6]FES!#REF!</definedName>
    <definedName name="_____SP11" localSheetId="13">[6]FES!#REF!</definedName>
    <definedName name="_____SP11">[6]FES!#REF!</definedName>
    <definedName name="_____SP12" localSheetId="12">[6]FES!#REF!</definedName>
    <definedName name="_____SP12" localSheetId="13">[6]FES!#REF!</definedName>
    <definedName name="_____SP12">[6]FES!#REF!</definedName>
    <definedName name="_____SP13" localSheetId="12">[6]FES!#REF!</definedName>
    <definedName name="_____SP13" localSheetId="13">[6]FES!#REF!</definedName>
    <definedName name="_____SP13">[6]FES!#REF!</definedName>
    <definedName name="_____SP14" localSheetId="12">[6]FES!#REF!</definedName>
    <definedName name="_____SP14" localSheetId="13">[6]FES!#REF!</definedName>
    <definedName name="_____SP14">[6]FES!#REF!</definedName>
    <definedName name="_____SP15" localSheetId="12">[6]FES!#REF!</definedName>
    <definedName name="_____SP15" localSheetId="13">[6]FES!#REF!</definedName>
    <definedName name="_____SP15">[6]FES!#REF!</definedName>
    <definedName name="_____SP16" localSheetId="12">[6]FES!#REF!</definedName>
    <definedName name="_____SP16" localSheetId="13">[6]FES!#REF!</definedName>
    <definedName name="_____SP16">[6]FES!#REF!</definedName>
    <definedName name="_____SP17" localSheetId="12">[6]FES!#REF!</definedName>
    <definedName name="_____SP17" localSheetId="13">[6]FES!#REF!</definedName>
    <definedName name="_____SP17">[6]FES!#REF!</definedName>
    <definedName name="_____SP18" localSheetId="12">[6]FES!#REF!</definedName>
    <definedName name="_____SP18" localSheetId="13">[6]FES!#REF!</definedName>
    <definedName name="_____SP18">[6]FES!#REF!</definedName>
    <definedName name="_____SP19" localSheetId="12">[6]FES!#REF!</definedName>
    <definedName name="_____SP19" localSheetId="13">[6]FES!#REF!</definedName>
    <definedName name="_____SP19">[6]FES!#REF!</definedName>
    <definedName name="_____SP2" localSheetId="12">[6]FES!#REF!</definedName>
    <definedName name="_____SP2" localSheetId="13">[6]FES!#REF!</definedName>
    <definedName name="_____SP2">[6]FES!#REF!</definedName>
    <definedName name="_____SP20" localSheetId="12">[6]FES!#REF!</definedName>
    <definedName name="_____SP20" localSheetId="13">[6]FES!#REF!</definedName>
    <definedName name="_____SP20">[6]FES!#REF!</definedName>
    <definedName name="_____SP3" localSheetId="12">[6]FES!#REF!</definedName>
    <definedName name="_____SP3" localSheetId="13">[6]FES!#REF!</definedName>
    <definedName name="_____SP3">[6]FES!#REF!</definedName>
    <definedName name="_____SP4" localSheetId="12">[6]FES!#REF!</definedName>
    <definedName name="_____SP4" localSheetId="13">[6]FES!#REF!</definedName>
    <definedName name="_____SP4">[6]FES!#REF!</definedName>
    <definedName name="_____SP5" localSheetId="12">[6]FES!#REF!</definedName>
    <definedName name="_____SP5" localSheetId="13">[6]FES!#REF!</definedName>
    <definedName name="_____SP5">[6]FES!#REF!</definedName>
    <definedName name="_____SP7" localSheetId="12">[6]FES!#REF!</definedName>
    <definedName name="_____SP7" localSheetId="13">[6]FES!#REF!</definedName>
    <definedName name="_____SP7">[6]FES!#REF!</definedName>
    <definedName name="_____SP8" localSheetId="12">[6]FES!#REF!</definedName>
    <definedName name="_____SP8" localSheetId="13">[6]FES!#REF!</definedName>
    <definedName name="_____SP8">[6]FES!#REF!</definedName>
    <definedName name="_____SP9" localSheetId="12">[6]FES!#REF!</definedName>
    <definedName name="_____SP9" localSheetId="13">[6]FES!#REF!</definedName>
    <definedName name="_____SP9">[6]FES!#REF!</definedName>
    <definedName name="____a02" localSheetId="17">#REF!</definedName>
    <definedName name="____a02" localSheetId="5">#REF!</definedName>
    <definedName name="____a02" localSheetId="12">#REF!</definedName>
    <definedName name="____a02" localSheetId="8">#REF!</definedName>
    <definedName name="____a02" localSheetId="13">#REF!</definedName>
    <definedName name="____a02" localSheetId="10">#REF!</definedName>
    <definedName name="____a02" localSheetId="9">#REF!</definedName>
    <definedName name="____a02" localSheetId="11">#REF!</definedName>
    <definedName name="____a02" localSheetId="6">#REF!</definedName>
    <definedName name="____a02" localSheetId="7">#REF!</definedName>
    <definedName name="____a02" localSheetId="3">#REF!</definedName>
    <definedName name="____a02">#REF!</definedName>
    <definedName name="____A1" localSheetId="17">#REF!</definedName>
    <definedName name="____A1" localSheetId="5">#REF!</definedName>
    <definedName name="____A1" localSheetId="12">#REF!</definedName>
    <definedName name="____A1" localSheetId="8">#REF!</definedName>
    <definedName name="____A1" localSheetId="13">#REF!</definedName>
    <definedName name="____A1" localSheetId="10">#REF!</definedName>
    <definedName name="____A1" localSheetId="9">#REF!</definedName>
    <definedName name="____A1" localSheetId="11">#REF!</definedName>
    <definedName name="____A1" localSheetId="6">#REF!</definedName>
    <definedName name="____A1" localSheetId="7">#REF!</definedName>
    <definedName name="____A1" localSheetId="3">#REF!</definedName>
    <definedName name="____A1">#REF!</definedName>
    <definedName name="____A100000" localSheetId="5">#REF!</definedName>
    <definedName name="____A100000" localSheetId="12">#REF!</definedName>
    <definedName name="____A100000" localSheetId="8">#REF!</definedName>
    <definedName name="____A100000" localSheetId="13">#REF!</definedName>
    <definedName name="____A100000" localSheetId="10">#REF!</definedName>
    <definedName name="____A100000" localSheetId="9">#REF!</definedName>
    <definedName name="____A100000" localSheetId="6">#REF!</definedName>
    <definedName name="____A100000" localSheetId="7">#REF!</definedName>
    <definedName name="____A100000" localSheetId="3">#REF!</definedName>
    <definedName name="____A100000">#REF!</definedName>
    <definedName name="____A1000000" localSheetId="5">#REF!</definedName>
    <definedName name="____A1000000" localSheetId="12">#REF!</definedName>
    <definedName name="____A1000000" localSheetId="8">#REF!</definedName>
    <definedName name="____A1000000" localSheetId="13">#REF!</definedName>
    <definedName name="____A1000000" localSheetId="10">#REF!</definedName>
    <definedName name="____A1000000" localSheetId="9">#REF!</definedName>
    <definedName name="____A1000000" localSheetId="6">#REF!</definedName>
    <definedName name="____A1000000" localSheetId="7">#REF!</definedName>
    <definedName name="____A1000000" localSheetId="3">#REF!</definedName>
    <definedName name="____A1000000">#REF!</definedName>
    <definedName name="____cur1">'[11]#ССЫЛКА'!$Q$2</definedName>
    <definedName name="____dat1">'[15]ГУП 2008'!$B$79</definedName>
    <definedName name="____ent1">'[15]ГУП 2008'!$I$1</definedName>
    <definedName name="____FOT1">'[12]ФОТ по месяцам'!$D$5:$D$41</definedName>
    <definedName name="____gf2" localSheetId="17">#REF!</definedName>
    <definedName name="____gf2" localSheetId="5">#REF!</definedName>
    <definedName name="____gf2" localSheetId="12">#REF!</definedName>
    <definedName name="____gf2" localSheetId="8">#REF!</definedName>
    <definedName name="____gf2" localSheetId="13">#REF!</definedName>
    <definedName name="____gf2" localSheetId="10">#REF!</definedName>
    <definedName name="____gf2" localSheetId="9">#REF!</definedName>
    <definedName name="____gf2" localSheetId="11">#REF!</definedName>
    <definedName name="____gf2" localSheetId="6">#REF!</definedName>
    <definedName name="____gf2" localSheetId="7">#REF!</definedName>
    <definedName name="____gf2" localSheetId="3">#REF!</definedName>
    <definedName name="____gf2">#REF!</definedName>
    <definedName name="____ghg1" localSheetId="12" hidden="1">{#N/A,#N/A,FALSE,"Себестоимсть-97"}</definedName>
    <definedName name="____ghg1" localSheetId="8" hidden="1">{#N/A,#N/A,FALSE,"Себестоимсть-97"}</definedName>
    <definedName name="____ghg1" localSheetId="10" hidden="1">{#N/A,#N/A,FALSE,"Себестоимсть-97"}</definedName>
    <definedName name="____ghg1" localSheetId="9" hidden="1">{#N/A,#N/A,FALSE,"Себестоимсть-97"}</definedName>
    <definedName name="____ghg1" localSheetId="6" hidden="1">{#N/A,#N/A,FALSE,"Себестоимсть-97"}</definedName>
    <definedName name="____ghg1" localSheetId="7" hidden="1">{#N/A,#N/A,FALSE,"Себестоимсть-97"}</definedName>
    <definedName name="____ghg1" hidden="1">{#N/A,#N/A,FALSE,"Себестоимсть-97"}</definedName>
    <definedName name="____M8" localSheetId="12">'[4]4.8теплоноситель'!____M8</definedName>
    <definedName name="____M8" localSheetId="13">'[4]4.8теплоноситель'!____M8</definedName>
    <definedName name="____M8">'[4]4.8теплоноситель'!____M8</definedName>
    <definedName name="____M9" localSheetId="12">'[4]4.8теплоноситель'!____M9</definedName>
    <definedName name="____M9" localSheetId="13">'[4]4.8теплоноситель'!____M9</definedName>
    <definedName name="____M9">'[4]4.8теплоноситель'!____M9</definedName>
    <definedName name="____mm1" localSheetId="12">[16]ПРОГНОЗ_1!#REF!</definedName>
    <definedName name="____mm1" localSheetId="13">[16]ПРОГНОЗ_1!#REF!</definedName>
    <definedName name="____mm1" localSheetId="6">[16]ПРОГНОЗ_1!#REF!</definedName>
    <definedName name="____mm1">[16]ПРОГНОЗ_1!#REF!</definedName>
    <definedName name="____mmm1" localSheetId="12" hidden="1">{#N/A,#N/A,FALSE,"Себестоимсть-97"}</definedName>
    <definedName name="____mmm1" localSheetId="8" hidden="1">{#N/A,#N/A,FALSE,"Себестоимсть-97"}</definedName>
    <definedName name="____mmm1" localSheetId="10" hidden="1">{#N/A,#N/A,FALSE,"Себестоимсть-97"}</definedName>
    <definedName name="____mmm1" localSheetId="9" hidden="1">{#N/A,#N/A,FALSE,"Себестоимсть-97"}</definedName>
    <definedName name="____mmm1" localSheetId="6" hidden="1">{#N/A,#N/A,FALSE,"Себестоимсть-97"}</definedName>
    <definedName name="____mmm1" localSheetId="7" hidden="1">{#N/A,#N/A,FALSE,"Себестоимсть-97"}</definedName>
    <definedName name="____mmm1" hidden="1">{#N/A,#N/A,FALSE,"Себестоимсть-97"}</definedName>
    <definedName name="____mmm89" localSheetId="17">#REF!</definedName>
    <definedName name="____mmm89" localSheetId="5">#REF!</definedName>
    <definedName name="____mmm89" localSheetId="12">#REF!</definedName>
    <definedName name="____mmm89" localSheetId="8">#REF!</definedName>
    <definedName name="____mmm89" localSheetId="13">#REF!</definedName>
    <definedName name="____mmm89" localSheetId="10">#REF!</definedName>
    <definedName name="____mmm89" localSheetId="9">#REF!</definedName>
    <definedName name="____mmm89" localSheetId="11">#REF!</definedName>
    <definedName name="____mmm89" localSheetId="6">#REF!</definedName>
    <definedName name="____mmm89" localSheetId="7">#REF!</definedName>
    <definedName name="____mmm89" localSheetId="3">#REF!</definedName>
    <definedName name="____mmm89">#REF!</definedName>
    <definedName name="____Num2" localSheetId="12">#REF!</definedName>
    <definedName name="____Num2" localSheetId="13">#REF!</definedName>
    <definedName name="____Num2">#REF!</definedName>
    <definedName name="____Ob1" localSheetId="17">#REF!</definedName>
    <definedName name="____Ob1" localSheetId="5">#REF!</definedName>
    <definedName name="____Ob1" localSheetId="12">#REF!</definedName>
    <definedName name="____Ob1" localSheetId="8">#REF!</definedName>
    <definedName name="____Ob1" localSheetId="13">#REF!</definedName>
    <definedName name="____Ob1" localSheetId="10">#REF!</definedName>
    <definedName name="____Ob1" localSheetId="9">#REF!</definedName>
    <definedName name="____Ob1" localSheetId="11">#REF!</definedName>
    <definedName name="____Ob1" localSheetId="6">#REF!</definedName>
    <definedName name="____Ob1" localSheetId="7">#REF!</definedName>
    <definedName name="____Ob1" localSheetId="3">#REF!</definedName>
    <definedName name="____Ob1">#REF!</definedName>
    <definedName name="____op1">[14]T25!$I$48</definedName>
    <definedName name="____opp1">[14]T31!$I$91</definedName>
    <definedName name="____opp2">[14]T31!$I$92</definedName>
    <definedName name="____opp3">[14]T31!$I$93</definedName>
    <definedName name="____opp4">[14]T31!$I$94</definedName>
    <definedName name="____opp5">[14]T31!$I$95</definedName>
    <definedName name="____opp6">[14]T31!$I$96</definedName>
    <definedName name="____opp7">[14]T31!$I$97</definedName>
    <definedName name="____qwe1" localSheetId="17">#REF!</definedName>
    <definedName name="____qwe1" localSheetId="5">#REF!</definedName>
    <definedName name="____qwe1" localSheetId="12">#REF!</definedName>
    <definedName name="____qwe1" localSheetId="8">#REF!</definedName>
    <definedName name="____qwe1" localSheetId="13">#REF!</definedName>
    <definedName name="____qwe1" localSheetId="10">#REF!</definedName>
    <definedName name="____qwe1" localSheetId="9">#REF!</definedName>
    <definedName name="____qwe1" localSheetId="11">#REF!</definedName>
    <definedName name="____qwe1" localSheetId="6">#REF!</definedName>
    <definedName name="____qwe1" localSheetId="7">#REF!</definedName>
    <definedName name="____qwe1" localSheetId="3">#REF!</definedName>
    <definedName name="____qwe1">#REF!</definedName>
    <definedName name="____qwe123" localSheetId="17">#REF!</definedName>
    <definedName name="____qwe123" localSheetId="5">#REF!</definedName>
    <definedName name="____qwe123" localSheetId="12">#REF!</definedName>
    <definedName name="____qwe123" localSheetId="8">#REF!</definedName>
    <definedName name="____qwe123" localSheetId="13">#REF!</definedName>
    <definedName name="____qwe123" localSheetId="10">#REF!</definedName>
    <definedName name="____qwe123" localSheetId="9">#REF!</definedName>
    <definedName name="____qwe123" localSheetId="11">#REF!</definedName>
    <definedName name="____qwe123" localSheetId="6">#REF!</definedName>
    <definedName name="____qwe123" localSheetId="7">#REF!</definedName>
    <definedName name="____qwe123" localSheetId="3">#REF!</definedName>
    <definedName name="____qwe123">#REF!</definedName>
    <definedName name="____qwe1237" localSheetId="17">#REF!</definedName>
    <definedName name="____qwe1237" localSheetId="5">#REF!</definedName>
    <definedName name="____qwe1237" localSheetId="12">#REF!</definedName>
    <definedName name="____qwe1237" localSheetId="8">#REF!</definedName>
    <definedName name="____qwe1237" localSheetId="13">#REF!</definedName>
    <definedName name="____qwe1237" localSheetId="10">#REF!</definedName>
    <definedName name="____qwe1237" localSheetId="9">#REF!</definedName>
    <definedName name="____qwe1237" localSheetId="11">#REF!</definedName>
    <definedName name="____qwe1237" localSheetId="6">#REF!</definedName>
    <definedName name="____qwe1237" localSheetId="7">#REF!</definedName>
    <definedName name="____qwe1237" localSheetId="3">#REF!</definedName>
    <definedName name="____qwe1237">#REF!</definedName>
    <definedName name="____qwe23" localSheetId="17">#REF!</definedName>
    <definedName name="____qwe23" localSheetId="5">#REF!</definedName>
    <definedName name="____qwe23" localSheetId="12">#REF!</definedName>
    <definedName name="____qwe23" localSheetId="8">#REF!</definedName>
    <definedName name="____qwe23" localSheetId="13">#REF!</definedName>
    <definedName name="____qwe23" localSheetId="10">#REF!</definedName>
    <definedName name="____qwe23" localSheetId="9">#REF!</definedName>
    <definedName name="____qwe23" localSheetId="11">#REF!</definedName>
    <definedName name="____qwe23" localSheetId="6">#REF!</definedName>
    <definedName name="____qwe23" localSheetId="7">#REF!</definedName>
    <definedName name="____qwe23" localSheetId="3">#REF!</definedName>
    <definedName name="____qwe23">#REF!</definedName>
    <definedName name="____SP1" localSheetId="12">[9]FES!#REF!</definedName>
    <definedName name="____SP1" localSheetId="13">[9]FES!#REF!</definedName>
    <definedName name="____SP1" localSheetId="6">[9]FES!#REF!</definedName>
    <definedName name="____SP1">[9]FES!#REF!</definedName>
    <definedName name="____SP10" localSheetId="12">[9]FES!#REF!</definedName>
    <definedName name="____SP10" localSheetId="13">[9]FES!#REF!</definedName>
    <definedName name="____SP10" localSheetId="6">[9]FES!#REF!</definedName>
    <definedName name="____SP10">[9]FES!#REF!</definedName>
    <definedName name="____SP11" localSheetId="12">[9]FES!#REF!</definedName>
    <definedName name="____SP11" localSheetId="13">[9]FES!#REF!</definedName>
    <definedName name="____SP11">[9]FES!#REF!</definedName>
    <definedName name="____SP12" localSheetId="12">[9]FES!#REF!</definedName>
    <definedName name="____SP12" localSheetId="13">[9]FES!#REF!</definedName>
    <definedName name="____SP12">[9]FES!#REF!</definedName>
    <definedName name="____SP13" localSheetId="12">[9]FES!#REF!</definedName>
    <definedName name="____SP13" localSheetId="13">[9]FES!#REF!</definedName>
    <definedName name="____SP13">[9]FES!#REF!</definedName>
    <definedName name="____SP14" localSheetId="12">[9]FES!#REF!</definedName>
    <definedName name="____SP14" localSheetId="13">[9]FES!#REF!</definedName>
    <definedName name="____SP14">[9]FES!#REF!</definedName>
    <definedName name="____SP15" localSheetId="12">[9]FES!#REF!</definedName>
    <definedName name="____SP15" localSheetId="13">[9]FES!#REF!</definedName>
    <definedName name="____SP15">[9]FES!#REF!</definedName>
    <definedName name="____SP16" localSheetId="12">[9]FES!#REF!</definedName>
    <definedName name="____SP16" localSheetId="13">[9]FES!#REF!</definedName>
    <definedName name="____SP16">[9]FES!#REF!</definedName>
    <definedName name="____SP17" localSheetId="12">[9]FES!#REF!</definedName>
    <definedName name="____SP17" localSheetId="13">[9]FES!#REF!</definedName>
    <definedName name="____SP17">[9]FES!#REF!</definedName>
    <definedName name="____SP18" localSheetId="12">[9]FES!#REF!</definedName>
    <definedName name="____SP18" localSheetId="13">[9]FES!#REF!</definedName>
    <definedName name="____SP18">[9]FES!#REF!</definedName>
    <definedName name="____SP19" localSheetId="12">[9]FES!#REF!</definedName>
    <definedName name="____SP19" localSheetId="13">[9]FES!#REF!</definedName>
    <definedName name="____SP19">[9]FES!#REF!</definedName>
    <definedName name="____SP2" localSheetId="12">[9]FES!#REF!</definedName>
    <definedName name="____SP2" localSheetId="13">[9]FES!#REF!</definedName>
    <definedName name="____SP2">[9]FES!#REF!</definedName>
    <definedName name="____SP20" localSheetId="12">[9]FES!#REF!</definedName>
    <definedName name="____SP20" localSheetId="13">[9]FES!#REF!</definedName>
    <definedName name="____SP20">[9]FES!#REF!</definedName>
    <definedName name="____SP3" localSheetId="12">[9]FES!#REF!</definedName>
    <definedName name="____SP3" localSheetId="13">[9]FES!#REF!</definedName>
    <definedName name="____SP3">[9]FES!#REF!</definedName>
    <definedName name="____SP4" localSheetId="12">[9]FES!#REF!</definedName>
    <definedName name="____SP4" localSheetId="13">[9]FES!#REF!</definedName>
    <definedName name="____SP4">[9]FES!#REF!</definedName>
    <definedName name="____SP5" localSheetId="12">[9]FES!#REF!</definedName>
    <definedName name="____SP5" localSheetId="13">[9]FES!#REF!</definedName>
    <definedName name="____SP5">[9]FES!#REF!</definedName>
    <definedName name="____SP7" localSheetId="12">[9]FES!#REF!</definedName>
    <definedName name="____SP7" localSheetId="13">[9]FES!#REF!</definedName>
    <definedName name="____SP7">[9]FES!#REF!</definedName>
    <definedName name="____SP8" localSheetId="12">[9]FES!#REF!</definedName>
    <definedName name="____SP8" localSheetId="13">[9]FES!#REF!</definedName>
    <definedName name="____SP8">[9]FES!#REF!</definedName>
    <definedName name="____SP9" localSheetId="12">[9]FES!#REF!</definedName>
    <definedName name="____SP9" localSheetId="13">[9]FES!#REF!</definedName>
    <definedName name="____SP9">[9]FES!#REF!</definedName>
    <definedName name="____vp1" localSheetId="12">[10]T0!#REF!</definedName>
    <definedName name="____vp1" localSheetId="13">[10]T0!#REF!</definedName>
    <definedName name="____vp1">[10]T0!#REF!</definedName>
    <definedName name="____vpp1" localSheetId="12">[10]T0!#REF!</definedName>
    <definedName name="____vpp1" localSheetId="13">[10]T0!#REF!</definedName>
    <definedName name="____vpp1">[10]T0!#REF!</definedName>
    <definedName name="____vpp2" localSheetId="12">[10]T0!#REF!</definedName>
    <definedName name="____vpp2" localSheetId="13">[10]T0!#REF!</definedName>
    <definedName name="____vpp2">[10]T0!#REF!</definedName>
    <definedName name="____vpp3" localSheetId="12">[10]T0!#REF!</definedName>
    <definedName name="____vpp3" localSheetId="13">[10]T0!#REF!</definedName>
    <definedName name="____vpp3">[10]T0!#REF!</definedName>
    <definedName name="____vpp4" localSheetId="12">[10]T0!#REF!</definedName>
    <definedName name="____vpp4" localSheetId="13">[10]T0!#REF!</definedName>
    <definedName name="____vpp4">[10]T0!#REF!</definedName>
    <definedName name="____vpp5" localSheetId="12">[10]T0!#REF!</definedName>
    <definedName name="____vpp5" localSheetId="13">[10]T0!#REF!</definedName>
    <definedName name="____vpp5">[10]T0!#REF!</definedName>
    <definedName name="____vpp6" localSheetId="12">[10]T0!#REF!</definedName>
    <definedName name="____vpp6" localSheetId="13">[10]T0!#REF!</definedName>
    <definedName name="____vpp6">[10]T0!#REF!</definedName>
    <definedName name="____vpp7" localSheetId="12">[10]T0!#REF!</definedName>
    <definedName name="____vpp7" localSheetId="13">[10]T0!#REF!</definedName>
    <definedName name="____vpp7">[10]T0!#REF!</definedName>
    <definedName name="___a02" localSheetId="17">#REF!</definedName>
    <definedName name="___a02" localSheetId="5">#REF!</definedName>
    <definedName name="___a02" localSheetId="12">#REF!</definedName>
    <definedName name="___a02" localSheetId="8">#REF!</definedName>
    <definedName name="___a02" localSheetId="13">#REF!</definedName>
    <definedName name="___a02" localSheetId="10">#REF!</definedName>
    <definedName name="___a02" localSheetId="9">#REF!</definedName>
    <definedName name="___a02" localSheetId="11">#REF!</definedName>
    <definedName name="___a02" localSheetId="6">#REF!</definedName>
    <definedName name="___a02" localSheetId="7">#REF!</definedName>
    <definedName name="___a02" localSheetId="3">#REF!</definedName>
    <definedName name="___a02">#REF!</definedName>
    <definedName name="___A1" localSheetId="17">#REF!</definedName>
    <definedName name="___A1" localSheetId="5">#REF!</definedName>
    <definedName name="___A1" localSheetId="12">#REF!</definedName>
    <definedName name="___A1" localSheetId="8">#REF!</definedName>
    <definedName name="___A1" localSheetId="13">#REF!</definedName>
    <definedName name="___A1" localSheetId="10">#REF!</definedName>
    <definedName name="___A1" localSheetId="9">#REF!</definedName>
    <definedName name="___A1" localSheetId="11">#REF!</definedName>
    <definedName name="___A1" localSheetId="6">#REF!</definedName>
    <definedName name="___A1" localSheetId="7">#REF!</definedName>
    <definedName name="___A1" localSheetId="3">#REF!</definedName>
    <definedName name="___A1">#REF!</definedName>
    <definedName name="___A100000" localSheetId="5">#REF!</definedName>
    <definedName name="___A100000" localSheetId="12">#REF!</definedName>
    <definedName name="___A100000" localSheetId="8">#REF!</definedName>
    <definedName name="___A100000" localSheetId="13">#REF!</definedName>
    <definedName name="___A100000" localSheetId="10">#REF!</definedName>
    <definedName name="___A100000" localSheetId="9">#REF!</definedName>
    <definedName name="___A100000" localSheetId="6">#REF!</definedName>
    <definedName name="___A100000" localSheetId="7">#REF!</definedName>
    <definedName name="___A100000" localSheetId="3">#REF!</definedName>
    <definedName name="___A100000">#REF!</definedName>
    <definedName name="___A1000000" localSheetId="5">#REF!</definedName>
    <definedName name="___A1000000" localSheetId="12">#REF!</definedName>
    <definedName name="___A1000000" localSheetId="8">#REF!</definedName>
    <definedName name="___A1000000" localSheetId="13">#REF!</definedName>
    <definedName name="___A1000000" localSheetId="10">#REF!</definedName>
    <definedName name="___A1000000" localSheetId="9">#REF!</definedName>
    <definedName name="___A1000000" localSheetId="6">#REF!</definedName>
    <definedName name="___A1000000" localSheetId="7">#REF!</definedName>
    <definedName name="___A1000000" localSheetId="3">#REF!</definedName>
    <definedName name="___A1000000">#REF!</definedName>
    <definedName name="___cur1">'[11]#ССЫЛКА'!$Q$2</definedName>
    <definedName name="___dat1">'[17]ГУП 2008'!$B$79</definedName>
    <definedName name="___ent1">'[17]ГУП 2008'!$I$1</definedName>
    <definedName name="___FOT1">'[12]ФОТ по месяцам'!$D$5:$D$41</definedName>
    <definedName name="___FY1" localSheetId="12">'[4]4.8теплоноситель'!___FY1</definedName>
    <definedName name="___FY1" localSheetId="13">'[4]4.8теплоноситель'!___FY1</definedName>
    <definedName name="___FY1">'[4]4.8теплоноситель'!___FY1</definedName>
    <definedName name="___gf2" localSheetId="17">#REF!</definedName>
    <definedName name="___gf2" localSheetId="5">#REF!</definedName>
    <definedName name="___gf2" localSheetId="12">#REF!</definedName>
    <definedName name="___gf2" localSheetId="8">#REF!</definedName>
    <definedName name="___gf2" localSheetId="13">#REF!</definedName>
    <definedName name="___gf2" localSheetId="10">#REF!</definedName>
    <definedName name="___gf2" localSheetId="9">#REF!</definedName>
    <definedName name="___gf2" localSheetId="11">#REF!</definedName>
    <definedName name="___gf2" localSheetId="6">#REF!</definedName>
    <definedName name="___gf2" localSheetId="7">#REF!</definedName>
    <definedName name="___gf2" localSheetId="3">#REF!</definedName>
    <definedName name="___gf2">#REF!</definedName>
    <definedName name="___ghg1" localSheetId="12" hidden="1">{#N/A,#N/A,FALSE,"Себестоимсть-97"}</definedName>
    <definedName name="___ghg1" localSheetId="8" hidden="1">{#N/A,#N/A,FALSE,"Себестоимсть-97"}</definedName>
    <definedName name="___ghg1" localSheetId="10" hidden="1">{#N/A,#N/A,FALSE,"Себестоимсть-97"}</definedName>
    <definedName name="___ghg1" localSheetId="9" hidden="1">{#N/A,#N/A,FALSE,"Себестоимсть-97"}</definedName>
    <definedName name="___ghg1" localSheetId="6" hidden="1">{#N/A,#N/A,FALSE,"Себестоимсть-97"}</definedName>
    <definedName name="___ghg1" localSheetId="7" hidden="1">{#N/A,#N/A,FALSE,"Себестоимсть-97"}</definedName>
    <definedName name="___ghg1" hidden="1">{#N/A,#N/A,FALSE,"Себестоимсть-97"}</definedName>
    <definedName name="___M8" localSheetId="12">'[4]4.8теплоноситель'!___M8</definedName>
    <definedName name="___M8" localSheetId="13">'[4]4.8теплоноситель'!___M8</definedName>
    <definedName name="___M8">'[4]4.8теплоноситель'!___M8</definedName>
    <definedName name="___M9" localSheetId="12">'[4]4.8теплоноситель'!___M9</definedName>
    <definedName name="___M9" localSheetId="13">'[4]4.8теплоноситель'!___M9</definedName>
    <definedName name="___M9">'[4]4.8теплоноситель'!___M9</definedName>
    <definedName name="___mm1" localSheetId="12">[8]ПРОГНОЗ_1!#REF!</definedName>
    <definedName name="___mm1" localSheetId="13">[8]ПРОГНОЗ_1!#REF!</definedName>
    <definedName name="___mm1" localSheetId="6">[8]ПРОГНОЗ_1!#REF!</definedName>
    <definedName name="___mm1">[8]ПРОГНОЗ_1!#REF!</definedName>
    <definedName name="___mmm1" localSheetId="12" hidden="1">{#N/A,#N/A,FALSE,"Себестоимсть-97"}</definedName>
    <definedName name="___mmm1" localSheetId="8" hidden="1">{#N/A,#N/A,FALSE,"Себестоимсть-97"}</definedName>
    <definedName name="___mmm1" localSheetId="10" hidden="1">{#N/A,#N/A,FALSE,"Себестоимсть-97"}</definedName>
    <definedName name="___mmm1" localSheetId="9" hidden="1">{#N/A,#N/A,FALSE,"Себестоимсть-97"}</definedName>
    <definedName name="___mmm1" localSheetId="6" hidden="1">{#N/A,#N/A,FALSE,"Себестоимсть-97"}</definedName>
    <definedName name="___mmm1" localSheetId="7" hidden="1">{#N/A,#N/A,FALSE,"Себестоимсть-97"}</definedName>
    <definedName name="___mmm1" hidden="1">{#N/A,#N/A,FALSE,"Себестоимсть-97"}</definedName>
    <definedName name="___mmm89" localSheetId="17">#REF!</definedName>
    <definedName name="___mmm89" localSheetId="5">#REF!</definedName>
    <definedName name="___mmm89" localSheetId="12">#REF!</definedName>
    <definedName name="___mmm89" localSheetId="8">#REF!</definedName>
    <definedName name="___mmm89" localSheetId="13">#REF!</definedName>
    <definedName name="___mmm89" localSheetId="10">#REF!</definedName>
    <definedName name="___mmm89" localSheetId="9">#REF!</definedName>
    <definedName name="___mmm89" localSheetId="11">#REF!</definedName>
    <definedName name="___mmm89" localSheetId="6">#REF!</definedName>
    <definedName name="___mmm89" localSheetId="7">#REF!</definedName>
    <definedName name="___mmm89" localSheetId="3">#REF!</definedName>
    <definedName name="___mmm89">#REF!</definedName>
    <definedName name="___nm1" localSheetId="12">#REF!</definedName>
    <definedName name="___nm1" localSheetId="13">#REF!</definedName>
    <definedName name="___nm1">#REF!</definedName>
    <definedName name="___nm2" localSheetId="12">#REF!</definedName>
    <definedName name="___nm2" localSheetId="13">#REF!</definedName>
    <definedName name="___nm2">#REF!</definedName>
    <definedName name="___Num2" localSheetId="12">#REF!</definedName>
    <definedName name="___Num2" localSheetId="13">#REF!</definedName>
    <definedName name="___Num2">#REF!</definedName>
    <definedName name="___Ob1" localSheetId="17">#REF!</definedName>
    <definedName name="___Ob1" localSheetId="5">#REF!</definedName>
    <definedName name="___Ob1" localSheetId="12">#REF!</definedName>
    <definedName name="___Ob1" localSheetId="8">#REF!</definedName>
    <definedName name="___Ob1" localSheetId="13">#REF!</definedName>
    <definedName name="___Ob1" localSheetId="10">#REF!</definedName>
    <definedName name="___Ob1" localSheetId="9">#REF!</definedName>
    <definedName name="___Ob1" localSheetId="11">#REF!</definedName>
    <definedName name="___Ob1" localSheetId="6">#REF!</definedName>
    <definedName name="___Ob1" localSheetId="7">#REF!</definedName>
    <definedName name="___Ob1" localSheetId="3">#REF!</definedName>
    <definedName name="___Ob1">#REF!</definedName>
    <definedName name="___op1">[14]T25!$I$48</definedName>
    <definedName name="___opp1">[14]T31!$I$91</definedName>
    <definedName name="___opp2">[14]T31!$I$92</definedName>
    <definedName name="___opp3">[14]T31!$I$93</definedName>
    <definedName name="___opp4">[14]T31!$I$94</definedName>
    <definedName name="___opp5">[14]T31!$I$95</definedName>
    <definedName name="___opp6">[14]T31!$I$96</definedName>
    <definedName name="___opp7">[14]T31!$I$97</definedName>
    <definedName name="___qwe1" localSheetId="17">#REF!</definedName>
    <definedName name="___qwe1" localSheetId="5">#REF!</definedName>
    <definedName name="___qwe1" localSheetId="12">#REF!</definedName>
    <definedName name="___qwe1" localSheetId="8">#REF!</definedName>
    <definedName name="___qwe1" localSheetId="13">#REF!</definedName>
    <definedName name="___qwe1" localSheetId="10">#REF!</definedName>
    <definedName name="___qwe1" localSheetId="9">#REF!</definedName>
    <definedName name="___qwe1" localSheetId="11">#REF!</definedName>
    <definedName name="___qwe1" localSheetId="6">#REF!</definedName>
    <definedName name="___qwe1" localSheetId="7">#REF!</definedName>
    <definedName name="___qwe1" localSheetId="3">#REF!</definedName>
    <definedName name="___qwe1">#REF!</definedName>
    <definedName name="___qwe123" localSheetId="17">#REF!</definedName>
    <definedName name="___qwe123" localSheetId="5">#REF!</definedName>
    <definedName name="___qwe123" localSheetId="12">#REF!</definedName>
    <definedName name="___qwe123" localSheetId="8">#REF!</definedName>
    <definedName name="___qwe123" localSheetId="13">#REF!</definedName>
    <definedName name="___qwe123" localSheetId="10">#REF!</definedName>
    <definedName name="___qwe123" localSheetId="9">#REF!</definedName>
    <definedName name="___qwe123" localSheetId="11">#REF!</definedName>
    <definedName name="___qwe123" localSheetId="6">#REF!</definedName>
    <definedName name="___qwe123" localSheetId="7">#REF!</definedName>
    <definedName name="___qwe123" localSheetId="3">#REF!</definedName>
    <definedName name="___qwe123">#REF!</definedName>
    <definedName name="___qwe1237" localSheetId="17">#REF!</definedName>
    <definedName name="___qwe1237" localSheetId="5">#REF!</definedName>
    <definedName name="___qwe1237" localSheetId="12">#REF!</definedName>
    <definedName name="___qwe1237" localSheetId="8">#REF!</definedName>
    <definedName name="___qwe1237" localSheetId="13">#REF!</definedName>
    <definedName name="___qwe1237" localSheetId="10">#REF!</definedName>
    <definedName name="___qwe1237" localSheetId="9">#REF!</definedName>
    <definedName name="___qwe1237" localSheetId="11">#REF!</definedName>
    <definedName name="___qwe1237" localSheetId="6">#REF!</definedName>
    <definedName name="___qwe1237" localSheetId="7">#REF!</definedName>
    <definedName name="___qwe1237" localSheetId="3">#REF!</definedName>
    <definedName name="___qwe1237">#REF!</definedName>
    <definedName name="___qwe23" localSheetId="17">#REF!</definedName>
    <definedName name="___qwe23" localSheetId="5">#REF!</definedName>
    <definedName name="___qwe23" localSheetId="12">#REF!</definedName>
    <definedName name="___qwe23" localSheetId="8">#REF!</definedName>
    <definedName name="___qwe23" localSheetId="13">#REF!</definedName>
    <definedName name="___qwe23" localSheetId="10">#REF!</definedName>
    <definedName name="___qwe23" localSheetId="9">#REF!</definedName>
    <definedName name="___qwe23" localSheetId="11">#REF!</definedName>
    <definedName name="___qwe23" localSheetId="6">#REF!</definedName>
    <definedName name="___qwe23" localSheetId="7">#REF!</definedName>
    <definedName name="___qwe23" localSheetId="3">#REF!</definedName>
    <definedName name="___qwe23">#REF!</definedName>
    <definedName name="___SP1" localSheetId="12">[6]FES!#REF!</definedName>
    <definedName name="___SP1" localSheetId="13">[6]FES!#REF!</definedName>
    <definedName name="___SP1" localSheetId="6">[6]FES!#REF!</definedName>
    <definedName name="___SP1">[6]FES!#REF!</definedName>
    <definedName name="___SP10" localSheetId="12">[6]FES!#REF!</definedName>
    <definedName name="___SP10" localSheetId="13">[6]FES!#REF!</definedName>
    <definedName name="___SP10" localSheetId="6">[6]FES!#REF!</definedName>
    <definedName name="___SP10">[6]FES!#REF!</definedName>
    <definedName name="___SP11" localSheetId="12">[6]FES!#REF!</definedName>
    <definedName name="___SP11" localSheetId="13">[6]FES!#REF!</definedName>
    <definedName name="___SP11">[6]FES!#REF!</definedName>
    <definedName name="___SP12" localSheetId="12">[6]FES!#REF!</definedName>
    <definedName name="___SP12" localSheetId="13">[6]FES!#REF!</definedName>
    <definedName name="___SP12">[6]FES!#REF!</definedName>
    <definedName name="___SP13" localSheetId="12">[6]FES!#REF!</definedName>
    <definedName name="___SP13" localSheetId="13">[6]FES!#REF!</definedName>
    <definedName name="___SP13">[6]FES!#REF!</definedName>
    <definedName name="___SP14" localSheetId="12">[6]FES!#REF!</definedName>
    <definedName name="___SP14" localSheetId="13">[6]FES!#REF!</definedName>
    <definedName name="___SP14">[6]FES!#REF!</definedName>
    <definedName name="___SP15" localSheetId="12">[6]FES!#REF!</definedName>
    <definedName name="___SP15" localSheetId="13">[6]FES!#REF!</definedName>
    <definedName name="___SP15">[6]FES!#REF!</definedName>
    <definedName name="___SP16" localSheetId="12">[6]FES!#REF!</definedName>
    <definedName name="___SP16" localSheetId="13">[6]FES!#REF!</definedName>
    <definedName name="___SP16">[6]FES!#REF!</definedName>
    <definedName name="___SP17" localSheetId="12">[6]FES!#REF!</definedName>
    <definedName name="___SP17" localSheetId="13">[6]FES!#REF!</definedName>
    <definedName name="___SP17">[6]FES!#REF!</definedName>
    <definedName name="___SP18" localSheetId="12">[6]FES!#REF!</definedName>
    <definedName name="___SP18" localSheetId="13">[6]FES!#REF!</definedName>
    <definedName name="___SP18">[6]FES!#REF!</definedName>
    <definedName name="___SP19" localSheetId="12">[6]FES!#REF!</definedName>
    <definedName name="___SP19" localSheetId="13">[6]FES!#REF!</definedName>
    <definedName name="___SP19">[6]FES!#REF!</definedName>
    <definedName name="___SP2" localSheetId="12">[6]FES!#REF!</definedName>
    <definedName name="___SP2" localSheetId="13">[6]FES!#REF!</definedName>
    <definedName name="___SP2">[6]FES!#REF!</definedName>
    <definedName name="___SP20" localSheetId="12">[6]FES!#REF!</definedName>
    <definedName name="___SP20" localSheetId="13">[6]FES!#REF!</definedName>
    <definedName name="___SP20">[6]FES!#REF!</definedName>
    <definedName name="___SP3" localSheetId="12">[6]FES!#REF!</definedName>
    <definedName name="___SP3" localSheetId="13">[6]FES!#REF!</definedName>
    <definedName name="___SP3">[6]FES!#REF!</definedName>
    <definedName name="___SP4" localSheetId="12">[6]FES!#REF!</definedName>
    <definedName name="___SP4" localSheetId="13">[6]FES!#REF!</definedName>
    <definedName name="___SP4">[6]FES!#REF!</definedName>
    <definedName name="___SP5" localSheetId="12">[6]FES!#REF!</definedName>
    <definedName name="___SP5" localSheetId="13">[6]FES!#REF!</definedName>
    <definedName name="___SP5">[6]FES!#REF!</definedName>
    <definedName name="___SP7" localSheetId="12">[6]FES!#REF!</definedName>
    <definedName name="___SP7" localSheetId="13">[6]FES!#REF!</definedName>
    <definedName name="___SP7">[6]FES!#REF!</definedName>
    <definedName name="___SP8" localSheetId="12">[6]FES!#REF!</definedName>
    <definedName name="___SP8" localSheetId="13">[6]FES!#REF!</definedName>
    <definedName name="___SP8">[6]FES!#REF!</definedName>
    <definedName name="___SP9" localSheetId="12">[6]FES!#REF!</definedName>
    <definedName name="___SP9" localSheetId="13">[6]FES!#REF!</definedName>
    <definedName name="___SP9">[6]FES!#REF!</definedName>
    <definedName name="___vp1" localSheetId="12">[10]T0!#REF!</definedName>
    <definedName name="___vp1" localSheetId="13">[10]T0!#REF!</definedName>
    <definedName name="___vp1">[10]T0!#REF!</definedName>
    <definedName name="___vpp1" localSheetId="12">[10]T0!#REF!</definedName>
    <definedName name="___vpp1" localSheetId="13">[10]T0!#REF!</definedName>
    <definedName name="___vpp1">[10]T0!#REF!</definedName>
    <definedName name="___vpp2" localSheetId="12">[10]T0!#REF!</definedName>
    <definedName name="___vpp2" localSheetId="13">[10]T0!#REF!</definedName>
    <definedName name="___vpp2">[10]T0!#REF!</definedName>
    <definedName name="___vpp3" localSheetId="12">[10]T0!#REF!</definedName>
    <definedName name="___vpp3" localSheetId="13">[10]T0!#REF!</definedName>
    <definedName name="___vpp3">[10]T0!#REF!</definedName>
    <definedName name="___vpp4" localSheetId="12">[10]T0!#REF!</definedName>
    <definedName name="___vpp4" localSheetId="13">[10]T0!#REF!</definedName>
    <definedName name="___vpp4">[10]T0!#REF!</definedName>
    <definedName name="___vpp5" localSheetId="12">[10]T0!#REF!</definedName>
    <definedName name="___vpp5" localSheetId="13">[10]T0!#REF!</definedName>
    <definedName name="___vpp5">[10]T0!#REF!</definedName>
    <definedName name="___vpp6" localSheetId="12">[10]T0!#REF!</definedName>
    <definedName name="___vpp6" localSheetId="13">[10]T0!#REF!</definedName>
    <definedName name="___vpp6">[10]T0!#REF!</definedName>
    <definedName name="___vpp7" localSheetId="12">[10]T0!#REF!</definedName>
    <definedName name="___vpp7" localSheetId="13">[10]T0!#REF!</definedName>
    <definedName name="___vpp7">[10]T0!#REF!</definedName>
    <definedName name="__123Graph_AGRAPH1" localSheetId="12" hidden="1">'[18]на 1 тут'!#REF!</definedName>
    <definedName name="__123Graph_AGRAPH1" localSheetId="13" hidden="1">'[18]на 1 тут'!#REF!</definedName>
    <definedName name="__123Graph_AGRAPH1" hidden="1">'[18]на 1 тут'!#REF!</definedName>
    <definedName name="__123Graph_AGRAPH2" localSheetId="12" hidden="1">'[18]на 1 тут'!#REF!</definedName>
    <definedName name="__123Graph_AGRAPH2" localSheetId="13" hidden="1">'[18]на 1 тут'!#REF!</definedName>
    <definedName name="__123Graph_AGRAPH2" hidden="1">'[18]на 1 тут'!#REF!</definedName>
    <definedName name="__123Graph_AMAIN" localSheetId="12" hidden="1">[19]ЦЕНА!#REF!</definedName>
    <definedName name="__123Graph_AMAIN" localSheetId="13" hidden="1">[19]ЦЕНА!#REF!</definedName>
    <definedName name="__123Graph_AMAIN" hidden="1">[19]ЦЕНА!#REF!</definedName>
    <definedName name="__123Graph_BGRAPH1" localSheetId="12" hidden="1">'[18]на 1 тут'!#REF!</definedName>
    <definedName name="__123Graph_BGRAPH1" localSheetId="13" hidden="1">'[18]на 1 тут'!#REF!</definedName>
    <definedName name="__123Graph_BGRAPH1" hidden="1">'[18]на 1 тут'!#REF!</definedName>
    <definedName name="__123Graph_BGRAPH2" localSheetId="12" hidden="1">'[18]на 1 тут'!#REF!</definedName>
    <definedName name="__123Graph_BGRAPH2" localSheetId="13" hidden="1">'[18]на 1 тут'!#REF!</definedName>
    <definedName name="__123Graph_BGRAPH2" hidden="1">'[18]на 1 тут'!#REF!</definedName>
    <definedName name="__123Graph_CGRAPH1" localSheetId="12" hidden="1">'[18]на 1 тут'!#REF!</definedName>
    <definedName name="__123Graph_CGRAPH1" localSheetId="13" hidden="1">'[18]на 1 тут'!#REF!</definedName>
    <definedName name="__123Graph_CGRAPH1" hidden="1">'[18]на 1 тут'!#REF!</definedName>
    <definedName name="__123Graph_CGRAPH2" localSheetId="12" hidden="1">'[18]на 1 тут'!#REF!</definedName>
    <definedName name="__123Graph_CGRAPH2" localSheetId="13" hidden="1">'[18]на 1 тут'!#REF!</definedName>
    <definedName name="__123Graph_CGRAPH2" hidden="1">'[18]на 1 тут'!#REF!</definedName>
    <definedName name="__123Graph_LBL_AGRAPH1" localSheetId="12" hidden="1">'[18]на 1 тут'!#REF!</definedName>
    <definedName name="__123Graph_LBL_AGRAPH1" localSheetId="13" hidden="1">'[18]на 1 тут'!#REF!</definedName>
    <definedName name="__123Graph_LBL_AGRAPH1" hidden="1">'[18]на 1 тут'!#REF!</definedName>
    <definedName name="__123Graph_XGRAPH1" localSheetId="12" hidden="1">'[18]на 1 тут'!#REF!</definedName>
    <definedName name="__123Graph_XGRAPH1" localSheetId="13" hidden="1">'[18]на 1 тут'!#REF!</definedName>
    <definedName name="__123Graph_XGRAPH1" hidden="1">'[18]на 1 тут'!#REF!</definedName>
    <definedName name="__123Graph_XGRAPH2" localSheetId="12" hidden="1">'[18]на 1 тут'!#REF!</definedName>
    <definedName name="__123Graph_XGRAPH2" localSheetId="13" hidden="1">'[18]на 1 тут'!#REF!</definedName>
    <definedName name="__123Graph_XGRAPH2" hidden="1">'[18]на 1 тут'!#REF!</definedName>
    <definedName name="__a02" localSheetId="17">#REF!</definedName>
    <definedName name="__a02" localSheetId="5">#REF!</definedName>
    <definedName name="__a02" localSheetId="12">#REF!</definedName>
    <definedName name="__a02" localSheetId="8">#REF!</definedName>
    <definedName name="__a02" localSheetId="13">#REF!</definedName>
    <definedName name="__a02" localSheetId="10">#REF!</definedName>
    <definedName name="__a02" localSheetId="9">#REF!</definedName>
    <definedName name="__a02" localSheetId="11">#REF!</definedName>
    <definedName name="__a02" localSheetId="6">#REF!</definedName>
    <definedName name="__a02" localSheetId="7">#REF!</definedName>
    <definedName name="__a02" localSheetId="3">#REF!</definedName>
    <definedName name="__a02">#REF!</definedName>
    <definedName name="__A1" localSheetId="17">#REF!</definedName>
    <definedName name="__A1" localSheetId="5">#REF!</definedName>
    <definedName name="__A1" localSheetId="12">#REF!</definedName>
    <definedName name="__A1" localSheetId="8">#REF!</definedName>
    <definedName name="__A1" localSheetId="13">#REF!</definedName>
    <definedName name="__A1" localSheetId="10">#REF!</definedName>
    <definedName name="__A1" localSheetId="9">#REF!</definedName>
    <definedName name="__A1" localSheetId="11">#REF!</definedName>
    <definedName name="__A1" localSheetId="6">#REF!</definedName>
    <definedName name="__A1" localSheetId="7">#REF!</definedName>
    <definedName name="__A1" localSheetId="3">#REF!</definedName>
    <definedName name="__A1">#REF!</definedName>
    <definedName name="__A100000" localSheetId="5">#REF!</definedName>
    <definedName name="__A100000" localSheetId="12">#REF!</definedName>
    <definedName name="__A100000" localSheetId="8">#REF!</definedName>
    <definedName name="__A100000" localSheetId="13">#REF!</definedName>
    <definedName name="__A100000" localSheetId="10">#REF!</definedName>
    <definedName name="__A100000" localSheetId="9">#REF!</definedName>
    <definedName name="__A100000" localSheetId="6">#REF!</definedName>
    <definedName name="__A100000" localSheetId="7">#REF!</definedName>
    <definedName name="__A100000" localSheetId="3">#REF!</definedName>
    <definedName name="__A100000">#REF!</definedName>
    <definedName name="__A1000000" localSheetId="5">#REF!</definedName>
    <definedName name="__A1000000" localSheetId="12">#REF!</definedName>
    <definedName name="__A1000000" localSheetId="8">#REF!</definedName>
    <definedName name="__A1000000" localSheetId="13">#REF!</definedName>
    <definedName name="__A1000000" localSheetId="10">#REF!</definedName>
    <definedName name="__A1000000" localSheetId="9">#REF!</definedName>
    <definedName name="__A1000000" localSheetId="6">#REF!</definedName>
    <definedName name="__A1000000" localSheetId="7">#REF!</definedName>
    <definedName name="__A1000000" localSheetId="3">#REF!</definedName>
    <definedName name="__A1000000">#REF!</definedName>
    <definedName name="__cur1">'[20]#ССЫЛКА'!$Q$2</definedName>
    <definedName name="__dat1">'[15]ГУП 2008'!$B$79</definedName>
    <definedName name="__ent1">'[15]ГУП 2008'!$I$1</definedName>
    <definedName name="__FOT1">'[12]ФОТ по месяцам'!$D$5:$D$41</definedName>
    <definedName name="__FY1" localSheetId="17">#N/A</definedName>
    <definedName name="__FY1" localSheetId="12">#N/A</definedName>
    <definedName name="__FY1" localSheetId="8">#N/A</definedName>
    <definedName name="__FY1" localSheetId="10">#N/A</definedName>
    <definedName name="__FY1" localSheetId="9">#N/A</definedName>
    <definedName name="__FY1" localSheetId="6">[21]!__FY1</definedName>
    <definedName name="__FY1" localSheetId="7">[21]!__FY1</definedName>
    <definedName name="__FY1">#N/A</definedName>
    <definedName name="__gf2" localSheetId="17">#REF!</definedName>
    <definedName name="__gf2" localSheetId="5">#REF!</definedName>
    <definedName name="__gf2" localSheetId="12">#REF!</definedName>
    <definedName name="__gf2" localSheetId="8">#REF!</definedName>
    <definedName name="__gf2" localSheetId="13">#REF!</definedName>
    <definedName name="__gf2" localSheetId="10">#REF!</definedName>
    <definedName name="__gf2" localSheetId="9">#REF!</definedName>
    <definedName name="__gf2" localSheetId="11">#REF!</definedName>
    <definedName name="__gf2" localSheetId="6">#REF!</definedName>
    <definedName name="__gf2" localSheetId="7">#REF!</definedName>
    <definedName name="__gf2" localSheetId="3">#REF!</definedName>
    <definedName name="__gf2">#REF!</definedName>
    <definedName name="__ghg1" localSheetId="12" hidden="1">{#N/A,#N/A,FALSE,"Себестоимсть-97"}</definedName>
    <definedName name="__ghg1" localSheetId="8" hidden="1">{#N/A,#N/A,FALSE,"Себестоимсть-97"}</definedName>
    <definedName name="__ghg1" localSheetId="10" hidden="1">{#N/A,#N/A,FALSE,"Себестоимсть-97"}</definedName>
    <definedName name="__ghg1" localSheetId="9" hidden="1">{#N/A,#N/A,FALSE,"Себестоимсть-97"}</definedName>
    <definedName name="__ghg1" localSheetId="6" hidden="1">{#N/A,#N/A,FALSE,"Себестоимсть-97"}</definedName>
    <definedName name="__ghg1" localSheetId="7" hidden="1">{#N/A,#N/A,FALSE,"Себестоимсть-97"}</definedName>
    <definedName name="__ghg1" hidden="1">{#N/A,#N/A,FALSE,"Себестоимсть-97"}</definedName>
    <definedName name="__M8" localSheetId="17">#N/A</definedName>
    <definedName name="__M8" localSheetId="12">#N/A</definedName>
    <definedName name="__M8" localSheetId="8">#N/A</definedName>
    <definedName name="__M8" localSheetId="10">#N/A</definedName>
    <definedName name="__M8" localSheetId="9">#N/A</definedName>
    <definedName name="__M8" localSheetId="6">[21]!__M8</definedName>
    <definedName name="__M8" localSheetId="7">[21]!__M8</definedName>
    <definedName name="__M8">#N/A</definedName>
    <definedName name="__M9" localSheetId="17">#N/A</definedName>
    <definedName name="__M9" localSheetId="12">#N/A</definedName>
    <definedName name="__M9" localSheetId="8">#N/A</definedName>
    <definedName name="__M9" localSheetId="10">#N/A</definedName>
    <definedName name="__M9" localSheetId="9">#N/A</definedName>
    <definedName name="__M9" localSheetId="6">[21]!__M9</definedName>
    <definedName name="__M9" localSheetId="7">[21]!__M9</definedName>
    <definedName name="__M9">#N/A</definedName>
    <definedName name="__mm1" localSheetId="17">[8]ПРОГНОЗ_1!#REF!</definedName>
    <definedName name="__mm1" localSheetId="5">[22]ПРОГНОЗ_1!#REF!</definedName>
    <definedName name="__mm1" localSheetId="12">[8]ПРОГНОЗ_1!#REF!</definedName>
    <definedName name="__mm1" localSheetId="8">[8]ПРОГНОЗ_1!#REF!</definedName>
    <definedName name="__mm1" localSheetId="13">[23]ПРОГНОЗ_1!#REF!</definedName>
    <definedName name="__mm1" localSheetId="10">[8]ПРОГНОЗ_1!#REF!</definedName>
    <definedName name="__mm1" localSheetId="9">[8]ПРОГНОЗ_1!#REF!</definedName>
    <definedName name="__mm1" localSheetId="6">[8]ПРОГНОЗ_1!#REF!</definedName>
    <definedName name="__mm1" localSheetId="7">[8]ПРОГНОЗ_1!#REF!</definedName>
    <definedName name="__mm1" localSheetId="3">[22]ПРОГНОЗ_1!#REF!</definedName>
    <definedName name="__mm1">[23]ПРОГНОЗ_1!#REF!</definedName>
    <definedName name="__mmm1" localSheetId="12" hidden="1">{#N/A,#N/A,FALSE,"Себестоимсть-97"}</definedName>
    <definedName name="__mmm1" localSheetId="8" hidden="1">{#N/A,#N/A,FALSE,"Себестоимсть-97"}</definedName>
    <definedName name="__mmm1" localSheetId="10" hidden="1">{#N/A,#N/A,FALSE,"Себестоимсть-97"}</definedName>
    <definedName name="__mmm1" localSheetId="9" hidden="1">{#N/A,#N/A,FALSE,"Себестоимсть-97"}</definedName>
    <definedName name="__mmm1" localSheetId="6" hidden="1">{#N/A,#N/A,FALSE,"Себестоимсть-97"}</definedName>
    <definedName name="__mmm1" localSheetId="7" hidden="1">{#N/A,#N/A,FALSE,"Себестоимсть-97"}</definedName>
    <definedName name="__mmm1" hidden="1">{#N/A,#N/A,FALSE,"Себестоимсть-97"}</definedName>
    <definedName name="__mmm89" localSheetId="17">#REF!</definedName>
    <definedName name="__mmm89" localSheetId="5">#REF!</definedName>
    <definedName name="__mmm89" localSheetId="12">#REF!</definedName>
    <definedName name="__mmm89" localSheetId="8">#REF!</definedName>
    <definedName name="__mmm89" localSheetId="13">#REF!</definedName>
    <definedName name="__mmm89" localSheetId="10">#REF!</definedName>
    <definedName name="__mmm89" localSheetId="9">#REF!</definedName>
    <definedName name="__mmm89" localSheetId="11">#REF!</definedName>
    <definedName name="__mmm89" localSheetId="6">#REF!</definedName>
    <definedName name="__mmm89" localSheetId="7">#REF!</definedName>
    <definedName name="__mmm89" localSheetId="3">#REF!</definedName>
    <definedName name="__mmm89">#REF!</definedName>
    <definedName name="__mn5">'[24]BCS APP CR'!$E$24</definedName>
    <definedName name="__nm1" localSheetId="12">#REF!</definedName>
    <definedName name="__nm1" localSheetId="13">#REF!</definedName>
    <definedName name="__nm1" localSheetId="6">#REF!</definedName>
    <definedName name="__nm1">#REF!</definedName>
    <definedName name="__nm2" localSheetId="12">#REF!</definedName>
    <definedName name="__nm2" localSheetId="13">#REF!</definedName>
    <definedName name="__nm2">#REF!</definedName>
    <definedName name="__Num2" localSheetId="12">#REF!</definedName>
    <definedName name="__Num2" localSheetId="13">#REF!</definedName>
    <definedName name="__Num2">#REF!</definedName>
    <definedName name="__Ob1" localSheetId="17">#REF!</definedName>
    <definedName name="__Ob1" localSheetId="5">#REF!</definedName>
    <definedName name="__Ob1" localSheetId="12">#REF!</definedName>
    <definedName name="__Ob1" localSheetId="8">#REF!</definedName>
    <definedName name="__Ob1" localSheetId="13">#REF!</definedName>
    <definedName name="__Ob1" localSheetId="10">#REF!</definedName>
    <definedName name="__Ob1" localSheetId="9">#REF!</definedName>
    <definedName name="__Ob1" localSheetId="11">#REF!</definedName>
    <definedName name="__Ob1" localSheetId="6">#REF!</definedName>
    <definedName name="__Ob1" localSheetId="7">#REF!</definedName>
    <definedName name="__Ob1" localSheetId="3">#REF!</definedName>
    <definedName name="__Ob1">#REF!</definedName>
    <definedName name="__op1">[14]T25!$I$48</definedName>
    <definedName name="__opp1">[14]T31!$I$91</definedName>
    <definedName name="__opp2">[14]T31!$I$92</definedName>
    <definedName name="__opp3">[14]T31!$I$93</definedName>
    <definedName name="__opp4">[14]T31!$I$94</definedName>
    <definedName name="__opp5">[14]T31!$I$95</definedName>
    <definedName name="__opp6">[14]T31!$I$96</definedName>
    <definedName name="__opp7">[14]T31!$I$97</definedName>
    <definedName name="__q11" localSheetId="17">#N/A</definedName>
    <definedName name="__q11" localSheetId="12">#N/A</definedName>
    <definedName name="__q11" localSheetId="8">#N/A</definedName>
    <definedName name="__q11" localSheetId="10">#N/A</definedName>
    <definedName name="__q11" localSheetId="9">#N/A</definedName>
    <definedName name="__q11" localSheetId="6">[21]!__q11</definedName>
    <definedName name="__q11" localSheetId="7">[21]!__q11</definedName>
    <definedName name="__q11">#N/A</definedName>
    <definedName name="__q15" localSheetId="17">#N/A</definedName>
    <definedName name="__q15" localSheetId="12">#N/A</definedName>
    <definedName name="__q15" localSheetId="8">#N/A</definedName>
    <definedName name="__q15" localSheetId="10">#N/A</definedName>
    <definedName name="__q15" localSheetId="9">#N/A</definedName>
    <definedName name="__q15" localSheetId="6">[21]!__q15</definedName>
    <definedName name="__q15" localSheetId="7">[21]!__q15</definedName>
    <definedName name="__q15">#N/A</definedName>
    <definedName name="__q17" localSheetId="17">#N/A</definedName>
    <definedName name="__q17" localSheetId="12">#N/A</definedName>
    <definedName name="__q17" localSheetId="8">#N/A</definedName>
    <definedName name="__q17" localSheetId="10">#N/A</definedName>
    <definedName name="__q17" localSheetId="9">#N/A</definedName>
    <definedName name="__q17" localSheetId="6">[21]!__q17</definedName>
    <definedName name="__q17" localSheetId="7">[21]!__q17</definedName>
    <definedName name="__q17">#N/A</definedName>
    <definedName name="__q2" localSheetId="17">#N/A</definedName>
    <definedName name="__q2" localSheetId="12">#N/A</definedName>
    <definedName name="__q2" localSheetId="8">#N/A</definedName>
    <definedName name="__q2" localSheetId="10">#N/A</definedName>
    <definedName name="__q2" localSheetId="9">#N/A</definedName>
    <definedName name="__q2" localSheetId="6">[21]!__q2</definedName>
    <definedName name="__q2" localSheetId="7">[21]!__q2</definedName>
    <definedName name="__q2">#N/A</definedName>
    <definedName name="__q3" localSheetId="17">#N/A</definedName>
    <definedName name="__q3" localSheetId="12">#N/A</definedName>
    <definedName name="__q3" localSheetId="8">#N/A</definedName>
    <definedName name="__q3" localSheetId="10">#N/A</definedName>
    <definedName name="__q3" localSheetId="9">#N/A</definedName>
    <definedName name="__q3" localSheetId="6">[21]!__q3</definedName>
    <definedName name="__q3" localSheetId="7">[21]!__q3</definedName>
    <definedName name="__q3">#N/A</definedName>
    <definedName name="__q4" localSheetId="17">#N/A</definedName>
    <definedName name="__q4" localSheetId="12">#N/A</definedName>
    <definedName name="__q4" localSheetId="8">#N/A</definedName>
    <definedName name="__q4" localSheetId="10">#N/A</definedName>
    <definedName name="__q4" localSheetId="9">#N/A</definedName>
    <definedName name="__q4" localSheetId="6">[21]!__q4</definedName>
    <definedName name="__q4" localSheetId="7">[21]!__q4</definedName>
    <definedName name="__q4">#N/A</definedName>
    <definedName name="__q5" localSheetId="17">#N/A</definedName>
    <definedName name="__q5" localSheetId="12">#N/A</definedName>
    <definedName name="__q5" localSheetId="8">#N/A</definedName>
    <definedName name="__q5" localSheetId="10">#N/A</definedName>
    <definedName name="__q5" localSheetId="9">#N/A</definedName>
    <definedName name="__q5" localSheetId="6">[21]!__q5</definedName>
    <definedName name="__q5" localSheetId="7">[21]!__q5</definedName>
    <definedName name="__q5">#N/A</definedName>
    <definedName name="__q6" localSheetId="17">#N/A</definedName>
    <definedName name="__q6" localSheetId="12">#N/A</definedName>
    <definedName name="__q6" localSheetId="8">#N/A</definedName>
    <definedName name="__q6" localSheetId="10">#N/A</definedName>
    <definedName name="__q6" localSheetId="9">#N/A</definedName>
    <definedName name="__q6" localSheetId="6">[21]!__q6</definedName>
    <definedName name="__q6" localSheetId="7">[21]!__q6</definedName>
    <definedName name="__q6">#N/A</definedName>
    <definedName name="__q7" localSheetId="17">#N/A</definedName>
    <definedName name="__q7" localSheetId="12">#N/A</definedName>
    <definedName name="__q7" localSheetId="8">#N/A</definedName>
    <definedName name="__q7" localSheetId="10">#N/A</definedName>
    <definedName name="__q7" localSheetId="9">#N/A</definedName>
    <definedName name="__q7" localSheetId="6">[21]!__q7</definedName>
    <definedName name="__q7" localSheetId="7">[21]!__q7</definedName>
    <definedName name="__q7">#N/A</definedName>
    <definedName name="__q8" localSheetId="17">#N/A</definedName>
    <definedName name="__q8" localSheetId="12">#N/A</definedName>
    <definedName name="__q8" localSheetId="8">#N/A</definedName>
    <definedName name="__q8" localSheetId="10">#N/A</definedName>
    <definedName name="__q8" localSheetId="9">#N/A</definedName>
    <definedName name="__q8" localSheetId="6">[21]!__q8</definedName>
    <definedName name="__q8" localSheetId="7">[21]!__q8</definedName>
    <definedName name="__q8">#N/A</definedName>
    <definedName name="__q9" localSheetId="17">#N/A</definedName>
    <definedName name="__q9" localSheetId="12">#N/A</definedName>
    <definedName name="__q9" localSheetId="8">#N/A</definedName>
    <definedName name="__q9" localSheetId="10">#N/A</definedName>
    <definedName name="__q9" localSheetId="9">#N/A</definedName>
    <definedName name="__q9" localSheetId="6">[21]!__q9</definedName>
    <definedName name="__q9" localSheetId="7">[21]!__q9</definedName>
    <definedName name="__q9">#N/A</definedName>
    <definedName name="__qwe1" localSheetId="17">#REF!</definedName>
    <definedName name="__qwe1" localSheetId="5">#REF!</definedName>
    <definedName name="__qwe1" localSheetId="12">#REF!</definedName>
    <definedName name="__qwe1" localSheetId="8">#REF!</definedName>
    <definedName name="__qwe1" localSheetId="13">#REF!</definedName>
    <definedName name="__qwe1" localSheetId="10">#REF!</definedName>
    <definedName name="__qwe1" localSheetId="9">#REF!</definedName>
    <definedName name="__qwe1" localSheetId="11">#REF!</definedName>
    <definedName name="__qwe1" localSheetId="6">#REF!</definedName>
    <definedName name="__qwe1" localSheetId="7">#REF!</definedName>
    <definedName name="__qwe1" localSheetId="3">#REF!</definedName>
    <definedName name="__qwe1">#REF!</definedName>
    <definedName name="__qwe123" localSheetId="17">#REF!</definedName>
    <definedName name="__qwe123" localSheetId="5">#REF!</definedName>
    <definedName name="__qwe123" localSheetId="12">#REF!</definedName>
    <definedName name="__qwe123" localSheetId="8">#REF!</definedName>
    <definedName name="__qwe123" localSheetId="13">#REF!</definedName>
    <definedName name="__qwe123" localSheetId="10">#REF!</definedName>
    <definedName name="__qwe123" localSheetId="9">#REF!</definedName>
    <definedName name="__qwe123" localSheetId="11">#REF!</definedName>
    <definedName name="__qwe123" localSheetId="6">#REF!</definedName>
    <definedName name="__qwe123" localSheetId="7">#REF!</definedName>
    <definedName name="__qwe123" localSheetId="3">#REF!</definedName>
    <definedName name="__qwe123">#REF!</definedName>
    <definedName name="__qwe1237" localSheetId="17">#REF!</definedName>
    <definedName name="__qwe1237" localSheetId="5">#REF!</definedName>
    <definedName name="__qwe1237" localSheetId="12">#REF!</definedName>
    <definedName name="__qwe1237" localSheetId="8">#REF!</definedName>
    <definedName name="__qwe1237" localSheetId="13">#REF!</definedName>
    <definedName name="__qwe1237" localSheetId="10">#REF!</definedName>
    <definedName name="__qwe1237" localSheetId="9">#REF!</definedName>
    <definedName name="__qwe1237" localSheetId="11">#REF!</definedName>
    <definedName name="__qwe1237" localSheetId="6">#REF!</definedName>
    <definedName name="__qwe1237" localSheetId="7">#REF!</definedName>
    <definedName name="__qwe1237" localSheetId="3">#REF!</definedName>
    <definedName name="__qwe1237">#REF!</definedName>
    <definedName name="__qwe23" localSheetId="17">#REF!</definedName>
    <definedName name="__qwe23" localSheetId="5">#REF!</definedName>
    <definedName name="__qwe23" localSheetId="12">#REF!</definedName>
    <definedName name="__qwe23" localSheetId="8">#REF!</definedName>
    <definedName name="__qwe23" localSheetId="13">#REF!</definedName>
    <definedName name="__qwe23" localSheetId="10">#REF!</definedName>
    <definedName name="__qwe23" localSheetId="9">#REF!</definedName>
    <definedName name="__qwe23" localSheetId="11">#REF!</definedName>
    <definedName name="__qwe23" localSheetId="6">#REF!</definedName>
    <definedName name="__qwe23" localSheetId="7">#REF!</definedName>
    <definedName name="__qwe23" localSheetId="3">#REF!</definedName>
    <definedName name="__qwe23">#REF!</definedName>
    <definedName name="__sl1" localSheetId="5">#REF!</definedName>
    <definedName name="__sl1" localSheetId="12">#REF!</definedName>
    <definedName name="__sl1" localSheetId="8">#REF!</definedName>
    <definedName name="__sl1" localSheetId="13">#REF!</definedName>
    <definedName name="__sl1" localSheetId="10">#REF!</definedName>
    <definedName name="__sl1" localSheetId="9">#REF!</definedName>
    <definedName name="__sl1" localSheetId="6">#REF!</definedName>
    <definedName name="__sl1" localSheetId="7">#REF!</definedName>
    <definedName name="__sl1" localSheetId="3">#REF!</definedName>
    <definedName name="__sl1">#REF!</definedName>
    <definedName name="__sl10" localSheetId="5">#REF!</definedName>
    <definedName name="__sl10" localSheetId="12">#REF!</definedName>
    <definedName name="__sl10" localSheetId="8">#REF!</definedName>
    <definedName name="__sl10" localSheetId="13">#REF!</definedName>
    <definedName name="__sl10" localSheetId="10">#REF!</definedName>
    <definedName name="__sl10" localSheetId="9">#REF!</definedName>
    <definedName name="__sl10" localSheetId="6">#REF!</definedName>
    <definedName name="__sl10" localSheetId="7">#REF!</definedName>
    <definedName name="__sl10" localSheetId="3">#REF!</definedName>
    <definedName name="__sl10">#REF!</definedName>
    <definedName name="__sl11" localSheetId="5">#REF!</definedName>
    <definedName name="__sl11" localSheetId="12">#REF!</definedName>
    <definedName name="__sl11" localSheetId="8">#REF!</definedName>
    <definedName name="__sl11" localSheetId="13">#REF!</definedName>
    <definedName name="__sl11" localSheetId="10">#REF!</definedName>
    <definedName name="__sl11" localSheetId="9">#REF!</definedName>
    <definedName name="__sl11" localSheetId="6">#REF!</definedName>
    <definedName name="__sl11" localSheetId="7">#REF!</definedName>
    <definedName name="__sl11" localSheetId="3">#REF!</definedName>
    <definedName name="__sl11">#REF!</definedName>
    <definedName name="__sl12" localSheetId="5">#REF!</definedName>
    <definedName name="__sl12" localSheetId="12">#REF!</definedName>
    <definedName name="__sl12" localSheetId="8">#REF!</definedName>
    <definedName name="__sl12" localSheetId="13">#REF!</definedName>
    <definedName name="__sl12" localSheetId="10">#REF!</definedName>
    <definedName name="__sl12" localSheetId="9">#REF!</definedName>
    <definedName name="__sl12" localSheetId="6">#REF!</definedName>
    <definedName name="__sl12" localSheetId="7">#REF!</definedName>
    <definedName name="__sl12" localSheetId="3">#REF!</definedName>
    <definedName name="__sl12">#REF!</definedName>
    <definedName name="__sl13" localSheetId="5">#REF!</definedName>
    <definedName name="__sl13" localSheetId="12">#REF!</definedName>
    <definedName name="__sl13" localSheetId="8">#REF!</definedName>
    <definedName name="__sl13" localSheetId="13">#REF!</definedName>
    <definedName name="__sl13" localSheetId="10">#REF!</definedName>
    <definedName name="__sl13" localSheetId="9">#REF!</definedName>
    <definedName name="__sl13" localSheetId="6">#REF!</definedName>
    <definedName name="__sl13" localSheetId="7">#REF!</definedName>
    <definedName name="__sl13" localSheetId="3">#REF!</definedName>
    <definedName name="__sl13">#REF!</definedName>
    <definedName name="__sl14" localSheetId="5">#REF!</definedName>
    <definedName name="__sl14" localSheetId="12">#REF!</definedName>
    <definedName name="__sl14" localSheetId="8">#REF!</definedName>
    <definedName name="__sl14" localSheetId="13">#REF!</definedName>
    <definedName name="__sl14" localSheetId="10">#REF!</definedName>
    <definedName name="__sl14" localSheetId="9">#REF!</definedName>
    <definedName name="__sl14" localSheetId="6">#REF!</definedName>
    <definedName name="__sl14" localSheetId="7">#REF!</definedName>
    <definedName name="__sl14" localSheetId="3">#REF!</definedName>
    <definedName name="__sl14">#REF!</definedName>
    <definedName name="__sl15" localSheetId="5">#REF!</definedName>
    <definedName name="__sl15" localSheetId="12">#REF!</definedName>
    <definedName name="__sl15" localSheetId="8">#REF!</definedName>
    <definedName name="__sl15" localSheetId="13">#REF!</definedName>
    <definedName name="__sl15" localSheetId="10">#REF!</definedName>
    <definedName name="__sl15" localSheetId="9">#REF!</definedName>
    <definedName name="__sl15" localSheetId="6">#REF!</definedName>
    <definedName name="__sl15" localSheetId="7">#REF!</definedName>
    <definedName name="__sl15" localSheetId="3">#REF!</definedName>
    <definedName name="__sl15">#REF!</definedName>
    <definedName name="__sl16" localSheetId="5">#REF!</definedName>
    <definedName name="__sl16" localSheetId="12">#REF!</definedName>
    <definedName name="__sl16" localSheetId="8">#REF!</definedName>
    <definedName name="__sl16" localSheetId="13">#REF!</definedName>
    <definedName name="__sl16" localSheetId="10">#REF!</definedName>
    <definedName name="__sl16" localSheetId="9">#REF!</definedName>
    <definedName name="__sl16" localSheetId="6">#REF!</definedName>
    <definedName name="__sl16" localSheetId="7">#REF!</definedName>
    <definedName name="__sl16" localSheetId="3">#REF!</definedName>
    <definedName name="__sl16">#REF!</definedName>
    <definedName name="__sl17" localSheetId="5">#REF!</definedName>
    <definedName name="__sl17" localSheetId="12">#REF!</definedName>
    <definedName name="__sl17" localSheetId="8">#REF!</definedName>
    <definedName name="__sl17" localSheetId="13">#REF!</definedName>
    <definedName name="__sl17" localSheetId="10">#REF!</definedName>
    <definedName name="__sl17" localSheetId="9">#REF!</definedName>
    <definedName name="__sl17" localSheetId="6">#REF!</definedName>
    <definedName name="__sl17" localSheetId="7">#REF!</definedName>
    <definedName name="__sl17" localSheetId="3">#REF!</definedName>
    <definedName name="__sl17">#REF!</definedName>
    <definedName name="__sl18" localSheetId="5">#REF!</definedName>
    <definedName name="__sl18" localSheetId="12">#REF!</definedName>
    <definedName name="__sl18" localSheetId="8">#REF!</definedName>
    <definedName name="__sl18" localSheetId="13">#REF!</definedName>
    <definedName name="__sl18" localSheetId="10">#REF!</definedName>
    <definedName name="__sl18" localSheetId="9">#REF!</definedName>
    <definedName name="__sl18" localSheetId="6">#REF!</definedName>
    <definedName name="__sl18" localSheetId="7">#REF!</definedName>
    <definedName name="__sl18" localSheetId="3">#REF!</definedName>
    <definedName name="__sl18">#REF!</definedName>
    <definedName name="__sl19" localSheetId="5">#REF!</definedName>
    <definedName name="__sl19" localSheetId="12">#REF!</definedName>
    <definedName name="__sl19" localSheetId="8">#REF!</definedName>
    <definedName name="__sl19" localSheetId="13">#REF!</definedName>
    <definedName name="__sl19" localSheetId="10">#REF!</definedName>
    <definedName name="__sl19" localSheetId="9">#REF!</definedName>
    <definedName name="__sl19" localSheetId="6">#REF!</definedName>
    <definedName name="__sl19" localSheetId="7">#REF!</definedName>
    <definedName name="__sl19" localSheetId="3">#REF!</definedName>
    <definedName name="__sl19">#REF!</definedName>
    <definedName name="__sl2" localSheetId="5">#REF!</definedName>
    <definedName name="__sl2" localSheetId="12">#REF!</definedName>
    <definedName name="__sl2" localSheetId="8">#REF!</definedName>
    <definedName name="__sl2" localSheetId="13">#REF!</definedName>
    <definedName name="__sl2" localSheetId="10">#REF!</definedName>
    <definedName name="__sl2" localSheetId="9">#REF!</definedName>
    <definedName name="__sl2" localSheetId="6">#REF!</definedName>
    <definedName name="__sl2" localSheetId="7">#REF!</definedName>
    <definedName name="__sl2" localSheetId="3">#REF!</definedName>
    <definedName name="__sl2">#REF!</definedName>
    <definedName name="__sl20" localSheetId="5">#REF!</definedName>
    <definedName name="__sl20" localSheetId="12">#REF!</definedName>
    <definedName name="__sl20" localSheetId="8">#REF!</definedName>
    <definedName name="__sl20" localSheetId="13">#REF!</definedName>
    <definedName name="__sl20" localSheetId="10">#REF!</definedName>
    <definedName name="__sl20" localSheetId="9">#REF!</definedName>
    <definedName name="__sl20" localSheetId="6">#REF!</definedName>
    <definedName name="__sl20" localSheetId="7">#REF!</definedName>
    <definedName name="__sl20" localSheetId="3">#REF!</definedName>
    <definedName name="__sl20">#REF!</definedName>
    <definedName name="__sl21" localSheetId="5">#REF!</definedName>
    <definedName name="__sl21" localSheetId="12">#REF!</definedName>
    <definedName name="__sl21" localSheetId="8">#REF!</definedName>
    <definedName name="__sl21" localSheetId="13">#REF!</definedName>
    <definedName name="__sl21" localSheetId="10">#REF!</definedName>
    <definedName name="__sl21" localSheetId="9">#REF!</definedName>
    <definedName name="__sl21" localSheetId="6">#REF!</definedName>
    <definedName name="__sl21" localSheetId="7">#REF!</definedName>
    <definedName name="__sl21" localSheetId="3">#REF!</definedName>
    <definedName name="__sl21">#REF!</definedName>
    <definedName name="__sl22" localSheetId="5">#REF!</definedName>
    <definedName name="__sl22" localSheetId="12">#REF!</definedName>
    <definedName name="__sl22" localSheetId="8">#REF!</definedName>
    <definedName name="__sl22" localSheetId="13">#REF!</definedName>
    <definedName name="__sl22" localSheetId="10">#REF!</definedName>
    <definedName name="__sl22" localSheetId="9">#REF!</definedName>
    <definedName name="__sl22" localSheetId="6">#REF!</definedName>
    <definedName name="__sl22" localSheetId="7">#REF!</definedName>
    <definedName name="__sl22" localSheetId="3">#REF!</definedName>
    <definedName name="__sl22">#REF!</definedName>
    <definedName name="__sl23" localSheetId="5">#REF!</definedName>
    <definedName name="__sl23" localSheetId="12">#REF!</definedName>
    <definedName name="__sl23" localSheetId="8">#REF!</definedName>
    <definedName name="__sl23" localSheetId="13">#REF!</definedName>
    <definedName name="__sl23" localSheetId="10">#REF!</definedName>
    <definedName name="__sl23" localSheetId="9">#REF!</definedName>
    <definedName name="__sl23" localSheetId="6">#REF!</definedName>
    <definedName name="__sl23" localSheetId="7">#REF!</definedName>
    <definedName name="__sl23" localSheetId="3">#REF!</definedName>
    <definedName name="__sl23">#REF!</definedName>
    <definedName name="__sl24" localSheetId="5">#REF!</definedName>
    <definedName name="__sl24" localSheetId="12">#REF!</definedName>
    <definedName name="__sl24" localSheetId="8">#REF!</definedName>
    <definedName name="__sl24" localSheetId="13">#REF!</definedName>
    <definedName name="__sl24" localSheetId="10">#REF!</definedName>
    <definedName name="__sl24" localSheetId="9">#REF!</definedName>
    <definedName name="__sl24" localSheetId="6">#REF!</definedName>
    <definedName name="__sl24" localSheetId="7">#REF!</definedName>
    <definedName name="__sl24" localSheetId="3">#REF!</definedName>
    <definedName name="__sl24">#REF!</definedName>
    <definedName name="__sl3" localSheetId="5">#REF!</definedName>
    <definedName name="__sl3" localSheetId="12">#REF!</definedName>
    <definedName name="__sl3" localSheetId="8">#REF!</definedName>
    <definedName name="__sl3" localSheetId="13">#REF!</definedName>
    <definedName name="__sl3" localSheetId="10">#REF!</definedName>
    <definedName name="__sl3" localSheetId="9">#REF!</definedName>
    <definedName name="__sl3" localSheetId="6">#REF!</definedName>
    <definedName name="__sl3" localSheetId="7">#REF!</definedName>
    <definedName name="__sl3" localSheetId="3">#REF!</definedName>
    <definedName name="__sl3">#REF!</definedName>
    <definedName name="__sl4" localSheetId="5">#REF!</definedName>
    <definedName name="__sl4" localSheetId="12">#REF!</definedName>
    <definedName name="__sl4" localSheetId="8">#REF!</definedName>
    <definedName name="__sl4" localSheetId="13">#REF!</definedName>
    <definedName name="__sl4" localSheetId="10">#REF!</definedName>
    <definedName name="__sl4" localSheetId="9">#REF!</definedName>
    <definedName name="__sl4" localSheetId="6">#REF!</definedName>
    <definedName name="__sl4" localSheetId="7">#REF!</definedName>
    <definedName name="__sl4" localSheetId="3">#REF!</definedName>
    <definedName name="__sl4">#REF!</definedName>
    <definedName name="__sl5" localSheetId="5">#REF!</definedName>
    <definedName name="__sl5" localSheetId="12">#REF!</definedName>
    <definedName name="__sl5" localSheetId="8">#REF!</definedName>
    <definedName name="__sl5" localSheetId="13">#REF!</definedName>
    <definedName name="__sl5" localSheetId="10">#REF!</definedName>
    <definedName name="__sl5" localSheetId="9">#REF!</definedName>
    <definedName name="__sl5" localSheetId="6">#REF!</definedName>
    <definedName name="__sl5" localSheetId="7">#REF!</definedName>
    <definedName name="__sl5" localSheetId="3">#REF!</definedName>
    <definedName name="__sl5">#REF!</definedName>
    <definedName name="__sl6" localSheetId="5">#REF!</definedName>
    <definedName name="__sl6" localSheetId="12">#REF!</definedName>
    <definedName name="__sl6" localSheetId="8">#REF!</definedName>
    <definedName name="__sl6" localSheetId="13">#REF!</definedName>
    <definedName name="__sl6" localSheetId="10">#REF!</definedName>
    <definedName name="__sl6" localSheetId="9">#REF!</definedName>
    <definedName name="__sl6" localSheetId="6">#REF!</definedName>
    <definedName name="__sl6" localSheetId="7">#REF!</definedName>
    <definedName name="__sl6" localSheetId="3">#REF!</definedName>
    <definedName name="__sl6">#REF!</definedName>
    <definedName name="__sl7" localSheetId="5">#REF!</definedName>
    <definedName name="__sl7" localSheetId="12">#REF!</definedName>
    <definedName name="__sl7" localSheetId="8">#REF!</definedName>
    <definedName name="__sl7" localSheetId="13">#REF!</definedName>
    <definedName name="__sl7" localSheetId="10">#REF!</definedName>
    <definedName name="__sl7" localSheetId="9">#REF!</definedName>
    <definedName name="__sl7" localSheetId="6">#REF!</definedName>
    <definedName name="__sl7" localSheetId="7">#REF!</definedName>
    <definedName name="__sl7" localSheetId="3">#REF!</definedName>
    <definedName name="__sl7">#REF!</definedName>
    <definedName name="__sl8" localSheetId="5">#REF!</definedName>
    <definedName name="__sl8" localSheetId="12">#REF!</definedName>
    <definedName name="__sl8" localSheetId="8">#REF!</definedName>
    <definedName name="__sl8" localSheetId="13">#REF!</definedName>
    <definedName name="__sl8" localSheetId="10">#REF!</definedName>
    <definedName name="__sl8" localSheetId="9">#REF!</definedName>
    <definedName name="__sl8" localSheetId="6">#REF!</definedName>
    <definedName name="__sl8" localSheetId="7">#REF!</definedName>
    <definedName name="__sl8" localSheetId="3">#REF!</definedName>
    <definedName name="__sl8">#REF!</definedName>
    <definedName name="__sl9" localSheetId="5">#REF!</definedName>
    <definedName name="__sl9" localSheetId="12">#REF!</definedName>
    <definedName name="__sl9" localSheetId="8">#REF!</definedName>
    <definedName name="__sl9" localSheetId="13">#REF!</definedName>
    <definedName name="__sl9" localSheetId="10">#REF!</definedName>
    <definedName name="__sl9" localSheetId="9">#REF!</definedName>
    <definedName name="__sl9" localSheetId="6">#REF!</definedName>
    <definedName name="__sl9" localSheetId="7">#REF!</definedName>
    <definedName name="__sl9" localSheetId="3">#REF!</definedName>
    <definedName name="__sl9">#REF!</definedName>
    <definedName name="__SP1" localSheetId="12">[9]FES!#REF!</definedName>
    <definedName name="__SP1" localSheetId="13">[9]FES!#REF!</definedName>
    <definedName name="__SP1" localSheetId="6">[9]FES!#REF!</definedName>
    <definedName name="__SP1">[9]FES!#REF!</definedName>
    <definedName name="__SP10" localSheetId="12">[9]FES!#REF!</definedName>
    <definedName name="__SP10" localSheetId="13">[9]FES!#REF!</definedName>
    <definedName name="__SP10" localSheetId="6">[9]FES!#REF!</definedName>
    <definedName name="__SP10">[9]FES!#REF!</definedName>
    <definedName name="__SP11" localSheetId="12">[9]FES!#REF!</definedName>
    <definedName name="__SP11" localSheetId="13">[9]FES!#REF!</definedName>
    <definedName name="__SP11">[9]FES!#REF!</definedName>
    <definedName name="__SP12" localSheetId="12">[9]FES!#REF!</definedName>
    <definedName name="__SP12" localSheetId="13">[9]FES!#REF!</definedName>
    <definedName name="__SP12">[9]FES!#REF!</definedName>
    <definedName name="__SP13" localSheetId="12">[9]FES!#REF!</definedName>
    <definedName name="__SP13" localSheetId="13">[9]FES!#REF!</definedName>
    <definedName name="__SP13">[9]FES!#REF!</definedName>
    <definedName name="__SP14" localSheetId="12">[9]FES!#REF!</definedName>
    <definedName name="__SP14" localSheetId="13">[9]FES!#REF!</definedName>
    <definedName name="__SP14">[9]FES!#REF!</definedName>
    <definedName name="__SP15" localSheetId="12">[9]FES!#REF!</definedName>
    <definedName name="__SP15" localSheetId="13">[9]FES!#REF!</definedName>
    <definedName name="__SP15">[9]FES!#REF!</definedName>
    <definedName name="__SP16" localSheetId="12">[9]FES!#REF!</definedName>
    <definedName name="__SP16" localSheetId="13">[9]FES!#REF!</definedName>
    <definedName name="__SP16">[9]FES!#REF!</definedName>
    <definedName name="__SP17" localSheetId="12">[9]FES!#REF!</definedName>
    <definedName name="__SP17" localSheetId="13">[9]FES!#REF!</definedName>
    <definedName name="__SP17">[9]FES!#REF!</definedName>
    <definedName name="__SP18" localSheetId="12">[9]FES!#REF!</definedName>
    <definedName name="__SP18" localSheetId="13">[9]FES!#REF!</definedName>
    <definedName name="__SP18">[9]FES!#REF!</definedName>
    <definedName name="__SP19" localSheetId="12">[9]FES!#REF!</definedName>
    <definedName name="__SP19" localSheetId="13">[9]FES!#REF!</definedName>
    <definedName name="__SP19">[9]FES!#REF!</definedName>
    <definedName name="__SP2" localSheetId="12">[9]FES!#REF!</definedName>
    <definedName name="__SP2" localSheetId="13">[9]FES!#REF!</definedName>
    <definedName name="__SP2">[9]FES!#REF!</definedName>
    <definedName name="__SP20" localSheetId="12">[9]FES!#REF!</definedName>
    <definedName name="__SP20" localSheetId="13">[9]FES!#REF!</definedName>
    <definedName name="__SP20">[9]FES!#REF!</definedName>
    <definedName name="__SP3" localSheetId="12">[9]FES!#REF!</definedName>
    <definedName name="__SP3" localSheetId="13">[9]FES!#REF!</definedName>
    <definedName name="__SP3">[9]FES!#REF!</definedName>
    <definedName name="__SP4" localSheetId="12">[9]FES!#REF!</definedName>
    <definedName name="__SP4" localSheetId="13">[9]FES!#REF!</definedName>
    <definedName name="__SP4">[9]FES!#REF!</definedName>
    <definedName name="__SP5" localSheetId="12">[9]FES!#REF!</definedName>
    <definedName name="__SP5" localSheetId="13">[9]FES!#REF!</definedName>
    <definedName name="__SP5">[9]FES!#REF!</definedName>
    <definedName name="__SP7" localSheetId="12">[9]FES!#REF!</definedName>
    <definedName name="__SP7" localSheetId="13">[9]FES!#REF!</definedName>
    <definedName name="__SP7">[9]FES!#REF!</definedName>
    <definedName name="__SP8" localSheetId="12">[9]FES!#REF!</definedName>
    <definedName name="__SP8" localSheetId="13">[9]FES!#REF!</definedName>
    <definedName name="__SP8">[9]FES!#REF!</definedName>
    <definedName name="__SP9" localSheetId="12">[9]FES!#REF!</definedName>
    <definedName name="__SP9" localSheetId="13">[9]FES!#REF!</definedName>
    <definedName name="__SP9">[9]FES!#REF!</definedName>
    <definedName name="__sy1" localSheetId="5">#REF!</definedName>
    <definedName name="__sy1" localSheetId="12">#REF!</definedName>
    <definedName name="__sy1" localSheetId="8">#REF!</definedName>
    <definedName name="__sy1" localSheetId="13">#REF!</definedName>
    <definedName name="__sy1" localSheetId="10">#REF!</definedName>
    <definedName name="__sy1" localSheetId="9">#REF!</definedName>
    <definedName name="__sy1" localSheetId="6">#REF!</definedName>
    <definedName name="__sy1" localSheetId="7">#REF!</definedName>
    <definedName name="__sy1" localSheetId="3">#REF!</definedName>
    <definedName name="__sy1">#REF!</definedName>
    <definedName name="__sy10" localSheetId="5">#REF!</definedName>
    <definedName name="__sy10" localSheetId="12">#REF!</definedName>
    <definedName name="__sy10" localSheetId="8">#REF!</definedName>
    <definedName name="__sy10" localSheetId="13">#REF!</definedName>
    <definedName name="__sy10" localSheetId="10">#REF!</definedName>
    <definedName name="__sy10" localSheetId="9">#REF!</definedName>
    <definedName name="__sy10" localSheetId="6">#REF!</definedName>
    <definedName name="__sy10" localSheetId="7">#REF!</definedName>
    <definedName name="__sy10" localSheetId="3">#REF!</definedName>
    <definedName name="__sy10">#REF!</definedName>
    <definedName name="__sy11" localSheetId="5">#REF!</definedName>
    <definedName name="__sy11" localSheetId="12">#REF!</definedName>
    <definedName name="__sy11" localSheetId="8">#REF!</definedName>
    <definedName name="__sy11" localSheetId="13">#REF!</definedName>
    <definedName name="__sy11" localSheetId="10">#REF!</definedName>
    <definedName name="__sy11" localSheetId="9">#REF!</definedName>
    <definedName name="__sy11" localSheetId="6">#REF!</definedName>
    <definedName name="__sy11" localSheetId="7">#REF!</definedName>
    <definedName name="__sy11" localSheetId="3">#REF!</definedName>
    <definedName name="__sy11">#REF!</definedName>
    <definedName name="__sy12" localSheetId="5">#REF!</definedName>
    <definedName name="__sy12" localSheetId="12">#REF!</definedName>
    <definedName name="__sy12" localSheetId="8">#REF!</definedName>
    <definedName name="__sy12" localSheetId="13">#REF!</definedName>
    <definedName name="__sy12" localSheetId="10">#REF!</definedName>
    <definedName name="__sy12" localSheetId="9">#REF!</definedName>
    <definedName name="__sy12" localSheetId="6">#REF!</definedName>
    <definedName name="__sy12" localSheetId="7">#REF!</definedName>
    <definedName name="__sy12" localSheetId="3">#REF!</definedName>
    <definedName name="__sy12">#REF!</definedName>
    <definedName name="__sy13" localSheetId="5">#REF!</definedName>
    <definedName name="__sy13" localSheetId="12">#REF!</definedName>
    <definedName name="__sy13" localSheetId="8">#REF!</definedName>
    <definedName name="__sy13" localSheetId="13">#REF!</definedName>
    <definedName name="__sy13" localSheetId="10">#REF!</definedName>
    <definedName name="__sy13" localSheetId="9">#REF!</definedName>
    <definedName name="__sy13" localSheetId="6">#REF!</definedName>
    <definedName name="__sy13" localSheetId="7">#REF!</definedName>
    <definedName name="__sy13" localSheetId="3">#REF!</definedName>
    <definedName name="__sy13">#REF!</definedName>
    <definedName name="__sy14" localSheetId="5">#REF!</definedName>
    <definedName name="__sy14" localSheetId="12">#REF!</definedName>
    <definedName name="__sy14" localSheetId="8">#REF!</definedName>
    <definedName name="__sy14" localSheetId="13">#REF!</definedName>
    <definedName name="__sy14" localSheetId="10">#REF!</definedName>
    <definedName name="__sy14" localSheetId="9">#REF!</definedName>
    <definedName name="__sy14" localSheetId="6">#REF!</definedName>
    <definedName name="__sy14" localSheetId="7">#REF!</definedName>
    <definedName name="__sy14" localSheetId="3">#REF!</definedName>
    <definedName name="__sy14">#REF!</definedName>
    <definedName name="__sy147" localSheetId="5">#REF!</definedName>
    <definedName name="__sy147" localSheetId="12">#REF!</definedName>
    <definedName name="__sy147" localSheetId="8">#REF!</definedName>
    <definedName name="__sy147" localSheetId="13">#REF!</definedName>
    <definedName name="__sy147" localSheetId="10">#REF!</definedName>
    <definedName name="__sy147" localSheetId="9">#REF!</definedName>
    <definedName name="__sy147" localSheetId="6">#REF!</definedName>
    <definedName name="__sy147" localSheetId="7">#REF!</definedName>
    <definedName name="__sy147" localSheetId="3">#REF!</definedName>
    <definedName name="__sy147">#REF!</definedName>
    <definedName name="__sy15" localSheetId="5">#REF!</definedName>
    <definedName name="__sy15" localSheetId="12">#REF!</definedName>
    <definedName name="__sy15" localSheetId="8">#REF!</definedName>
    <definedName name="__sy15" localSheetId="13">#REF!</definedName>
    <definedName name="__sy15" localSheetId="10">#REF!</definedName>
    <definedName name="__sy15" localSheetId="9">#REF!</definedName>
    <definedName name="__sy15" localSheetId="6">#REF!</definedName>
    <definedName name="__sy15" localSheetId="7">#REF!</definedName>
    <definedName name="__sy15" localSheetId="3">#REF!</definedName>
    <definedName name="__sy15">#REF!</definedName>
    <definedName name="__sy16" localSheetId="5">#REF!</definedName>
    <definedName name="__sy16" localSheetId="12">#REF!</definedName>
    <definedName name="__sy16" localSheetId="8">#REF!</definedName>
    <definedName name="__sy16" localSheetId="13">#REF!</definedName>
    <definedName name="__sy16" localSheetId="10">#REF!</definedName>
    <definedName name="__sy16" localSheetId="9">#REF!</definedName>
    <definedName name="__sy16" localSheetId="6">#REF!</definedName>
    <definedName name="__sy16" localSheetId="7">#REF!</definedName>
    <definedName name="__sy16" localSheetId="3">#REF!</definedName>
    <definedName name="__sy16">#REF!</definedName>
    <definedName name="__sy17" localSheetId="5">#REF!</definedName>
    <definedName name="__sy17" localSheetId="12">#REF!</definedName>
    <definedName name="__sy17" localSheetId="8">#REF!</definedName>
    <definedName name="__sy17" localSheetId="13">#REF!</definedName>
    <definedName name="__sy17" localSheetId="10">#REF!</definedName>
    <definedName name="__sy17" localSheetId="9">#REF!</definedName>
    <definedName name="__sy17" localSheetId="6">#REF!</definedName>
    <definedName name="__sy17" localSheetId="7">#REF!</definedName>
    <definedName name="__sy17" localSheetId="3">#REF!</definedName>
    <definedName name="__sy17">#REF!</definedName>
    <definedName name="__sy18" localSheetId="5">#REF!</definedName>
    <definedName name="__sy18" localSheetId="12">#REF!</definedName>
    <definedName name="__sy18" localSheetId="8">#REF!</definedName>
    <definedName name="__sy18" localSheetId="13">#REF!</definedName>
    <definedName name="__sy18" localSheetId="10">#REF!</definedName>
    <definedName name="__sy18" localSheetId="9">#REF!</definedName>
    <definedName name="__sy18" localSheetId="6">#REF!</definedName>
    <definedName name="__sy18" localSheetId="7">#REF!</definedName>
    <definedName name="__sy18" localSheetId="3">#REF!</definedName>
    <definedName name="__sy18">#REF!</definedName>
    <definedName name="__sy19" localSheetId="5">#REF!</definedName>
    <definedName name="__sy19" localSheetId="12">#REF!</definedName>
    <definedName name="__sy19" localSheetId="8">#REF!</definedName>
    <definedName name="__sy19" localSheetId="13">#REF!</definedName>
    <definedName name="__sy19" localSheetId="10">#REF!</definedName>
    <definedName name="__sy19" localSheetId="9">#REF!</definedName>
    <definedName name="__sy19" localSheetId="6">#REF!</definedName>
    <definedName name="__sy19" localSheetId="7">#REF!</definedName>
    <definedName name="__sy19" localSheetId="3">#REF!</definedName>
    <definedName name="__sy19">#REF!</definedName>
    <definedName name="__sy2" localSheetId="5">#REF!</definedName>
    <definedName name="__sy2" localSheetId="12">#REF!</definedName>
    <definedName name="__sy2" localSheetId="8">#REF!</definedName>
    <definedName name="__sy2" localSheetId="13">#REF!</definedName>
    <definedName name="__sy2" localSheetId="10">#REF!</definedName>
    <definedName name="__sy2" localSheetId="9">#REF!</definedName>
    <definedName name="__sy2" localSheetId="6">#REF!</definedName>
    <definedName name="__sy2" localSheetId="7">#REF!</definedName>
    <definedName name="__sy2" localSheetId="3">#REF!</definedName>
    <definedName name="__sy2">#REF!</definedName>
    <definedName name="__sy20" localSheetId="5">#REF!</definedName>
    <definedName name="__sy20" localSheetId="12">#REF!</definedName>
    <definedName name="__sy20" localSheetId="8">#REF!</definedName>
    <definedName name="__sy20" localSheetId="13">#REF!</definedName>
    <definedName name="__sy20" localSheetId="10">#REF!</definedName>
    <definedName name="__sy20" localSheetId="9">#REF!</definedName>
    <definedName name="__sy20" localSheetId="6">#REF!</definedName>
    <definedName name="__sy20" localSheetId="7">#REF!</definedName>
    <definedName name="__sy20" localSheetId="3">#REF!</definedName>
    <definedName name="__sy20">#REF!</definedName>
    <definedName name="__sy21" localSheetId="5">#REF!</definedName>
    <definedName name="__sy21" localSheetId="12">#REF!</definedName>
    <definedName name="__sy21" localSheetId="8">#REF!</definedName>
    <definedName name="__sy21" localSheetId="13">#REF!</definedName>
    <definedName name="__sy21" localSheetId="10">#REF!</definedName>
    <definedName name="__sy21" localSheetId="9">#REF!</definedName>
    <definedName name="__sy21" localSheetId="6">#REF!</definedName>
    <definedName name="__sy21" localSheetId="7">#REF!</definedName>
    <definedName name="__sy21" localSheetId="3">#REF!</definedName>
    <definedName name="__sy21">#REF!</definedName>
    <definedName name="__sy22" localSheetId="5">#REF!</definedName>
    <definedName name="__sy22" localSheetId="12">#REF!</definedName>
    <definedName name="__sy22" localSheetId="8">#REF!</definedName>
    <definedName name="__sy22" localSheetId="13">#REF!</definedName>
    <definedName name="__sy22" localSheetId="10">#REF!</definedName>
    <definedName name="__sy22" localSheetId="9">#REF!</definedName>
    <definedName name="__sy22" localSheetId="6">#REF!</definedName>
    <definedName name="__sy22" localSheetId="7">#REF!</definedName>
    <definedName name="__sy22" localSheetId="3">#REF!</definedName>
    <definedName name="__sy22">#REF!</definedName>
    <definedName name="__sy23" localSheetId="5">#REF!</definedName>
    <definedName name="__sy23" localSheetId="12">#REF!</definedName>
    <definedName name="__sy23" localSheetId="8">#REF!</definedName>
    <definedName name="__sy23" localSheetId="13">#REF!</definedName>
    <definedName name="__sy23" localSheetId="10">#REF!</definedName>
    <definedName name="__sy23" localSheetId="9">#REF!</definedName>
    <definedName name="__sy23" localSheetId="6">#REF!</definedName>
    <definedName name="__sy23" localSheetId="7">#REF!</definedName>
    <definedName name="__sy23" localSheetId="3">#REF!</definedName>
    <definedName name="__sy23">#REF!</definedName>
    <definedName name="__sy24" localSheetId="5">#REF!</definedName>
    <definedName name="__sy24" localSheetId="12">#REF!</definedName>
    <definedName name="__sy24" localSheetId="8">#REF!</definedName>
    <definedName name="__sy24" localSheetId="13">#REF!</definedName>
    <definedName name="__sy24" localSheetId="10">#REF!</definedName>
    <definedName name="__sy24" localSheetId="9">#REF!</definedName>
    <definedName name="__sy24" localSheetId="6">#REF!</definedName>
    <definedName name="__sy24" localSheetId="7">#REF!</definedName>
    <definedName name="__sy24" localSheetId="3">#REF!</definedName>
    <definedName name="__sy24">#REF!</definedName>
    <definedName name="__sy3" localSheetId="5">#REF!</definedName>
    <definedName name="__sy3" localSheetId="12">#REF!</definedName>
    <definedName name="__sy3" localSheetId="8">#REF!</definedName>
    <definedName name="__sy3" localSheetId="13">#REF!</definedName>
    <definedName name="__sy3" localSheetId="10">#REF!</definedName>
    <definedName name="__sy3" localSheetId="9">#REF!</definedName>
    <definedName name="__sy3" localSheetId="6">#REF!</definedName>
    <definedName name="__sy3" localSheetId="7">#REF!</definedName>
    <definedName name="__sy3" localSheetId="3">#REF!</definedName>
    <definedName name="__sy3">#REF!</definedName>
    <definedName name="__sy4" localSheetId="5">#REF!</definedName>
    <definedName name="__sy4" localSheetId="12">#REF!</definedName>
    <definedName name="__sy4" localSheetId="8">#REF!</definedName>
    <definedName name="__sy4" localSheetId="13">#REF!</definedName>
    <definedName name="__sy4" localSheetId="10">#REF!</definedName>
    <definedName name="__sy4" localSheetId="9">#REF!</definedName>
    <definedName name="__sy4" localSheetId="6">#REF!</definedName>
    <definedName name="__sy4" localSheetId="7">#REF!</definedName>
    <definedName name="__sy4" localSheetId="3">#REF!</definedName>
    <definedName name="__sy4">#REF!</definedName>
    <definedName name="__sy5" localSheetId="5">#REF!</definedName>
    <definedName name="__sy5" localSheetId="12">#REF!</definedName>
    <definedName name="__sy5" localSheetId="8">#REF!</definedName>
    <definedName name="__sy5" localSheetId="13">#REF!</definedName>
    <definedName name="__sy5" localSheetId="10">#REF!</definedName>
    <definedName name="__sy5" localSheetId="9">#REF!</definedName>
    <definedName name="__sy5" localSheetId="6">#REF!</definedName>
    <definedName name="__sy5" localSheetId="7">#REF!</definedName>
    <definedName name="__sy5" localSheetId="3">#REF!</definedName>
    <definedName name="__sy5">#REF!</definedName>
    <definedName name="__sy6" localSheetId="5">#REF!</definedName>
    <definedName name="__sy6" localSheetId="12">#REF!</definedName>
    <definedName name="__sy6" localSheetId="8">#REF!</definedName>
    <definedName name="__sy6" localSheetId="13">#REF!</definedName>
    <definedName name="__sy6" localSheetId="10">#REF!</definedName>
    <definedName name="__sy6" localSheetId="9">#REF!</definedName>
    <definedName name="__sy6" localSheetId="6">#REF!</definedName>
    <definedName name="__sy6" localSheetId="7">#REF!</definedName>
    <definedName name="__sy6" localSheetId="3">#REF!</definedName>
    <definedName name="__sy6">#REF!</definedName>
    <definedName name="__sy67">'[25]APP Systems'!$H$49</definedName>
    <definedName name="__sy7" localSheetId="17">#REF!</definedName>
    <definedName name="__sy7" localSheetId="5">#REF!</definedName>
    <definedName name="__sy7" localSheetId="12">#REF!</definedName>
    <definedName name="__sy7" localSheetId="8">#REF!</definedName>
    <definedName name="__sy7" localSheetId="13">#REF!</definedName>
    <definedName name="__sy7" localSheetId="10">#REF!</definedName>
    <definedName name="__sy7" localSheetId="9">#REF!</definedName>
    <definedName name="__sy7" localSheetId="6">#REF!</definedName>
    <definedName name="__sy7" localSheetId="7">#REF!</definedName>
    <definedName name="__sy7" localSheetId="3">#REF!</definedName>
    <definedName name="__sy7">#REF!</definedName>
    <definedName name="__sy8" localSheetId="5">#REF!</definedName>
    <definedName name="__sy8" localSheetId="12">#REF!</definedName>
    <definedName name="__sy8" localSheetId="8">#REF!</definedName>
    <definedName name="__sy8" localSheetId="13">#REF!</definedName>
    <definedName name="__sy8" localSheetId="10">#REF!</definedName>
    <definedName name="__sy8" localSheetId="9">#REF!</definedName>
    <definedName name="__sy8" localSheetId="6">#REF!</definedName>
    <definedName name="__sy8" localSheetId="7">#REF!</definedName>
    <definedName name="__sy8" localSheetId="3">#REF!</definedName>
    <definedName name="__sy8">#REF!</definedName>
    <definedName name="__sy9" localSheetId="5">#REF!</definedName>
    <definedName name="__sy9" localSheetId="12">#REF!</definedName>
    <definedName name="__sy9" localSheetId="8">#REF!</definedName>
    <definedName name="__sy9" localSheetId="13">#REF!</definedName>
    <definedName name="__sy9" localSheetId="10">#REF!</definedName>
    <definedName name="__sy9" localSheetId="9">#REF!</definedName>
    <definedName name="__sy9" localSheetId="6">#REF!</definedName>
    <definedName name="__sy9" localSheetId="7">#REF!</definedName>
    <definedName name="__sy9" localSheetId="3">#REF!</definedName>
    <definedName name="__sy9">#REF!</definedName>
    <definedName name="__TAX1" localSheetId="5">#REF!</definedName>
    <definedName name="__TAX1" localSheetId="12">#REF!</definedName>
    <definedName name="__TAX1" localSheetId="8">#REF!</definedName>
    <definedName name="__TAX1" localSheetId="13">#REF!</definedName>
    <definedName name="__TAX1" localSheetId="10">#REF!</definedName>
    <definedName name="__TAX1" localSheetId="9">#REF!</definedName>
    <definedName name="__TAX1" localSheetId="6">#REF!</definedName>
    <definedName name="__TAX1" localSheetId="7">#REF!</definedName>
    <definedName name="__TAX1" localSheetId="3">#REF!</definedName>
    <definedName name="__TAX1">#REF!</definedName>
    <definedName name="__TAX2" localSheetId="5">#REF!</definedName>
    <definedName name="__TAX2" localSheetId="12">#REF!</definedName>
    <definedName name="__TAX2" localSheetId="8">#REF!</definedName>
    <definedName name="__TAX2" localSheetId="13">#REF!</definedName>
    <definedName name="__TAX2" localSheetId="10">#REF!</definedName>
    <definedName name="__TAX2" localSheetId="9">#REF!</definedName>
    <definedName name="__TAX2" localSheetId="6">#REF!</definedName>
    <definedName name="__TAX2" localSheetId="7">#REF!</definedName>
    <definedName name="__TAX2" localSheetId="3">#REF!</definedName>
    <definedName name="__TAX2">#REF!</definedName>
    <definedName name="__TAX3" localSheetId="5">#REF!</definedName>
    <definedName name="__TAX3" localSheetId="12">#REF!</definedName>
    <definedName name="__TAX3" localSheetId="8">#REF!</definedName>
    <definedName name="__TAX3" localSheetId="13">#REF!</definedName>
    <definedName name="__TAX3" localSheetId="10">#REF!</definedName>
    <definedName name="__TAX3" localSheetId="9">#REF!</definedName>
    <definedName name="__TAX3" localSheetId="6">#REF!</definedName>
    <definedName name="__TAX3" localSheetId="7">#REF!</definedName>
    <definedName name="__TAX3" localSheetId="3">#REF!</definedName>
    <definedName name="__TAX3">#REF!</definedName>
    <definedName name="__vp1" localSheetId="12">[10]T0!#REF!</definedName>
    <definedName name="__vp1" localSheetId="13">[10]T0!#REF!</definedName>
    <definedName name="__vp1" localSheetId="6">[10]T0!#REF!</definedName>
    <definedName name="__vp1">[10]T0!#REF!</definedName>
    <definedName name="__vpp1" localSheetId="12">[10]T0!#REF!</definedName>
    <definedName name="__vpp1" localSheetId="13">[10]T0!#REF!</definedName>
    <definedName name="__vpp1" localSheetId="6">[10]T0!#REF!</definedName>
    <definedName name="__vpp1">[10]T0!#REF!</definedName>
    <definedName name="__vpp2" localSheetId="12">[10]T0!#REF!</definedName>
    <definedName name="__vpp2" localSheetId="13">[10]T0!#REF!</definedName>
    <definedName name="__vpp2">[10]T0!#REF!</definedName>
    <definedName name="__vpp3" localSheetId="12">[10]T0!#REF!</definedName>
    <definedName name="__vpp3" localSheetId="13">[10]T0!#REF!</definedName>
    <definedName name="__vpp3">[10]T0!#REF!</definedName>
    <definedName name="__vpp4" localSheetId="12">[10]T0!#REF!</definedName>
    <definedName name="__vpp4" localSheetId="13">[10]T0!#REF!</definedName>
    <definedName name="__vpp4">[10]T0!#REF!</definedName>
    <definedName name="__vpp5" localSheetId="12">[10]T0!#REF!</definedName>
    <definedName name="__vpp5" localSheetId="13">[10]T0!#REF!</definedName>
    <definedName name="__vpp5">[10]T0!#REF!</definedName>
    <definedName name="__vpp6" localSheetId="12">[10]T0!#REF!</definedName>
    <definedName name="__vpp6" localSheetId="13">[10]T0!#REF!</definedName>
    <definedName name="__vpp6">[10]T0!#REF!</definedName>
    <definedName name="__vpp7" localSheetId="12">[10]T0!#REF!</definedName>
    <definedName name="__vpp7" localSheetId="13">[10]T0!#REF!</definedName>
    <definedName name="__vpp7">[10]T0!#REF!</definedName>
    <definedName name="_1.Телевизоры" localSheetId="17">'[26]Общие продажи'!#REF!</definedName>
    <definedName name="_1.Телевизоры" localSheetId="12">'[26]Общие продажи'!#REF!</definedName>
    <definedName name="_1.Телевизоры" localSheetId="13">'[26]Общие продажи'!#REF!</definedName>
    <definedName name="_1.Телевизоры">'[26]Общие продажи'!#REF!</definedName>
    <definedName name="_10.УСЛУГИ" localSheetId="12">'[26]Общие продажи'!#REF!</definedName>
    <definedName name="_10.УСЛУГИ" localSheetId="13">'[26]Общие продажи'!#REF!</definedName>
    <definedName name="_10.УСЛУГИ">'[26]Общие продажи'!#REF!</definedName>
    <definedName name="_11.1.ТВ21" localSheetId="12">'[26]Общие продажи'!#REF!</definedName>
    <definedName name="_11.1.ТВ21" localSheetId="13">'[26]Общие продажи'!#REF!</definedName>
    <definedName name="_11.1.ТВ21">'[26]Общие продажи'!#REF!</definedName>
    <definedName name="_11.2.ТВ21" localSheetId="12">'[26]Общие продажи'!#REF!</definedName>
    <definedName name="_11.2.ТВ21" localSheetId="13">'[26]Общие продажи'!#REF!</definedName>
    <definedName name="_11.2.ТВ21">'[26]Общие продажи'!#REF!</definedName>
    <definedName name="_11.3.ТВ20" localSheetId="12">'[26]Общие продажи'!#REF!</definedName>
    <definedName name="_11.3.ТВ20" localSheetId="13">'[26]Общие продажи'!#REF!</definedName>
    <definedName name="_11.3.ТВ20">'[26]Общие продажи'!#REF!</definedName>
    <definedName name="_11.4.ТВ14" localSheetId="12">'[26]Общие продажи'!#REF!</definedName>
    <definedName name="_11.4.ТВ14" localSheetId="13">'[26]Общие продажи'!#REF!</definedName>
    <definedName name="_11.4.ТВ14">'[26]Общие продажи'!#REF!</definedName>
    <definedName name="_11.5ТВэлитные" localSheetId="12">'[26]Общие продажи'!#REF!</definedName>
    <definedName name="_11.5ТВэлитные" localSheetId="13">'[26]Общие продажи'!#REF!</definedName>
    <definedName name="_11.5ТВэлитные">'[26]Общие продажи'!#REF!</definedName>
    <definedName name="_11.6АвтоТВ" localSheetId="12">'[26]Общие продажи'!#REF!</definedName>
    <definedName name="_11.6АвтоТВ" localSheetId="13">'[26]Общие продажи'!#REF!</definedName>
    <definedName name="_11.6АвтоТВ">'[26]Общие продажи'!#REF!</definedName>
    <definedName name="_11.СКИДКИ" localSheetId="12">'[26]Общие продажи'!#REF!</definedName>
    <definedName name="_11.СКИДКИ" localSheetId="13">'[26]Общие продажи'!#REF!</definedName>
    <definedName name="_11.СКИДКИ">'[26]Общие продажи'!#REF!</definedName>
    <definedName name="_12.НЕИЗВ.ТОВАР" localSheetId="12">'[26]Общие продажи'!#REF!</definedName>
    <definedName name="_12.НЕИЗВ.ТОВАР" localSheetId="13">'[26]Общие продажи'!#REF!</definedName>
    <definedName name="_12.НЕИЗВ.ТОВАР">'[26]Общие продажи'!#REF!</definedName>
    <definedName name="_2.Видео" localSheetId="12">'[26]Общие продажи'!#REF!</definedName>
    <definedName name="_2.Видео" localSheetId="13">'[26]Общие продажи'!#REF!</definedName>
    <definedName name="_2.Видео">'[26]Общие продажи'!#REF!</definedName>
    <definedName name="_22.5.Видеомагн." localSheetId="12">'[26]Общие продажи'!#REF!</definedName>
    <definedName name="_22.5.Видеомагн." localSheetId="13">'[26]Общие продажи'!#REF!</definedName>
    <definedName name="_22.5.Видеомагн.">'[26]Общие продажи'!#REF!</definedName>
    <definedName name="_22.6.Видеопл.пиш" localSheetId="12">'[26]Общие продажи'!#REF!</definedName>
    <definedName name="_22.6.Видеопл.пиш" localSheetId="13">'[26]Общие продажи'!#REF!</definedName>
    <definedName name="_22.6.Видеопл.пиш">'[26]Общие продажи'!#REF!</definedName>
    <definedName name="_22.7.Bидеопл.неп" localSheetId="12">'[26]Общие продажи'!#REF!</definedName>
    <definedName name="_22.7.Bидеопл.неп" localSheetId="13">'[26]Общие продажи'!#REF!</definedName>
    <definedName name="_22.7.Bидеопл.неп">'[26]Общие продажи'!#REF!</definedName>
    <definedName name="_22.8.Bидеокамеры" localSheetId="12">'[26]Общие продажи'!#REF!</definedName>
    <definedName name="_22.8.Bидеокамеры" localSheetId="13">'[26]Общие продажи'!#REF!</definedName>
    <definedName name="_22.8.Bидеокамеры">'[26]Общие продажи'!#REF!</definedName>
    <definedName name="_3.Аудио" localSheetId="12">'[26]Общие продажи'!#REF!</definedName>
    <definedName name="_3.Аудио" localSheetId="13">'[26]Общие продажи'!#REF!</definedName>
    <definedName name="_3.Аудио">'[26]Общие продажи'!#REF!</definedName>
    <definedName name="_3AУДИОMAГНЛ" localSheetId="12">'[26]Общие продажи'!#REF!</definedName>
    <definedName name="_3AУДИОMAГНЛ" localSheetId="13">'[26]Общие продажи'!#REF!</definedName>
    <definedName name="_3AУДИОMAГНЛ">'[26]Общие продажи'!#REF!</definedName>
    <definedName name="_3MУЗ.ЦЕНТРЫ" localSheetId="12">'[26]Общие продажи'!#REF!</definedName>
    <definedName name="_3MУЗ.ЦЕНТРЫ" localSheetId="13">'[26]Общие продажи'!#REF!</definedName>
    <definedName name="_3MУЗ.ЦЕНТРЫ">'[26]Общие продажи'!#REF!</definedName>
    <definedName name="_3WALKMAN" localSheetId="12">'[26]Общие продажи'!#REF!</definedName>
    <definedName name="_3WALKMAN" localSheetId="13">'[26]Общие продажи'!#REF!</definedName>
    <definedName name="_3WALKMAN">'[26]Общие продажи'!#REF!</definedName>
    <definedName name="_3Наушники" localSheetId="12">'[26]Общие продажи'!#REF!</definedName>
    <definedName name="_3Наушники" localSheetId="13">'[26]Общие продажи'!#REF!</definedName>
    <definedName name="_3Наушники">'[26]Общие продажи'!#REF!</definedName>
    <definedName name="_4.HiFisystem" localSheetId="12">'[26]Общие продажи'!#REF!</definedName>
    <definedName name="_4.HiFisystem" localSheetId="13">'[26]Общие продажи'!#REF!</definedName>
    <definedName name="_4.HiFisystem">'[26]Общие продажи'!#REF!</definedName>
    <definedName name="_44.1.Technics" localSheetId="12">'[26]Общие продажи'!#REF!</definedName>
    <definedName name="_44.1.Technics" localSheetId="13">'[26]Общие продажи'!#REF!</definedName>
    <definedName name="_44.1.Technics">'[26]Общие продажи'!#REF!</definedName>
    <definedName name="_44.10.Yamaha" localSheetId="12">'[26]Общие продажи'!#REF!</definedName>
    <definedName name="_44.10.Yamaha" localSheetId="13">'[26]Общие продажи'!#REF!</definedName>
    <definedName name="_44.10.Yamaha">'[26]Общие продажи'!#REF!</definedName>
    <definedName name="_44.11.Pioneer" localSheetId="12">'[26]Общие продажи'!#REF!</definedName>
    <definedName name="_44.11.Pioneer" localSheetId="13">'[26]Общие продажи'!#REF!</definedName>
    <definedName name="_44.11.Pioneer">'[26]Общие продажи'!#REF!</definedName>
    <definedName name="_44.15.Infinity" localSheetId="12">'[26]Общие продажи'!#REF!</definedName>
    <definedName name="_44.15.Infinity" localSheetId="13">'[26]Общие продажи'!#REF!</definedName>
    <definedName name="_44.15.Infinity">'[26]Общие продажи'!#REF!</definedName>
    <definedName name="_44.19.Canton" localSheetId="12">'[26]Общие продажи'!#REF!</definedName>
    <definedName name="_44.19.Canton" localSheetId="13">'[26]Общие продажи'!#REF!</definedName>
    <definedName name="_44.19.Canton">'[26]Общие продажи'!#REF!</definedName>
    <definedName name="_44.2.Sony" localSheetId="12">'[26]Общие продажи'!#REF!</definedName>
    <definedName name="_44.2.Sony" localSheetId="13">'[26]Общие продажи'!#REF!</definedName>
    <definedName name="_44.2.Sony">'[26]Общие продажи'!#REF!</definedName>
    <definedName name="_44.21.Paradigm" localSheetId="12">'[26]Общие продажи'!#REF!</definedName>
    <definedName name="_44.21.Paradigm" localSheetId="13">'[26]Общие продажи'!#REF!</definedName>
    <definedName name="_44.21.Paradigm">'[26]Общие продажи'!#REF!</definedName>
    <definedName name="_44.23MBQuart" localSheetId="12">'[26]Общие продажи'!#REF!</definedName>
    <definedName name="_44.23MBQuart" localSheetId="13">'[26]Общие продажи'!#REF!</definedName>
    <definedName name="_44.23MBQuart">'[26]Общие продажи'!#REF!</definedName>
    <definedName name="_44.24Tannoy" localSheetId="12">'[26]Общие продажи'!#REF!</definedName>
    <definedName name="_44.24Tannoy" localSheetId="13">'[26]Общие продажи'!#REF!</definedName>
    <definedName name="_44.24Tannoy">'[26]Общие продажи'!#REF!</definedName>
    <definedName name="_44.25Mission" localSheetId="12">'[26]Общие продажи'!#REF!</definedName>
    <definedName name="_44.25Mission" localSheetId="13">'[26]Общие продажи'!#REF!</definedName>
    <definedName name="_44.25Mission">'[26]Общие продажи'!#REF!</definedName>
    <definedName name="_44.26HFстойки" localSheetId="12">'[26]Общие продажи'!#REF!</definedName>
    <definedName name="_44.26HFстойки" localSheetId="13">'[26]Общие продажи'!#REF!</definedName>
    <definedName name="_44.26HFстойки">'[26]Общие продажи'!#REF!</definedName>
    <definedName name="_44.27HFкомпон." localSheetId="12">'[26]Общие продажи'!#REF!</definedName>
    <definedName name="_44.27HFкомпон." localSheetId="13">'[26]Общие продажи'!#REF!</definedName>
    <definedName name="_44.27HFкомпон.">'[26]Общие продажи'!#REF!</definedName>
    <definedName name="_44.29Проекторы" localSheetId="12">'[26]Общие продажи'!#REF!</definedName>
    <definedName name="_44.29Проекторы" localSheetId="13">'[26]Общие продажи'!#REF!</definedName>
    <definedName name="_44.29Проекторы">'[26]Общие продажи'!#REF!</definedName>
    <definedName name="_44.31DVDVidCD" localSheetId="12">'[26]Общие продажи'!#REF!</definedName>
    <definedName name="_44.31DVDVidCD" localSheetId="13">'[26]Общие продажи'!#REF!</definedName>
    <definedName name="_44.31DVDVidCD">'[26]Общие продажи'!#REF!</definedName>
    <definedName name="_44.34Aud.Selec." localSheetId="12">'[26]Общие продажи'!#REF!</definedName>
    <definedName name="_44.34Aud.Selec." localSheetId="13">'[26]Общие продажи'!#REF!</definedName>
    <definedName name="_44.34Aud.Selec.">'[26]Общие продажи'!#REF!</definedName>
    <definedName name="_44.35Уцен.товар" localSheetId="12">'[26]Общие продажи'!#REF!</definedName>
    <definedName name="_44.35Уцен.товар" localSheetId="13">'[26]Общие продажи'!#REF!</definedName>
    <definedName name="_44.35Уцен.товар">'[26]Общие продажи'!#REF!</definedName>
    <definedName name="_44.4.JBL" localSheetId="12">'[26]Общие продажи'!#REF!</definedName>
    <definedName name="_44.4.JBL" localSheetId="13">'[26]Общие продажи'!#REF!</definedName>
    <definedName name="_44.4.JBL">'[26]Общие продажи'!#REF!</definedName>
    <definedName name="_44.5.Denon" localSheetId="12">'[26]Общие продажи'!#REF!</definedName>
    <definedName name="_44.5.Denon" localSheetId="13">'[26]Общие продажи'!#REF!</definedName>
    <definedName name="_44.5.Denon">'[26]Общие продажи'!#REF!</definedName>
    <definedName name="_44.8.Marantz" localSheetId="12">'[26]Общие продажи'!#REF!</definedName>
    <definedName name="_44.8.Marantz" localSheetId="13">'[26]Общие продажи'!#REF!</definedName>
    <definedName name="_44.8.Marantz">'[26]Общие продажи'!#REF!</definedName>
    <definedName name="_44.9.Jamo" localSheetId="12">'[26]Общие продажи'!#REF!</definedName>
    <definedName name="_44.9.Jamo" localSheetId="13">'[26]Общие продажи'!#REF!</definedName>
    <definedName name="_44.9.Jamo">'[26]Общие продажи'!#REF!</definedName>
    <definedName name="_5.ABТОAУДИО" localSheetId="12">'[26]Общие продажи'!#REF!</definedName>
    <definedName name="_5.ABТОAУДИО" localSheetId="13">'[26]Общие продажи'!#REF!</definedName>
    <definedName name="_5.ABТОAУДИО">'[26]Общие продажи'!#REF!</definedName>
    <definedName name="_55.1.Panasonic" localSheetId="12">'[26]Общие продажи'!#REF!</definedName>
    <definedName name="_55.1.Panasonic" localSheetId="13">'[26]Общие продажи'!#REF!</definedName>
    <definedName name="_55.1.Panasonic">'[26]Общие продажи'!#REF!</definedName>
    <definedName name="_55.11.Проее" localSheetId="12">'[26]Общие продажи'!#REF!</definedName>
    <definedName name="_55.11.Проее" localSheetId="13">'[26]Общие продажи'!#REF!</definedName>
    <definedName name="_55.11.Проее">'[26]Общие продажи'!#REF!</definedName>
    <definedName name="_55.12JBL" localSheetId="12">'[26]Общие продажи'!#REF!</definedName>
    <definedName name="_55.12JBL" localSheetId="13">'[26]Общие продажи'!#REF!</definedName>
    <definedName name="_55.12JBL">'[26]Общие продажи'!#REF!</definedName>
    <definedName name="_55.15Infinity" localSheetId="12">'[26]Общие продажи'!#REF!</definedName>
    <definedName name="_55.15Infinity" localSheetId="13">'[26]Общие продажи'!#REF!</definedName>
    <definedName name="_55.15Infinity">'[26]Общие продажи'!#REF!</definedName>
    <definedName name="_55.2.Sony" localSheetId="12">'[26]Общие продажи'!#REF!</definedName>
    <definedName name="_55.2.Sony" localSheetId="13">'[26]Общие продажи'!#REF!</definedName>
    <definedName name="_55.2.Sony">'[26]Общие продажи'!#REF!</definedName>
    <definedName name="_55.22Авт.антены" localSheetId="12">'[26]Общие продажи'!#REF!</definedName>
    <definedName name="_55.22Авт.антены" localSheetId="13">'[26]Общие продажи'!#REF!</definedName>
    <definedName name="_55.22Авт.антены">'[26]Общие продажи'!#REF!</definedName>
    <definedName name="_55.23LG" localSheetId="12">'[26]Общие продажи'!#REF!</definedName>
    <definedName name="_55.23LG" localSheetId="13">'[26]Общие продажи'!#REF!</definedName>
    <definedName name="_55.23LG">'[26]Общие продажи'!#REF!</definedName>
    <definedName name="_55.24АВТОПРОЕЕ" localSheetId="12">'[26]Общие продажи'!#REF!</definedName>
    <definedName name="_55.24АВТОПРОЕЕ" localSheetId="13">'[26]Общие продажи'!#REF!</definedName>
    <definedName name="_55.24АВТОПРОЕЕ">'[26]Общие продажи'!#REF!</definedName>
    <definedName name="_55.26Aiwa" localSheetId="12">'[26]Общие продажи'!#REF!</definedName>
    <definedName name="_55.26Aiwa" localSheetId="13">'[26]Общие продажи'!#REF!</definedName>
    <definedName name="_55.26Aiwa">'[26]Общие продажи'!#REF!</definedName>
    <definedName name="_55.3.Alpine" localSheetId="12">'[26]Общие продажи'!#REF!</definedName>
    <definedName name="_55.3.Alpine" localSheetId="13">'[26]Общие продажи'!#REF!</definedName>
    <definedName name="_55.3.Alpine">'[26]Общие продажи'!#REF!</definedName>
    <definedName name="_55.5.Pioneer" localSheetId="12">'[26]Общие продажи'!#REF!</definedName>
    <definedName name="_55.5.Pioneer" localSheetId="13">'[26]Общие продажи'!#REF!</definedName>
    <definedName name="_55.5.Pioneer">'[26]Общие продажи'!#REF!</definedName>
    <definedName name="_55.6.Blaupunct" localSheetId="12">'[26]Общие продажи'!#REF!</definedName>
    <definedName name="_55.6.Blaupunct" localSheetId="13">'[26]Общие продажи'!#REF!</definedName>
    <definedName name="_55.6.Blaupunct">'[26]Общие продажи'!#REF!</definedName>
    <definedName name="_55.7.Kenwood" localSheetId="12">'[26]Общие продажи'!#REF!</definedName>
    <definedName name="_55.7.Kenwood" localSheetId="13">'[26]Общие продажи'!#REF!</definedName>
    <definedName name="_55.7.Kenwood">'[26]Общие продажи'!#REF!</definedName>
    <definedName name="_55.9.Clarion" localSheetId="12">'[26]Общие продажи'!#REF!</definedName>
    <definedName name="_55.9.Clarion" localSheetId="13">'[26]Общие продажи'!#REF!</definedName>
    <definedName name="_55.9.Clarion">'[26]Общие продажи'!#REF!</definedName>
    <definedName name="_5Автокомпоненты" localSheetId="12">'[26]Общие продажи'!#REF!</definedName>
    <definedName name="_5Автокомпоненты" localSheetId="13">'[26]Общие продажи'!#REF!</definedName>
    <definedName name="_5Автокомпоненты">'[26]Общие продажи'!#REF!</definedName>
    <definedName name="_6.ТЕЛЕФОНЫ" localSheetId="12">'[26]Общие продажи'!#REF!</definedName>
    <definedName name="_6.ТЕЛЕФОНЫ" localSheetId="13">'[26]Общие продажи'!#REF!</definedName>
    <definedName name="_6.ТЕЛЕФОНЫ">'[26]Общие продажи'!#REF!</definedName>
    <definedName name="_66.1.ПР.ТЕЛЕФОНЫ" localSheetId="12">'[26]Общие продажи'!#REF!</definedName>
    <definedName name="_66.1.ПР.ТЕЛЕФОНЫ" localSheetId="13">'[26]Общие продажи'!#REF!</definedName>
    <definedName name="_66.1.ПР.ТЕЛЕФОНЫ">'[26]Общие продажи'!#REF!</definedName>
    <definedName name="_66.2.ТЕЛЕФОНЫPanas." localSheetId="12">'[26]Общие продажи'!#REF!</definedName>
    <definedName name="_66.2.ТЕЛЕФОНЫPanas." localSheetId="13">'[26]Общие продажи'!#REF!</definedName>
    <definedName name="_66.2.ТЕЛЕФОНЫPanas.">'[26]Общие продажи'!#REF!</definedName>
    <definedName name="_7.БЫТ.ТЕХНИКА" localSheetId="12">'[26]Общие продажи'!#REF!</definedName>
    <definedName name="_7.БЫТ.ТЕХНИКА" localSheetId="13">'[26]Общие продажи'!#REF!</definedName>
    <definedName name="_7.БЫТ.ТЕХНИКА">'[26]Общие продажи'!#REF!</definedName>
    <definedName name="_77.1.PANASONIC" localSheetId="12">'[26]Общие продажи'!#REF!</definedName>
    <definedName name="_77.1.PANASONIC" localSheetId="13">'[26]Общие продажи'!#REF!</definedName>
    <definedName name="_77.1.PANASONIC">'[26]Общие продажи'!#REF!</definedName>
    <definedName name="_77.10.INDESITARISTON" localSheetId="12">'[26]Общие продажи'!#REF!</definedName>
    <definedName name="_77.10.INDESITARISTON" localSheetId="13">'[26]Общие продажи'!#REF!</definedName>
    <definedName name="_77.10.INDESITARISTON">'[26]Общие продажи'!#REF!</definedName>
    <definedName name="_77.12.BRAUN" localSheetId="12">'[26]Общие продажи'!#REF!</definedName>
    <definedName name="_77.12.BRAUN" localSheetId="13">'[26]Общие продажи'!#REF!</definedName>
    <definedName name="_77.12.BRAUN">'[26]Общие продажи'!#REF!</definedName>
    <definedName name="_77.14.BROTHER" localSheetId="12">'[26]Общие продажи'!#REF!</definedName>
    <definedName name="_77.14.BROTHER" localSheetId="13">'[26]Общие продажи'!#REF!</definedName>
    <definedName name="_77.14.BROTHER">'[26]Общие продажи'!#REF!</definedName>
    <definedName name="_77.15.ZANUSSI" localSheetId="12">'[26]Общие продажи'!#REF!</definedName>
    <definedName name="_77.15.ZANUSSI" localSheetId="13">'[26]Общие продажи'!#REF!</definedName>
    <definedName name="_77.15.ZANUSSI">'[26]Общие продажи'!#REF!</definedName>
    <definedName name="_77.16.GoldStar" localSheetId="12">'[26]Общие продажи'!#REF!</definedName>
    <definedName name="_77.16.GoldStar" localSheetId="13">'[26]Общие продажи'!#REF!</definedName>
    <definedName name="_77.16.GoldStar">'[26]Общие продажи'!#REF!</definedName>
    <definedName name="_77.17.THOMAS" localSheetId="12">'[26]Общие продажи'!#REF!</definedName>
    <definedName name="_77.17.THOMAS" localSheetId="13">'[26]Общие продажи'!#REF!</definedName>
    <definedName name="_77.17.THOMAS">'[26]Общие продажи'!#REF!</definedName>
    <definedName name="_77.19.Проая" localSheetId="12">'[26]Общие продажи'!#REF!</definedName>
    <definedName name="_77.19.Проая" localSheetId="13">'[26]Общие продажи'!#REF!</definedName>
    <definedName name="_77.19.Проая">'[26]Общие продажи'!#REF!</definedName>
    <definedName name="_77.2.SHARP" localSheetId="12">'[26]Общие продажи'!#REF!</definedName>
    <definedName name="_77.2.SHARP" localSheetId="13">'[26]Общие продажи'!#REF!</definedName>
    <definedName name="_77.2.SHARP">'[26]Общие продажи'!#REF!</definedName>
    <definedName name="_77.20.MOULINEX" localSheetId="12">'[26]Общие продажи'!#REF!</definedName>
    <definedName name="_77.20.MOULINEX" localSheetId="13">'[26]Общие продажи'!#REF!</definedName>
    <definedName name="_77.20.MOULINEX">'[26]Общие продажи'!#REF!</definedName>
    <definedName name="_77.21.BOSCHSIEM" localSheetId="12">'[26]Общие продажи'!#REF!</definedName>
    <definedName name="_77.21.BOSCHSIEM" localSheetId="13">'[26]Общие продажи'!#REF!</definedName>
    <definedName name="_77.21.BOSCHSIEM">'[26]Общие продажи'!#REF!</definedName>
    <definedName name="_77.24KRUPS" localSheetId="12">'[26]Общие продажи'!#REF!</definedName>
    <definedName name="_77.24KRUPS" localSheetId="13">'[26]Общие продажи'!#REF!</definedName>
    <definedName name="_77.24KRUPS">'[26]Общие продажи'!#REF!</definedName>
    <definedName name="_77.25VESTFROST" localSheetId="12">'[26]Общие продажи'!#REF!</definedName>
    <definedName name="_77.25VESTFROST" localSheetId="13">'[26]Общие продажи'!#REF!</definedName>
    <definedName name="_77.25VESTFROST">'[26]Общие продажи'!#REF!</definedName>
    <definedName name="_77.30FUNAI" localSheetId="12">'[26]Общие продажи'!#REF!</definedName>
    <definedName name="_77.30FUNAI" localSheetId="13">'[26]Общие продажи'!#REF!</definedName>
    <definedName name="_77.30FUNAI">'[26]Общие продажи'!#REF!</definedName>
    <definedName name="_77.31DAEWOO" localSheetId="12">'[26]Общие продажи'!#REF!</definedName>
    <definedName name="_77.31DAEWOO" localSheetId="13">'[26]Общие продажи'!#REF!</definedName>
    <definedName name="_77.31DAEWOO">'[26]Общие продажи'!#REF!</definedName>
    <definedName name="_77.32ELECTROLUX" localSheetId="12">'[26]Общие продажи'!#REF!</definedName>
    <definedName name="_77.32ELECTROLUX" localSheetId="13">'[26]Общие продажи'!#REF!</definedName>
    <definedName name="_77.32ELECTROLUX">'[26]Общие продажи'!#REF!</definedName>
    <definedName name="_77.33VAXGALAXY" localSheetId="12">'[26]Общие продажи'!#REF!</definedName>
    <definedName name="_77.33VAXGALAXY" localSheetId="13">'[26]Общие продажи'!#REF!</definedName>
    <definedName name="_77.33VAXGALAXY">'[26]Общие продажи'!#REF!</definedName>
    <definedName name="_77.34HITACHI" localSheetId="12">'[26]Общие продажи'!#REF!</definedName>
    <definedName name="_77.34HITACHI" localSheetId="13">'[26]Общие продажи'!#REF!</definedName>
    <definedName name="_77.34HITACHI">'[26]Общие продажи'!#REF!</definedName>
    <definedName name="_77.35ПОСУДА" localSheetId="12">'[26]Общие продажи'!#REF!</definedName>
    <definedName name="_77.35ПОСУДА" localSheetId="13">'[26]Общие продажи'!#REF!</definedName>
    <definedName name="_77.35ПОСУДА">'[26]Общие продажи'!#REF!</definedName>
    <definedName name="_77.37Rosenlew" localSheetId="12">'[26]Общие продажи'!#REF!</definedName>
    <definedName name="_77.37Rosenlew" localSheetId="13">'[26]Общие продажи'!#REF!</definedName>
    <definedName name="_77.37Rosenlew">'[26]Общие продажи'!#REF!</definedName>
    <definedName name="_77.4.ROWENTA" localSheetId="12">'[26]Общие продажи'!#REF!</definedName>
    <definedName name="_77.4.ROWENTA" localSheetId="13">'[26]Общие продажи'!#REF!</definedName>
    <definedName name="_77.4.ROWENTA">'[26]Общие продажи'!#REF!</definedName>
    <definedName name="_77.40Кондицион." localSheetId="12">'[26]Общие продажи'!#REF!</definedName>
    <definedName name="_77.40Кондицион." localSheetId="13">'[26]Общие продажи'!#REF!</definedName>
    <definedName name="_77.40Кондицион.">'[26]Общие продажи'!#REF!</definedName>
    <definedName name="_77.41Моющ.срва" localSheetId="12">'[26]Общие продажи'!#REF!</definedName>
    <definedName name="_77.41Моющ.срва" localSheetId="13">'[26]Общие продажи'!#REF!</definedName>
    <definedName name="_77.41Моющ.срва">'[26]Общие продажи'!#REF!</definedName>
    <definedName name="_77.42Фильт.вод." localSheetId="12">'[26]Общие продажи'!#REF!</definedName>
    <definedName name="_77.42Фильт.вод." localSheetId="13">'[26]Общие продажи'!#REF!</definedName>
    <definedName name="_77.42Фильт.вод.">'[26]Общие продажи'!#REF!</definedName>
    <definedName name="_77.44Elica" localSheetId="12">'[26]Общие продажи'!#REF!</definedName>
    <definedName name="_77.44Elica" localSheetId="13">'[26]Общие продажи'!#REF!</definedName>
    <definedName name="_77.44Elica">'[26]Общие продажи'!#REF!</definedName>
    <definedName name="_77.46AEG" localSheetId="12">'[26]Общие продажи'!#REF!</definedName>
    <definedName name="_77.46AEG" localSheetId="13">'[26]Общие продажи'!#REF!</definedName>
    <definedName name="_77.46AEG">'[26]Общие продажи'!#REF!</definedName>
    <definedName name="_77.47Liebherr" localSheetId="12">'[26]Общие продажи'!#REF!</definedName>
    <definedName name="_77.47Liebherr" localSheetId="13">'[26]Общие продажи'!#REF!</definedName>
    <definedName name="_77.47Liebherr">'[26]Общие продажи'!#REF!</definedName>
    <definedName name="_77.48Soehnle" localSheetId="12">'[26]Общие продажи'!#REF!</definedName>
    <definedName name="_77.48Soehnle" localSheetId="13">'[26]Общие продажи'!#REF!</definedName>
    <definedName name="_77.48Soehnle">'[26]Общие продажи'!#REF!</definedName>
    <definedName name="_77.49Binatone" localSheetId="12">'[26]Общие продажи'!#REF!</definedName>
    <definedName name="_77.49Binatone" localSheetId="13">'[26]Общие продажи'!#REF!</definedName>
    <definedName name="_77.49Binatone">'[26]Общие продажи'!#REF!</definedName>
    <definedName name="_77.5.SAMSUNG" localSheetId="12">'[26]Общие продажи'!#REF!</definedName>
    <definedName name="_77.5.SAMSUNG" localSheetId="13">'[26]Общие продажи'!#REF!</definedName>
    <definedName name="_77.5.SAMSUNG">'[26]Общие продажи'!#REF!</definedName>
    <definedName name="_77.50FOX" localSheetId="12">'[26]Общие продажи'!#REF!</definedName>
    <definedName name="_77.50FOX" localSheetId="13">'[26]Общие продажи'!#REF!</definedName>
    <definedName name="_77.50FOX">'[26]Общие продажи'!#REF!</definedName>
    <definedName name="_77.6.TEFAL" localSheetId="12">'[26]Общие продажи'!#REF!</definedName>
    <definedName name="_77.6.TEFAL" localSheetId="13">'[26]Общие продажи'!#REF!</definedName>
    <definedName name="_77.6.TEFAL">'[26]Общие продажи'!#REF!</definedName>
    <definedName name="_77.7.SUPRA" localSheetId="12">'[26]Общие продажи'!#REF!</definedName>
    <definedName name="_77.7.SUPRA" localSheetId="13">'[26]Общие продажи'!#REF!</definedName>
    <definedName name="_77.7.SUPRA">'[26]Общие продажи'!#REF!</definedName>
    <definedName name="_77.8.PHILIPS" localSheetId="12">'[26]Общие продажи'!#REF!</definedName>
    <definedName name="_77.8.PHILIPS" localSheetId="13">'[26]Общие продажи'!#REF!</definedName>
    <definedName name="_77.8.PHILIPS">'[26]Общие продажи'!#REF!</definedName>
    <definedName name="_77.9.CANDY" localSheetId="12">'[26]Общие продажи'!#REF!</definedName>
    <definedName name="_77.9.CANDY" localSheetId="13">'[26]Общие продажи'!#REF!</definedName>
    <definedName name="_77.9.CANDY">'[26]Общие продажи'!#REF!</definedName>
    <definedName name="_8.ПРОЕЕ" localSheetId="12">'[26]Общие продажи'!#REF!</definedName>
    <definedName name="_8.ПРОЕЕ" localSheetId="13">'[26]Общие продажи'!#REF!</definedName>
    <definedName name="_8.ПРОЕЕ">'[26]Общие продажи'!#REF!</definedName>
    <definedName name="_80110.11Тов.дост" localSheetId="12">'[26]Общие продажи'!#REF!</definedName>
    <definedName name="_80110.11Тов.дост" localSheetId="13">'[26]Общие продажи'!#REF!</definedName>
    <definedName name="_80110.11Тов.дост">'[26]Общие продажи'!#REF!</definedName>
    <definedName name="_80110.14Подкл.БТ" localSheetId="12">'[26]Общие продажи'!#REF!</definedName>
    <definedName name="_80110.14Подкл.БТ" localSheetId="13">'[26]Общие продажи'!#REF!</definedName>
    <definedName name="_80110.14Подкл.БТ">'[26]Общие продажи'!#REF!</definedName>
    <definedName name="_802Скидка" localSheetId="12">'[26]Общие продажи'!#REF!</definedName>
    <definedName name="_802Скидка" localSheetId="13">'[26]Общие продажи'!#REF!</definedName>
    <definedName name="_802Скидка">'[26]Общие продажи'!#REF!</definedName>
    <definedName name="_88.1.Фототехника" localSheetId="12">'[26]Общие продажи'!#REF!</definedName>
    <definedName name="_88.1.Фототехника" localSheetId="13">'[26]Общие продажи'!#REF!</definedName>
    <definedName name="_88.1.Фототехника">'[26]Общие продажи'!#REF!</definedName>
    <definedName name="_88.10.Бат.акк." localSheetId="12">'[26]Общие продажи'!#REF!</definedName>
    <definedName name="_88.10.Бат.акк." localSheetId="13">'[26]Общие продажи'!#REF!</definedName>
    <definedName name="_88.10.Бат.акк.">'[26]Общие продажи'!#REF!</definedName>
    <definedName name="_88.11.Кейсысум.ехлы" localSheetId="12">'[26]Общие продажи'!#REF!</definedName>
    <definedName name="_88.11.Кейсысум.ехлы" localSheetId="13">'[26]Общие продажи'!#REF!</definedName>
    <definedName name="_88.11.Кейсысум.ехлы">'[26]Общие продажи'!#REF!</definedName>
    <definedName name="_88.12.Пульты" localSheetId="12">'[26]Общие продажи'!#REF!</definedName>
    <definedName name="_88.12.Пульты" localSheetId="13">'[26]Общие продажи'!#REF!</definedName>
    <definedName name="_88.12.Пульты">'[26]Общие продажи'!#REF!</definedName>
    <definedName name="_88.13.Кабеляшну" localSheetId="12">'[26]Общие продажи'!#REF!</definedName>
    <definedName name="_88.13.Кабеляшну" localSheetId="13">'[26]Общие продажи'!#REF!</definedName>
    <definedName name="_88.13.Кабеляшну">'[26]Общие продажи'!#REF!</definedName>
    <definedName name="_88.14.CaseLogicLL" localSheetId="12">'[26]Общие продажи'!#REF!</definedName>
    <definedName name="_88.14.CaseLogicLL" localSheetId="13">'[26]Общие продажи'!#REF!</definedName>
    <definedName name="_88.14.CaseLogicLL">'[26]Общие продажи'!#REF!</definedName>
    <definedName name="_88.15.Кассетыдиски" localSheetId="12">'[26]Общие продажи'!#REF!</definedName>
    <definedName name="_88.15.Кассетыдиски" localSheetId="13">'[26]Общие продажи'!#REF!</definedName>
    <definedName name="_88.15.Кассетыдиски">'[26]Общие продажи'!#REF!</definedName>
    <definedName name="_88.17.Реклама" localSheetId="12">'[26]Общие продажи'!#REF!</definedName>
    <definedName name="_88.17.Реклама" localSheetId="13">'[26]Общие продажи'!#REF!</definedName>
    <definedName name="_88.17.Реклама">'[26]Общие продажи'!#REF!</definedName>
    <definedName name="_88.18асы" localSheetId="12">'[26]Общие продажи'!#REF!</definedName>
    <definedName name="_88.18асы" localSheetId="13">'[26]Общие продажи'!#REF!</definedName>
    <definedName name="_88.18асы">'[26]Общие продажи'!#REF!</definedName>
    <definedName name="_88.2.Оргтехника" localSheetId="12">'[26]Общие продажи'!#REF!</definedName>
    <definedName name="_88.2.Оргтехника" localSheetId="13">'[26]Общие продажи'!#REF!</definedName>
    <definedName name="_88.2.Оргтехника">'[26]Общие продажи'!#REF!</definedName>
    <definedName name="_88.5.Стендыподставки" localSheetId="12">'[26]Общие продажи'!#REF!</definedName>
    <definedName name="_88.5.Стендыподставки" localSheetId="13">'[26]Общие продажи'!#REF!</definedName>
    <definedName name="_88.5.Стендыподставки">'[26]Общие продажи'!#REF!</definedName>
    <definedName name="_88.6.Игры" localSheetId="12">'[26]Общие продажи'!#REF!</definedName>
    <definedName name="_88.6.Игры" localSheetId="13">'[26]Общие продажи'!#REF!</definedName>
    <definedName name="_88.6.Игры">'[26]Общие продажи'!#REF!</definedName>
    <definedName name="_88.7.Микрофоны" localSheetId="12">'[26]Общие продажи'!#REF!</definedName>
    <definedName name="_88.7.Микрофоны" localSheetId="13">'[26]Общие продажи'!#REF!</definedName>
    <definedName name="_88.7.Микрофоны">'[26]Общие продажи'!#REF!</definedName>
    <definedName name="_88.8.Антенны" localSheetId="12">'[26]Общие продажи'!#REF!</definedName>
    <definedName name="_88.8.Антенны" localSheetId="13">'[26]Общие продажи'!#REF!</definedName>
    <definedName name="_88.8.Антенны">'[26]Общие продажи'!#REF!</definedName>
    <definedName name="_88.9.Адапт.акк." localSheetId="12">'[26]Общие продажи'!#REF!</definedName>
    <definedName name="_88.9.Адапт.акк." localSheetId="13">'[26]Общие продажи'!#REF!</definedName>
    <definedName name="_88.9.Адапт.акк.">'[26]Общие продажи'!#REF!</definedName>
    <definedName name="_8DVDLDHiFiк" localSheetId="12">'[26]Общие продажи'!#REF!</definedName>
    <definedName name="_8DVDLDHiFiк" localSheetId="13">'[26]Общие продажи'!#REF!</definedName>
    <definedName name="_8DVDLDHiFiк">'[26]Общие продажи'!#REF!</definedName>
    <definedName name="_8Канц.товары" localSheetId="12">'[26]Общие продажи'!#REF!</definedName>
    <definedName name="_8Канц.товары" localSheetId="13">'[26]Общие продажи'!#REF!</definedName>
    <definedName name="_8Канц.товары">'[26]Общие продажи'!#REF!</definedName>
    <definedName name="_9.Компьютеры" localSheetId="12">'[26]Общие продажи'!#REF!</definedName>
    <definedName name="_9.Компьютеры" localSheetId="13">'[26]Общие продажи'!#REF!</definedName>
    <definedName name="_9.Компьютеры">'[26]Общие продажи'!#REF!</definedName>
    <definedName name="_90212.3Быт.Техник" localSheetId="12">'[26]Общие продажи'!#REF!</definedName>
    <definedName name="_90212.3Быт.Техник" localSheetId="13">'[26]Общие продажи'!#REF!</definedName>
    <definedName name="_90212.3Быт.Техник">'[26]Общие продажи'!#REF!</definedName>
    <definedName name="_9Вводвывод" localSheetId="12">'[26]Общие продажи'!#REF!</definedName>
    <definedName name="_9Вводвывод" localSheetId="13">'[26]Общие продажи'!#REF!</definedName>
    <definedName name="_9Вводвывод">'[26]Общие продажи'!#REF!</definedName>
    <definedName name="_9Готовыерешения" localSheetId="12">'[26]Общие продажи'!#REF!</definedName>
    <definedName name="_9Готовыерешения" localSheetId="13">'[26]Общие продажи'!#REF!</definedName>
    <definedName name="_9Готовыерешения">'[26]Общие продажи'!#REF!</definedName>
    <definedName name="_9Игры" localSheetId="12">'[26]Общие продажи'!#REF!</definedName>
    <definedName name="_9Игры" localSheetId="13">'[26]Общие продажи'!#REF!</definedName>
    <definedName name="_9Игры">'[26]Общие продажи'!#REF!</definedName>
    <definedName name="_9Кабеляперходн." localSheetId="12">'[26]Общие продажи'!#REF!</definedName>
    <definedName name="_9Кабеляперходн." localSheetId="13">'[26]Общие продажи'!#REF!</definedName>
    <definedName name="_9Кабеляперходн.">'[26]Общие продажи'!#REF!</definedName>
    <definedName name="_9Комп.мебель" localSheetId="12">'[26]Общие продажи'!#REF!</definedName>
    <definedName name="_9Комп.мебель" localSheetId="13">'[26]Общие продажи'!#REF!</definedName>
    <definedName name="_9Комп.мебель">'[26]Общие продажи'!#REF!</definedName>
    <definedName name="_9Комплектующие" localSheetId="12">'[26]Общие продажи'!#REF!</definedName>
    <definedName name="_9Комплектующие" localSheetId="13">'[26]Общие продажи'!#REF!</definedName>
    <definedName name="_9Комплектующие">'[26]Общие продажи'!#REF!</definedName>
    <definedName name="_9Мониторы" localSheetId="12">'[26]Общие продажи'!#REF!</definedName>
    <definedName name="_9Мониторы" localSheetId="13">'[26]Общие продажи'!#REF!</definedName>
    <definedName name="_9Мониторы">'[26]Общие продажи'!#REF!</definedName>
    <definedName name="_9Мультимедиа" localSheetId="12">'[26]Общие продажи'!#REF!</definedName>
    <definedName name="_9Мультимедиа" localSheetId="13">'[26]Общие продажи'!#REF!</definedName>
    <definedName name="_9Мультимедиа">'[26]Общие продажи'!#REF!</definedName>
    <definedName name="_9Оргтехника" localSheetId="12">'[26]Общие продажи'!#REF!</definedName>
    <definedName name="_9Оргтехника" localSheetId="13">'[26]Общие продажи'!#REF!</definedName>
    <definedName name="_9Оргтехника">'[26]Общие продажи'!#REF!</definedName>
    <definedName name="_9ПО" localSheetId="12">'[26]Общие продажи'!#REF!</definedName>
    <definedName name="_9ПО" localSheetId="13">'[26]Общие продажи'!#REF!</definedName>
    <definedName name="_9ПО">'[26]Общие продажи'!#REF!</definedName>
    <definedName name="_9Разное" localSheetId="12">'[26]Общие продажи'!#REF!</definedName>
    <definedName name="_9Разное" localSheetId="13">'[26]Общие продажи'!#REF!</definedName>
    <definedName name="_9Разное">'[26]Общие продажи'!#REF!</definedName>
    <definedName name="_9Расх.мат.оргтех" localSheetId="12">'[26]Общие продажи'!#REF!</definedName>
    <definedName name="_9Расх.мат.оргтех" localSheetId="13">'[26]Общие продажи'!#REF!</definedName>
    <definedName name="_9Расх.мат.оргтех">'[26]Общие продажи'!#REF!</definedName>
    <definedName name="_9Расх.материалы" localSheetId="12">'[26]Общие продажи'!#REF!</definedName>
    <definedName name="_9Расх.материалы" localSheetId="13">'[26]Общие продажи'!#REF!</definedName>
    <definedName name="_9Расх.материалы">'[26]Общие продажи'!#REF!</definedName>
    <definedName name="_9Услуги" localSheetId="12">'[26]Общие продажи'!#REF!</definedName>
    <definedName name="_9Услуги" localSheetId="13">'[26]Общие продажи'!#REF!</definedName>
    <definedName name="_9Услуги">'[26]Общие продажи'!#REF!</definedName>
    <definedName name="_a02" localSheetId="17">#REF!</definedName>
    <definedName name="_a02" localSheetId="5">#REF!</definedName>
    <definedName name="_a02" localSheetId="12">#REF!</definedName>
    <definedName name="_a02" localSheetId="8">#REF!</definedName>
    <definedName name="_a02" localSheetId="13">#REF!</definedName>
    <definedName name="_a02" localSheetId="10">#REF!</definedName>
    <definedName name="_a02" localSheetId="9">#REF!</definedName>
    <definedName name="_a02" localSheetId="11">#REF!</definedName>
    <definedName name="_a02" localSheetId="6">#REF!</definedName>
    <definedName name="_a02" localSheetId="7">#REF!</definedName>
    <definedName name="_a02" localSheetId="3">#REF!</definedName>
    <definedName name="_a02">#REF!</definedName>
    <definedName name="_A1" localSheetId="17">#REF!</definedName>
    <definedName name="_A1" localSheetId="5">#REF!</definedName>
    <definedName name="_A1" localSheetId="12">#REF!</definedName>
    <definedName name="_A1" localSheetId="8">#REF!</definedName>
    <definedName name="_A1" localSheetId="13">#REF!</definedName>
    <definedName name="_A1" localSheetId="10">#REF!</definedName>
    <definedName name="_A1" localSheetId="9">#REF!</definedName>
    <definedName name="_A1" localSheetId="11">#REF!</definedName>
    <definedName name="_A1" localSheetId="6">#REF!</definedName>
    <definedName name="_A1" localSheetId="7">#REF!</definedName>
    <definedName name="_A1" localSheetId="3">#REF!</definedName>
    <definedName name="_A1">#REF!</definedName>
    <definedName name="_A100000" localSheetId="5">#REF!</definedName>
    <definedName name="_A100000" localSheetId="12">#REF!</definedName>
    <definedName name="_A100000" localSheetId="8">#REF!</definedName>
    <definedName name="_A100000" localSheetId="13">#REF!</definedName>
    <definedName name="_A100000" localSheetId="10">#REF!</definedName>
    <definedName name="_A100000" localSheetId="9">#REF!</definedName>
    <definedName name="_A100000" localSheetId="6">#REF!</definedName>
    <definedName name="_A100000" localSheetId="7">#REF!</definedName>
    <definedName name="_A100000" localSheetId="3">#REF!</definedName>
    <definedName name="_A100000">#REF!</definedName>
    <definedName name="_A1000000" localSheetId="5">#REF!</definedName>
    <definedName name="_A1000000" localSheetId="12">#REF!</definedName>
    <definedName name="_A1000000" localSheetId="8">#REF!</definedName>
    <definedName name="_A1000000" localSheetId="13">#REF!</definedName>
    <definedName name="_A1000000" localSheetId="10">#REF!</definedName>
    <definedName name="_A1000000" localSheetId="9">#REF!</definedName>
    <definedName name="_A1000000" localSheetId="6">#REF!</definedName>
    <definedName name="_A1000000" localSheetId="7">#REF!</definedName>
    <definedName name="_A1000000" localSheetId="3">#REF!</definedName>
    <definedName name="_A1000000">#REF!</definedName>
    <definedName name="_cur1" localSheetId="17">'[27]#ССЫЛКА'!$Q$2</definedName>
    <definedName name="_cur1" localSheetId="12">'[28]#ССЫЛКА'!$Q$2</definedName>
    <definedName name="_cur1" localSheetId="8">'[28]#ССЫЛКА'!$Q$2</definedName>
    <definedName name="_cur1" localSheetId="13">'[28]#ССЫЛКА'!$Q$2</definedName>
    <definedName name="_cur1" localSheetId="10">'[28]#ССЫЛКА'!$Q$2</definedName>
    <definedName name="_cur1" localSheetId="9">'[28]#ССЫЛКА'!$Q$2</definedName>
    <definedName name="_cur1" localSheetId="11">'[28]#ССЫЛКА'!$Q$2</definedName>
    <definedName name="_cur1" localSheetId="6">'[28]#ССЫЛКА'!$Q$2</definedName>
    <definedName name="_cur1" localSheetId="7">'[28]#ССЫЛКА'!$Q$2</definedName>
    <definedName name="_cur1">'[27]#ССЫЛКА'!$Q$2</definedName>
    <definedName name="_dat1">'[17]ГУП 2008'!$B$79</definedName>
    <definedName name="_def1999" localSheetId="17">'[29]1999-veca'!#REF!</definedName>
    <definedName name="_def1999" localSheetId="5">'[30]1999-veca'!#REF!</definedName>
    <definedName name="_def1999" localSheetId="12">'[29]1999-veca'!#REF!</definedName>
    <definedName name="_def1999" localSheetId="8">'[29]1999-veca'!#REF!</definedName>
    <definedName name="_def1999" localSheetId="13">'[31]1999-veca'!#REF!</definedName>
    <definedName name="_def1999" localSheetId="10">'[29]1999-veca'!#REF!</definedName>
    <definedName name="_def1999" localSheetId="9">'[29]1999-veca'!#REF!</definedName>
    <definedName name="_def1999" localSheetId="6">'[29]1999-veca'!#REF!</definedName>
    <definedName name="_def1999" localSheetId="7">'[29]1999-veca'!#REF!</definedName>
    <definedName name="_def1999" localSheetId="3">'[30]1999-veca'!#REF!</definedName>
    <definedName name="_def1999">'[31]1999-veca'!#REF!</definedName>
    <definedName name="_def2000г" localSheetId="17">#REF!</definedName>
    <definedName name="_def2000г" localSheetId="5">#REF!</definedName>
    <definedName name="_def2000г" localSheetId="12">#REF!</definedName>
    <definedName name="_def2000г" localSheetId="8">#REF!</definedName>
    <definedName name="_def2000г" localSheetId="13">#REF!</definedName>
    <definedName name="_def2000г" localSheetId="10">#REF!</definedName>
    <definedName name="_def2000г" localSheetId="9">#REF!</definedName>
    <definedName name="_def2000г" localSheetId="6">#REF!</definedName>
    <definedName name="_def2000г" localSheetId="7">#REF!</definedName>
    <definedName name="_def2000г" localSheetId="3">#REF!</definedName>
    <definedName name="_def2000г">#REF!</definedName>
    <definedName name="_def2001г" localSheetId="5">#REF!</definedName>
    <definedName name="_def2001г" localSheetId="12">#REF!</definedName>
    <definedName name="_def2001г" localSheetId="8">#REF!</definedName>
    <definedName name="_def2001г" localSheetId="13">#REF!</definedName>
    <definedName name="_def2001г" localSheetId="10">#REF!</definedName>
    <definedName name="_def2001г" localSheetId="9">#REF!</definedName>
    <definedName name="_def2001г" localSheetId="6">#REF!</definedName>
    <definedName name="_def2001г" localSheetId="7">#REF!</definedName>
    <definedName name="_def2001г" localSheetId="3">#REF!</definedName>
    <definedName name="_def2001г">#REF!</definedName>
    <definedName name="_def2002г" localSheetId="5">#REF!</definedName>
    <definedName name="_def2002г" localSheetId="12">#REF!</definedName>
    <definedName name="_def2002г" localSheetId="8">#REF!</definedName>
    <definedName name="_def2002г" localSheetId="13">#REF!</definedName>
    <definedName name="_def2002г" localSheetId="10">#REF!</definedName>
    <definedName name="_def2002г" localSheetId="9">#REF!</definedName>
    <definedName name="_def2002г" localSheetId="6">#REF!</definedName>
    <definedName name="_def2002г" localSheetId="7">#REF!</definedName>
    <definedName name="_def2002г" localSheetId="3">#REF!</definedName>
    <definedName name="_def2002г">#REF!</definedName>
    <definedName name="_ent1">'[17]ГУП 2008'!$I$1</definedName>
    <definedName name="_FOT1">'[12]ФОТ по месяцам'!$D$5:$D$41</definedName>
    <definedName name="_FY1">#N/A</definedName>
    <definedName name="_gf2" localSheetId="17">#REF!</definedName>
    <definedName name="_gf2" localSheetId="5">#REF!</definedName>
    <definedName name="_gf2" localSheetId="12">#REF!</definedName>
    <definedName name="_gf2" localSheetId="8">#REF!</definedName>
    <definedName name="_gf2" localSheetId="13">#REF!</definedName>
    <definedName name="_gf2" localSheetId="10">#REF!</definedName>
    <definedName name="_gf2" localSheetId="9">#REF!</definedName>
    <definedName name="_gf2" localSheetId="11">#REF!</definedName>
    <definedName name="_gf2" localSheetId="6">#REF!</definedName>
    <definedName name="_gf2" localSheetId="7">#REF!</definedName>
    <definedName name="_gf2" localSheetId="3">#REF!</definedName>
    <definedName name="_gf2">#REF!</definedName>
    <definedName name="_ghg1" localSheetId="17" hidden="1">{#N/A,#N/A,FALSE,"Себестоимсть-97"}</definedName>
    <definedName name="_ghg1" localSheetId="5" hidden="1">{#N/A,#N/A,FALSE,"Себестоимсть-97"}</definedName>
    <definedName name="_ghg1" localSheetId="12" hidden="1">{#N/A,#N/A,FALSE,"Себестоимсть-97"}</definedName>
    <definedName name="_ghg1" localSheetId="8" hidden="1">{#N/A,#N/A,FALSE,"Себестоимсть-97"}</definedName>
    <definedName name="_ghg1" localSheetId="10" hidden="1">{#N/A,#N/A,FALSE,"Себестоимсть-97"}</definedName>
    <definedName name="_ghg1" localSheetId="9" hidden="1">{#N/A,#N/A,FALSE,"Себестоимсть-97"}</definedName>
    <definedName name="_ghg1" localSheetId="6" hidden="1">{#N/A,#N/A,FALSE,"Себестоимсть-97"}</definedName>
    <definedName name="_ghg1" localSheetId="7" hidden="1">{#N/A,#N/A,FALSE,"Себестоимсть-97"}</definedName>
    <definedName name="_ghg1" localSheetId="3" hidden="1">{#N/A,#N/A,FALSE,"Себестоимсть-97"}</definedName>
    <definedName name="_ghg1" hidden="1">{#N/A,#N/A,FALSE,"Себестоимсть-97"}</definedName>
    <definedName name="_inf2000" localSheetId="17">#REF!</definedName>
    <definedName name="_inf2000" localSheetId="5">#REF!</definedName>
    <definedName name="_inf2000" localSheetId="12">#REF!</definedName>
    <definedName name="_inf2000" localSheetId="8">#REF!</definedName>
    <definedName name="_inf2000" localSheetId="13">#REF!</definedName>
    <definedName name="_inf2000" localSheetId="10">#REF!</definedName>
    <definedName name="_inf2000" localSheetId="9">#REF!</definedName>
    <definedName name="_inf2000" localSheetId="6">#REF!</definedName>
    <definedName name="_inf2000" localSheetId="7">#REF!</definedName>
    <definedName name="_inf2000" localSheetId="3">#REF!</definedName>
    <definedName name="_inf2000">#REF!</definedName>
    <definedName name="_inf2001" localSheetId="17">#REF!</definedName>
    <definedName name="_inf2001" localSheetId="5">#REF!</definedName>
    <definedName name="_inf2001" localSheetId="12">#REF!</definedName>
    <definedName name="_inf2001" localSheetId="8">#REF!</definedName>
    <definedName name="_inf2001" localSheetId="13">#REF!</definedName>
    <definedName name="_inf2001" localSheetId="10">#REF!</definedName>
    <definedName name="_inf2001" localSheetId="9">#REF!</definedName>
    <definedName name="_inf2001" localSheetId="6">#REF!</definedName>
    <definedName name="_inf2001" localSheetId="7">#REF!</definedName>
    <definedName name="_inf2001" localSheetId="3">#REF!</definedName>
    <definedName name="_inf2001">#REF!</definedName>
    <definedName name="_inf2002" localSheetId="5">#REF!</definedName>
    <definedName name="_inf2002" localSheetId="12">#REF!</definedName>
    <definedName name="_inf2002" localSheetId="8">#REF!</definedName>
    <definedName name="_inf2002" localSheetId="13">#REF!</definedName>
    <definedName name="_inf2002" localSheetId="10">#REF!</definedName>
    <definedName name="_inf2002" localSheetId="9">#REF!</definedName>
    <definedName name="_inf2002" localSheetId="6">#REF!</definedName>
    <definedName name="_inf2002" localSheetId="7">#REF!</definedName>
    <definedName name="_inf2002" localSheetId="3">#REF!</definedName>
    <definedName name="_inf2002">#REF!</definedName>
    <definedName name="_inf2003" localSheetId="5">#REF!</definedName>
    <definedName name="_inf2003" localSheetId="12">#REF!</definedName>
    <definedName name="_inf2003" localSheetId="8">#REF!</definedName>
    <definedName name="_inf2003" localSheetId="13">#REF!</definedName>
    <definedName name="_inf2003" localSheetId="10">#REF!</definedName>
    <definedName name="_inf2003" localSheetId="9">#REF!</definedName>
    <definedName name="_inf2003" localSheetId="6">#REF!</definedName>
    <definedName name="_inf2003" localSheetId="7">#REF!</definedName>
    <definedName name="_inf2003" localSheetId="3">#REF!</definedName>
    <definedName name="_inf2003">#REF!</definedName>
    <definedName name="_inf2004" localSheetId="5">#REF!</definedName>
    <definedName name="_inf2004" localSheetId="12">#REF!</definedName>
    <definedName name="_inf2004" localSheetId="8">#REF!</definedName>
    <definedName name="_inf2004" localSheetId="13">#REF!</definedName>
    <definedName name="_inf2004" localSheetId="10">#REF!</definedName>
    <definedName name="_inf2004" localSheetId="9">#REF!</definedName>
    <definedName name="_inf2004" localSheetId="6">#REF!</definedName>
    <definedName name="_inf2004" localSheetId="7">#REF!</definedName>
    <definedName name="_inf2004" localSheetId="3">#REF!</definedName>
    <definedName name="_inf2004">#REF!</definedName>
    <definedName name="_inf2005" localSheetId="5">#REF!</definedName>
    <definedName name="_inf2005" localSheetId="12">#REF!</definedName>
    <definedName name="_inf2005" localSheetId="8">#REF!</definedName>
    <definedName name="_inf2005" localSheetId="13">#REF!</definedName>
    <definedName name="_inf2005" localSheetId="10">#REF!</definedName>
    <definedName name="_inf2005" localSheetId="9">#REF!</definedName>
    <definedName name="_inf2005" localSheetId="6">#REF!</definedName>
    <definedName name="_inf2005" localSheetId="7">#REF!</definedName>
    <definedName name="_inf2005" localSheetId="3">#REF!</definedName>
    <definedName name="_inf2005">#REF!</definedName>
    <definedName name="_inf2006" localSheetId="5">#REF!</definedName>
    <definedName name="_inf2006" localSheetId="12">#REF!</definedName>
    <definedName name="_inf2006" localSheetId="8">#REF!</definedName>
    <definedName name="_inf2006" localSheetId="13">#REF!</definedName>
    <definedName name="_inf2006" localSheetId="10">#REF!</definedName>
    <definedName name="_inf2006" localSheetId="9">#REF!</definedName>
    <definedName name="_inf2006" localSheetId="6">#REF!</definedName>
    <definedName name="_inf2006" localSheetId="7">#REF!</definedName>
    <definedName name="_inf2006" localSheetId="3">#REF!</definedName>
    <definedName name="_inf2006">#REF!</definedName>
    <definedName name="_inf2007" localSheetId="5">#REF!</definedName>
    <definedName name="_inf2007" localSheetId="12">#REF!</definedName>
    <definedName name="_inf2007" localSheetId="8">#REF!</definedName>
    <definedName name="_inf2007" localSheetId="13">#REF!</definedName>
    <definedName name="_inf2007" localSheetId="10">#REF!</definedName>
    <definedName name="_inf2007" localSheetId="9">#REF!</definedName>
    <definedName name="_inf2007" localSheetId="6">#REF!</definedName>
    <definedName name="_inf2007" localSheetId="7">#REF!</definedName>
    <definedName name="_inf2007" localSheetId="3">#REF!</definedName>
    <definedName name="_inf2007">#REF!</definedName>
    <definedName name="_inf2008" localSheetId="5">#REF!</definedName>
    <definedName name="_inf2008" localSheetId="12">#REF!</definedName>
    <definedName name="_inf2008" localSheetId="8">#REF!</definedName>
    <definedName name="_inf2008" localSheetId="13">#REF!</definedName>
    <definedName name="_inf2008" localSheetId="10">#REF!</definedName>
    <definedName name="_inf2008" localSheetId="9">#REF!</definedName>
    <definedName name="_inf2008" localSheetId="6">#REF!</definedName>
    <definedName name="_inf2008" localSheetId="7">#REF!</definedName>
    <definedName name="_inf2008" localSheetId="3">#REF!</definedName>
    <definedName name="_inf2008">#REF!</definedName>
    <definedName name="_inf2009" localSheetId="5">#REF!</definedName>
    <definedName name="_inf2009" localSheetId="12">#REF!</definedName>
    <definedName name="_inf2009" localSheetId="8">#REF!</definedName>
    <definedName name="_inf2009" localSheetId="13">#REF!</definedName>
    <definedName name="_inf2009" localSheetId="10">#REF!</definedName>
    <definedName name="_inf2009" localSheetId="9">#REF!</definedName>
    <definedName name="_inf2009" localSheetId="6">#REF!</definedName>
    <definedName name="_inf2009" localSheetId="7">#REF!</definedName>
    <definedName name="_inf2009" localSheetId="3">#REF!</definedName>
    <definedName name="_inf2009">#REF!</definedName>
    <definedName name="_inf2010" localSheetId="5">#REF!</definedName>
    <definedName name="_inf2010" localSheetId="12">#REF!</definedName>
    <definedName name="_inf2010" localSheetId="8">#REF!</definedName>
    <definedName name="_inf2010" localSheetId="13">#REF!</definedName>
    <definedName name="_inf2010" localSheetId="10">#REF!</definedName>
    <definedName name="_inf2010" localSheetId="9">#REF!</definedName>
    <definedName name="_inf2010" localSheetId="6">#REF!</definedName>
    <definedName name="_inf2010" localSheetId="7">#REF!</definedName>
    <definedName name="_inf2010" localSheetId="3">#REF!</definedName>
    <definedName name="_inf2010">#REF!</definedName>
    <definedName name="_inf2011" localSheetId="5">#REF!</definedName>
    <definedName name="_inf2011" localSheetId="12">#REF!</definedName>
    <definedName name="_inf2011" localSheetId="8">#REF!</definedName>
    <definedName name="_inf2011" localSheetId="13">#REF!</definedName>
    <definedName name="_inf2011" localSheetId="10">#REF!</definedName>
    <definedName name="_inf2011" localSheetId="9">#REF!</definedName>
    <definedName name="_inf2011" localSheetId="6">#REF!</definedName>
    <definedName name="_inf2011" localSheetId="7">#REF!</definedName>
    <definedName name="_inf2011" localSheetId="3">#REF!</definedName>
    <definedName name="_inf2011">#REF!</definedName>
    <definedName name="_inf2012" localSheetId="5">#REF!</definedName>
    <definedName name="_inf2012" localSheetId="12">#REF!</definedName>
    <definedName name="_inf2012" localSheetId="8">#REF!</definedName>
    <definedName name="_inf2012" localSheetId="13">#REF!</definedName>
    <definedName name="_inf2012" localSheetId="10">#REF!</definedName>
    <definedName name="_inf2012" localSheetId="9">#REF!</definedName>
    <definedName name="_inf2012" localSheetId="6">#REF!</definedName>
    <definedName name="_inf2012" localSheetId="7">#REF!</definedName>
    <definedName name="_inf2012" localSheetId="3">#REF!</definedName>
    <definedName name="_inf2012">#REF!</definedName>
    <definedName name="_inf2013" localSheetId="5">#REF!</definedName>
    <definedName name="_inf2013" localSheetId="12">#REF!</definedName>
    <definedName name="_inf2013" localSheetId="8">#REF!</definedName>
    <definedName name="_inf2013" localSheetId="13">#REF!</definedName>
    <definedName name="_inf2013" localSheetId="10">#REF!</definedName>
    <definedName name="_inf2013" localSheetId="9">#REF!</definedName>
    <definedName name="_inf2013" localSheetId="6">#REF!</definedName>
    <definedName name="_inf2013" localSheetId="7">#REF!</definedName>
    <definedName name="_inf2013" localSheetId="3">#REF!</definedName>
    <definedName name="_inf2013">#REF!</definedName>
    <definedName name="_inf2014" localSheetId="5">#REF!</definedName>
    <definedName name="_inf2014" localSheetId="12">#REF!</definedName>
    <definedName name="_inf2014" localSheetId="8">#REF!</definedName>
    <definedName name="_inf2014" localSheetId="13">#REF!</definedName>
    <definedName name="_inf2014" localSheetId="10">#REF!</definedName>
    <definedName name="_inf2014" localSheetId="9">#REF!</definedName>
    <definedName name="_inf2014" localSheetId="6">#REF!</definedName>
    <definedName name="_inf2014" localSheetId="7">#REF!</definedName>
    <definedName name="_inf2014" localSheetId="3">#REF!</definedName>
    <definedName name="_inf2014">#REF!</definedName>
    <definedName name="_inf2015" localSheetId="5">#REF!</definedName>
    <definedName name="_inf2015" localSheetId="12">#REF!</definedName>
    <definedName name="_inf2015" localSheetId="8">#REF!</definedName>
    <definedName name="_inf2015" localSheetId="13">#REF!</definedName>
    <definedName name="_inf2015" localSheetId="10">#REF!</definedName>
    <definedName name="_inf2015" localSheetId="9">#REF!</definedName>
    <definedName name="_inf2015" localSheetId="6">#REF!</definedName>
    <definedName name="_inf2015" localSheetId="7">#REF!</definedName>
    <definedName name="_inf2015" localSheetId="3">#REF!</definedName>
    <definedName name="_inf2015">#REF!</definedName>
    <definedName name="_M8">#N/A</definedName>
    <definedName name="_M9">#N/A</definedName>
    <definedName name="_mm1" localSheetId="12">[16]ПРОГНОЗ_1!#REF!</definedName>
    <definedName name="_mm1" localSheetId="13">[16]ПРОГНОЗ_1!#REF!</definedName>
    <definedName name="_mm1" localSheetId="6">[16]ПРОГНОЗ_1!#REF!</definedName>
    <definedName name="_mm1">[16]ПРОГНОЗ_1!#REF!</definedName>
    <definedName name="_mmm1" localSheetId="17" hidden="1">{#N/A,#N/A,FALSE,"Себестоимсть-97"}</definedName>
    <definedName name="_mmm1" localSheetId="5" hidden="1">{#N/A,#N/A,FALSE,"Себестоимсть-97"}</definedName>
    <definedName name="_mmm1" localSheetId="12" hidden="1">{#N/A,#N/A,FALSE,"Себестоимсть-97"}</definedName>
    <definedName name="_mmm1" localSheetId="8" hidden="1">{#N/A,#N/A,FALSE,"Себестоимсть-97"}</definedName>
    <definedName name="_mmm1" localSheetId="10" hidden="1">{#N/A,#N/A,FALSE,"Себестоимсть-97"}</definedName>
    <definedName name="_mmm1" localSheetId="9" hidden="1">{#N/A,#N/A,FALSE,"Себестоимсть-97"}</definedName>
    <definedName name="_mmm1" localSheetId="6" hidden="1">{#N/A,#N/A,FALSE,"Себестоимсть-97"}</definedName>
    <definedName name="_mmm1" localSheetId="7" hidden="1">{#N/A,#N/A,FALSE,"Себестоимсть-97"}</definedName>
    <definedName name="_mmm1" localSheetId="3" hidden="1">{#N/A,#N/A,FALSE,"Себестоимсть-97"}</definedName>
    <definedName name="_mmm1" hidden="1">{#N/A,#N/A,FALSE,"Себестоимсть-97"}</definedName>
    <definedName name="_mmm89" localSheetId="17">#REF!</definedName>
    <definedName name="_mmm89" localSheetId="5">#REF!</definedName>
    <definedName name="_mmm89" localSheetId="12">#REF!</definedName>
    <definedName name="_mmm89" localSheetId="8">#REF!</definedName>
    <definedName name="_mmm89" localSheetId="13">#REF!</definedName>
    <definedName name="_mmm89" localSheetId="10">#REF!</definedName>
    <definedName name="_mmm89" localSheetId="9">#REF!</definedName>
    <definedName name="_mmm89" localSheetId="11">#REF!</definedName>
    <definedName name="_mmm89" localSheetId="6">#REF!</definedName>
    <definedName name="_mmm89" localSheetId="7">#REF!</definedName>
    <definedName name="_mmm89" localSheetId="3">#REF!</definedName>
    <definedName name="_mmm89">#REF!</definedName>
    <definedName name="_mn5">'[24]BCS APP CR'!$E$24</definedName>
    <definedName name="_nm1" localSheetId="12">#REF!</definedName>
    <definedName name="_nm1" localSheetId="13">#REF!</definedName>
    <definedName name="_nm1" localSheetId="6">#REF!</definedName>
    <definedName name="_nm1">#REF!</definedName>
    <definedName name="_nm2" localSheetId="12">#REF!</definedName>
    <definedName name="_nm2" localSheetId="13">#REF!</definedName>
    <definedName name="_nm2">#REF!</definedName>
    <definedName name="_Num2" localSheetId="12">#REF!</definedName>
    <definedName name="_Num2" localSheetId="13">#REF!</definedName>
    <definedName name="_Num2">#REF!</definedName>
    <definedName name="_Ob1" localSheetId="17">#REF!</definedName>
    <definedName name="_Ob1" localSheetId="5">#REF!</definedName>
    <definedName name="_Ob1" localSheetId="12">#REF!</definedName>
    <definedName name="_Ob1" localSheetId="8">#REF!</definedName>
    <definedName name="_Ob1" localSheetId="13">#REF!</definedName>
    <definedName name="_Ob1" localSheetId="10">#REF!</definedName>
    <definedName name="_Ob1" localSheetId="9">#REF!</definedName>
    <definedName name="_Ob1" localSheetId="11">#REF!</definedName>
    <definedName name="_Ob1" localSheetId="6">#REF!</definedName>
    <definedName name="_Ob1" localSheetId="7">#REF!</definedName>
    <definedName name="_Ob1" localSheetId="3">#REF!</definedName>
    <definedName name="_Ob1">#REF!</definedName>
    <definedName name="_op1">[14]T25!$I$48</definedName>
    <definedName name="_opp1">[14]T31!$I$91</definedName>
    <definedName name="_opp2">[14]T31!$I$92</definedName>
    <definedName name="_opp3">[14]T31!$I$93</definedName>
    <definedName name="_opp4">[14]T31!$I$94</definedName>
    <definedName name="_opp5">[14]T31!$I$95</definedName>
    <definedName name="_opp6">[14]T31!$I$96</definedName>
    <definedName name="_opp7">[14]T31!$I$97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17">#REF!</definedName>
    <definedName name="_qwe1" localSheetId="5">#REF!</definedName>
    <definedName name="_qwe1" localSheetId="12">#REF!</definedName>
    <definedName name="_qwe1" localSheetId="8">#REF!</definedName>
    <definedName name="_qwe1" localSheetId="13">#REF!</definedName>
    <definedName name="_qwe1" localSheetId="10">#REF!</definedName>
    <definedName name="_qwe1" localSheetId="9">#REF!</definedName>
    <definedName name="_qwe1" localSheetId="11">#REF!</definedName>
    <definedName name="_qwe1" localSheetId="6">#REF!</definedName>
    <definedName name="_qwe1" localSheetId="7">#REF!</definedName>
    <definedName name="_qwe1" localSheetId="3">#REF!</definedName>
    <definedName name="_qwe1">#REF!</definedName>
    <definedName name="_qwe123" localSheetId="17">#REF!</definedName>
    <definedName name="_qwe123" localSheetId="5">#REF!</definedName>
    <definedName name="_qwe123" localSheetId="12">#REF!</definedName>
    <definedName name="_qwe123" localSheetId="8">#REF!</definedName>
    <definedName name="_qwe123" localSheetId="13">#REF!</definedName>
    <definedName name="_qwe123" localSheetId="10">#REF!</definedName>
    <definedName name="_qwe123" localSheetId="9">#REF!</definedName>
    <definedName name="_qwe123" localSheetId="11">#REF!</definedName>
    <definedName name="_qwe123" localSheetId="6">#REF!</definedName>
    <definedName name="_qwe123" localSheetId="7">#REF!</definedName>
    <definedName name="_qwe123" localSheetId="3">#REF!</definedName>
    <definedName name="_qwe123">#REF!</definedName>
    <definedName name="_qwe1237" localSheetId="17">#REF!</definedName>
    <definedName name="_qwe1237" localSheetId="5">#REF!</definedName>
    <definedName name="_qwe1237" localSheetId="12">#REF!</definedName>
    <definedName name="_qwe1237" localSheetId="8">#REF!</definedName>
    <definedName name="_qwe1237" localSheetId="13">#REF!</definedName>
    <definedName name="_qwe1237" localSheetId="10">#REF!</definedName>
    <definedName name="_qwe1237" localSheetId="9">#REF!</definedName>
    <definedName name="_qwe1237" localSheetId="11">#REF!</definedName>
    <definedName name="_qwe1237" localSheetId="6">#REF!</definedName>
    <definedName name="_qwe1237" localSheetId="7">#REF!</definedName>
    <definedName name="_qwe1237" localSheetId="3">#REF!</definedName>
    <definedName name="_qwe1237">#REF!</definedName>
    <definedName name="_qwe23" localSheetId="17">#REF!</definedName>
    <definedName name="_qwe23" localSheetId="5">#REF!</definedName>
    <definedName name="_qwe23" localSheetId="12">#REF!</definedName>
    <definedName name="_qwe23" localSheetId="8">#REF!</definedName>
    <definedName name="_qwe23" localSheetId="13">#REF!</definedName>
    <definedName name="_qwe23" localSheetId="10">#REF!</definedName>
    <definedName name="_qwe23" localSheetId="9">#REF!</definedName>
    <definedName name="_qwe23" localSheetId="11">#REF!</definedName>
    <definedName name="_qwe23" localSheetId="6">#REF!</definedName>
    <definedName name="_qwe23" localSheetId="7">#REF!</definedName>
    <definedName name="_qwe23" localSheetId="3">#REF!</definedName>
    <definedName name="_qwe23">#REF!</definedName>
    <definedName name="_s45" localSheetId="17">#REF!</definedName>
    <definedName name="_s45" localSheetId="5">#REF!</definedName>
    <definedName name="_s45" localSheetId="12">#REF!</definedName>
    <definedName name="_s45" localSheetId="8">#REF!</definedName>
    <definedName name="_s45" localSheetId="13">#REF!</definedName>
    <definedName name="_s45" localSheetId="10">#REF!</definedName>
    <definedName name="_s45" localSheetId="9">#REF!</definedName>
    <definedName name="_s45" localSheetId="11">#REF!</definedName>
    <definedName name="_s45" localSheetId="6">#REF!</definedName>
    <definedName name="_s45" localSheetId="7">#REF!</definedName>
    <definedName name="_s45" localSheetId="3">#REF!</definedName>
    <definedName name="_s45">#REF!</definedName>
    <definedName name="_sl1" localSheetId="5">#REF!</definedName>
    <definedName name="_sl1" localSheetId="12">#REF!</definedName>
    <definedName name="_sl1" localSheetId="8">#REF!</definedName>
    <definedName name="_sl1" localSheetId="13">#REF!</definedName>
    <definedName name="_sl1" localSheetId="10">#REF!</definedName>
    <definedName name="_sl1" localSheetId="9">#REF!</definedName>
    <definedName name="_sl1" localSheetId="6">#REF!</definedName>
    <definedName name="_sl1" localSheetId="7">#REF!</definedName>
    <definedName name="_sl1" localSheetId="3">#REF!</definedName>
    <definedName name="_sl1">#REF!</definedName>
    <definedName name="_sl10" localSheetId="5">#REF!</definedName>
    <definedName name="_sl10" localSheetId="12">#REF!</definedName>
    <definedName name="_sl10" localSheetId="8">#REF!</definedName>
    <definedName name="_sl10" localSheetId="13">#REF!</definedName>
    <definedName name="_sl10" localSheetId="10">#REF!</definedName>
    <definedName name="_sl10" localSheetId="9">#REF!</definedName>
    <definedName name="_sl10" localSheetId="6">#REF!</definedName>
    <definedName name="_sl10" localSheetId="7">#REF!</definedName>
    <definedName name="_sl10" localSheetId="3">#REF!</definedName>
    <definedName name="_sl10">#REF!</definedName>
    <definedName name="_sl11" localSheetId="5">#REF!</definedName>
    <definedName name="_sl11" localSheetId="12">#REF!</definedName>
    <definedName name="_sl11" localSheetId="8">#REF!</definedName>
    <definedName name="_sl11" localSheetId="13">#REF!</definedName>
    <definedName name="_sl11" localSheetId="10">#REF!</definedName>
    <definedName name="_sl11" localSheetId="9">#REF!</definedName>
    <definedName name="_sl11" localSheetId="6">#REF!</definedName>
    <definedName name="_sl11" localSheetId="7">#REF!</definedName>
    <definedName name="_sl11" localSheetId="3">#REF!</definedName>
    <definedName name="_sl11">#REF!</definedName>
    <definedName name="_sl12" localSheetId="5">#REF!</definedName>
    <definedName name="_sl12" localSheetId="12">#REF!</definedName>
    <definedName name="_sl12" localSheetId="8">#REF!</definedName>
    <definedName name="_sl12" localSheetId="13">#REF!</definedName>
    <definedName name="_sl12" localSheetId="10">#REF!</definedName>
    <definedName name="_sl12" localSheetId="9">#REF!</definedName>
    <definedName name="_sl12" localSheetId="6">#REF!</definedName>
    <definedName name="_sl12" localSheetId="7">#REF!</definedName>
    <definedName name="_sl12" localSheetId="3">#REF!</definedName>
    <definedName name="_sl12">#REF!</definedName>
    <definedName name="_sl13" localSheetId="5">#REF!</definedName>
    <definedName name="_sl13" localSheetId="12">#REF!</definedName>
    <definedName name="_sl13" localSheetId="8">#REF!</definedName>
    <definedName name="_sl13" localSheetId="13">#REF!</definedName>
    <definedName name="_sl13" localSheetId="10">#REF!</definedName>
    <definedName name="_sl13" localSheetId="9">#REF!</definedName>
    <definedName name="_sl13" localSheetId="6">#REF!</definedName>
    <definedName name="_sl13" localSheetId="7">#REF!</definedName>
    <definedName name="_sl13" localSheetId="3">#REF!</definedName>
    <definedName name="_sl13">#REF!</definedName>
    <definedName name="_sl14" localSheetId="5">#REF!</definedName>
    <definedName name="_sl14" localSheetId="12">#REF!</definedName>
    <definedName name="_sl14" localSheetId="8">#REF!</definedName>
    <definedName name="_sl14" localSheetId="13">#REF!</definedName>
    <definedName name="_sl14" localSheetId="10">#REF!</definedName>
    <definedName name="_sl14" localSheetId="9">#REF!</definedName>
    <definedName name="_sl14" localSheetId="6">#REF!</definedName>
    <definedName name="_sl14" localSheetId="7">#REF!</definedName>
    <definedName name="_sl14" localSheetId="3">#REF!</definedName>
    <definedName name="_sl14">#REF!</definedName>
    <definedName name="_sl15" localSheetId="5">#REF!</definedName>
    <definedName name="_sl15" localSheetId="12">#REF!</definedName>
    <definedName name="_sl15" localSheetId="8">#REF!</definedName>
    <definedName name="_sl15" localSheetId="13">#REF!</definedName>
    <definedName name="_sl15" localSheetId="10">#REF!</definedName>
    <definedName name="_sl15" localSheetId="9">#REF!</definedName>
    <definedName name="_sl15" localSheetId="6">#REF!</definedName>
    <definedName name="_sl15" localSheetId="7">#REF!</definedName>
    <definedName name="_sl15" localSheetId="3">#REF!</definedName>
    <definedName name="_sl15">#REF!</definedName>
    <definedName name="_sl16" localSheetId="5">#REF!</definedName>
    <definedName name="_sl16" localSheetId="12">#REF!</definedName>
    <definedName name="_sl16" localSheetId="8">#REF!</definedName>
    <definedName name="_sl16" localSheetId="13">#REF!</definedName>
    <definedName name="_sl16" localSheetId="10">#REF!</definedName>
    <definedName name="_sl16" localSheetId="9">#REF!</definedName>
    <definedName name="_sl16" localSheetId="6">#REF!</definedName>
    <definedName name="_sl16" localSheetId="7">#REF!</definedName>
    <definedName name="_sl16" localSheetId="3">#REF!</definedName>
    <definedName name="_sl16">#REF!</definedName>
    <definedName name="_sl17" localSheetId="5">#REF!</definedName>
    <definedName name="_sl17" localSheetId="12">#REF!</definedName>
    <definedName name="_sl17" localSheetId="8">#REF!</definedName>
    <definedName name="_sl17" localSheetId="13">#REF!</definedName>
    <definedName name="_sl17" localSheetId="10">#REF!</definedName>
    <definedName name="_sl17" localSheetId="9">#REF!</definedName>
    <definedName name="_sl17" localSheetId="6">#REF!</definedName>
    <definedName name="_sl17" localSheetId="7">#REF!</definedName>
    <definedName name="_sl17" localSheetId="3">#REF!</definedName>
    <definedName name="_sl17">#REF!</definedName>
    <definedName name="_sl18" localSheetId="5">#REF!</definedName>
    <definedName name="_sl18" localSheetId="12">#REF!</definedName>
    <definedName name="_sl18" localSheetId="8">#REF!</definedName>
    <definedName name="_sl18" localSheetId="13">#REF!</definedName>
    <definedName name="_sl18" localSheetId="10">#REF!</definedName>
    <definedName name="_sl18" localSheetId="9">#REF!</definedName>
    <definedName name="_sl18" localSheetId="6">#REF!</definedName>
    <definedName name="_sl18" localSheetId="7">#REF!</definedName>
    <definedName name="_sl18" localSheetId="3">#REF!</definedName>
    <definedName name="_sl18">#REF!</definedName>
    <definedName name="_sl19" localSheetId="5">#REF!</definedName>
    <definedName name="_sl19" localSheetId="12">#REF!</definedName>
    <definedName name="_sl19" localSheetId="8">#REF!</definedName>
    <definedName name="_sl19" localSheetId="13">#REF!</definedName>
    <definedName name="_sl19" localSheetId="10">#REF!</definedName>
    <definedName name="_sl19" localSheetId="9">#REF!</definedName>
    <definedName name="_sl19" localSheetId="6">#REF!</definedName>
    <definedName name="_sl19" localSheetId="7">#REF!</definedName>
    <definedName name="_sl19" localSheetId="3">#REF!</definedName>
    <definedName name="_sl19">#REF!</definedName>
    <definedName name="_sl2" localSheetId="5">#REF!</definedName>
    <definedName name="_sl2" localSheetId="12">#REF!</definedName>
    <definedName name="_sl2" localSheetId="8">#REF!</definedName>
    <definedName name="_sl2" localSheetId="13">#REF!</definedName>
    <definedName name="_sl2" localSheetId="10">#REF!</definedName>
    <definedName name="_sl2" localSheetId="9">#REF!</definedName>
    <definedName name="_sl2" localSheetId="6">#REF!</definedName>
    <definedName name="_sl2" localSheetId="7">#REF!</definedName>
    <definedName name="_sl2" localSheetId="3">#REF!</definedName>
    <definedName name="_sl2">#REF!</definedName>
    <definedName name="_sl20" localSheetId="5">#REF!</definedName>
    <definedName name="_sl20" localSheetId="12">#REF!</definedName>
    <definedName name="_sl20" localSheetId="8">#REF!</definedName>
    <definedName name="_sl20" localSheetId="13">#REF!</definedName>
    <definedName name="_sl20" localSheetId="10">#REF!</definedName>
    <definedName name="_sl20" localSheetId="9">#REF!</definedName>
    <definedName name="_sl20" localSheetId="6">#REF!</definedName>
    <definedName name="_sl20" localSheetId="7">#REF!</definedName>
    <definedName name="_sl20" localSheetId="3">#REF!</definedName>
    <definedName name="_sl20">#REF!</definedName>
    <definedName name="_sl21" localSheetId="5">#REF!</definedName>
    <definedName name="_sl21" localSheetId="12">#REF!</definedName>
    <definedName name="_sl21" localSheetId="8">#REF!</definedName>
    <definedName name="_sl21" localSheetId="13">#REF!</definedName>
    <definedName name="_sl21" localSheetId="10">#REF!</definedName>
    <definedName name="_sl21" localSheetId="9">#REF!</definedName>
    <definedName name="_sl21" localSheetId="6">#REF!</definedName>
    <definedName name="_sl21" localSheetId="7">#REF!</definedName>
    <definedName name="_sl21" localSheetId="3">#REF!</definedName>
    <definedName name="_sl21">#REF!</definedName>
    <definedName name="_sl22" localSheetId="5">#REF!</definedName>
    <definedName name="_sl22" localSheetId="12">#REF!</definedName>
    <definedName name="_sl22" localSheetId="8">#REF!</definedName>
    <definedName name="_sl22" localSheetId="13">#REF!</definedName>
    <definedName name="_sl22" localSheetId="10">#REF!</definedName>
    <definedName name="_sl22" localSheetId="9">#REF!</definedName>
    <definedName name="_sl22" localSheetId="6">#REF!</definedName>
    <definedName name="_sl22" localSheetId="7">#REF!</definedName>
    <definedName name="_sl22" localSheetId="3">#REF!</definedName>
    <definedName name="_sl22">#REF!</definedName>
    <definedName name="_sl23" localSheetId="5">#REF!</definedName>
    <definedName name="_sl23" localSheetId="12">#REF!</definedName>
    <definedName name="_sl23" localSheetId="8">#REF!</definedName>
    <definedName name="_sl23" localSheetId="13">#REF!</definedName>
    <definedName name="_sl23" localSheetId="10">#REF!</definedName>
    <definedName name="_sl23" localSheetId="9">#REF!</definedName>
    <definedName name="_sl23" localSheetId="6">#REF!</definedName>
    <definedName name="_sl23" localSheetId="7">#REF!</definedName>
    <definedName name="_sl23" localSheetId="3">#REF!</definedName>
    <definedName name="_sl23">#REF!</definedName>
    <definedName name="_sl24" localSheetId="5">#REF!</definedName>
    <definedName name="_sl24" localSheetId="12">#REF!</definedName>
    <definedName name="_sl24" localSheetId="8">#REF!</definedName>
    <definedName name="_sl24" localSheetId="13">#REF!</definedName>
    <definedName name="_sl24" localSheetId="10">#REF!</definedName>
    <definedName name="_sl24" localSheetId="9">#REF!</definedName>
    <definedName name="_sl24" localSheetId="6">#REF!</definedName>
    <definedName name="_sl24" localSheetId="7">#REF!</definedName>
    <definedName name="_sl24" localSheetId="3">#REF!</definedName>
    <definedName name="_sl24">#REF!</definedName>
    <definedName name="_sl3" localSheetId="5">#REF!</definedName>
    <definedName name="_sl3" localSheetId="12">#REF!</definedName>
    <definedName name="_sl3" localSheetId="8">#REF!</definedName>
    <definedName name="_sl3" localSheetId="13">#REF!</definedName>
    <definedName name="_sl3" localSheetId="10">#REF!</definedName>
    <definedName name="_sl3" localSheetId="9">#REF!</definedName>
    <definedName name="_sl3" localSheetId="6">#REF!</definedName>
    <definedName name="_sl3" localSheetId="7">#REF!</definedName>
    <definedName name="_sl3" localSheetId="3">#REF!</definedName>
    <definedName name="_sl3">#REF!</definedName>
    <definedName name="_sl4" localSheetId="5">#REF!</definedName>
    <definedName name="_sl4" localSheetId="12">#REF!</definedName>
    <definedName name="_sl4" localSheetId="8">#REF!</definedName>
    <definedName name="_sl4" localSheetId="13">#REF!</definedName>
    <definedName name="_sl4" localSheetId="10">#REF!</definedName>
    <definedName name="_sl4" localSheetId="9">#REF!</definedName>
    <definedName name="_sl4" localSheetId="6">#REF!</definedName>
    <definedName name="_sl4" localSheetId="7">#REF!</definedName>
    <definedName name="_sl4" localSheetId="3">#REF!</definedName>
    <definedName name="_sl4">#REF!</definedName>
    <definedName name="_sl5" localSheetId="5">#REF!</definedName>
    <definedName name="_sl5" localSheetId="12">#REF!</definedName>
    <definedName name="_sl5" localSheetId="8">#REF!</definedName>
    <definedName name="_sl5" localSheetId="13">#REF!</definedName>
    <definedName name="_sl5" localSheetId="10">#REF!</definedName>
    <definedName name="_sl5" localSheetId="9">#REF!</definedName>
    <definedName name="_sl5" localSheetId="6">#REF!</definedName>
    <definedName name="_sl5" localSheetId="7">#REF!</definedName>
    <definedName name="_sl5" localSheetId="3">#REF!</definedName>
    <definedName name="_sl5">#REF!</definedName>
    <definedName name="_sl6" localSheetId="5">#REF!</definedName>
    <definedName name="_sl6" localSheetId="12">#REF!</definedName>
    <definedName name="_sl6" localSheetId="8">#REF!</definedName>
    <definedName name="_sl6" localSheetId="13">#REF!</definedName>
    <definedName name="_sl6" localSheetId="10">#REF!</definedName>
    <definedName name="_sl6" localSheetId="9">#REF!</definedName>
    <definedName name="_sl6" localSheetId="6">#REF!</definedName>
    <definedName name="_sl6" localSheetId="7">#REF!</definedName>
    <definedName name="_sl6" localSheetId="3">#REF!</definedName>
    <definedName name="_sl6">#REF!</definedName>
    <definedName name="_sl7" localSheetId="5">#REF!</definedName>
    <definedName name="_sl7" localSheetId="12">#REF!</definedName>
    <definedName name="_sl7" localSheetId="8">#REF!</definedName>
    <definedName name="_sl7" localSheetId="13">#REF!</definedName>
    <definedName name="_sl7" localSheetId="10">#REF!</definedName>
    <definedName name="_sl7" localSheetId="9">#REF!</definedName>
    <definedName name="_sl7" localSheetId="6">#REF!</definedName>
    <definedName name="_sl7" localSheetId="7">#REF!</definedName>
    <definedName name="_sl7" localSheetId="3">#REF!</definedName>
    <definedName name="_sl7">#REF!</definedName>
    <definedName name="_sl8" localSheetId="5">#REF!</definedName>
    <definedName name="_sl8" localSheetId="12">#REF!</definedName>
    <definedName name="_sl8" localSheetId="8">#REF!</definedName>
    <definedName name="_sl8" localSheetId="13">#REF!</definedName>
    <definedName name="_sl8" localSheetId="10">#REF!</definedName>
    <definedName name="_sl8" localSheetId="9">#REF!</definedName>
    <definedName name="_sl8" localSheetId="6">#REF!</definedName>
    <definedName name="_sl8" localSheetId="7">#REF!</definedName>
    <definedName name="_sl8" localSheetId="3">#REF!</definedName>
    <definedName name="_sl8">#REF!</definedName>
    <definedName name="_sl9" localSheetId="5">#REF!</definedName>
    <definedName name="_sl9" localSheetId="12">#REF!</definedName>
    <definedName name="_sl9" localSheetId="8">#REF!</definedName>
    <definedName name="_sl9" localSheetId="13">#REF!</definedName>
    <definedName name="_sl9" localSheetId="10">#REF!</definedName>
    <definedName name="_sl9" localSheetId="9">#REF!</definedName>
    <definedName name="_sl9" localSheetId="6">#REF!</definedName>
    <definedName name="_sl9" localSheetId="7">#REF!</definedName>
    <definedName name="_sl9" localSheetId="3">#REF!</definedName>
    <definedName name="_sl9">#REF!</definedName>
    <definedName name="_Sort" localSheetId="12" hidden="1">#REF!</definedName>
    <definedName name="_Sort" localSheetId="13" hidden="1">#REF!</definedName>
    <definedName name="_Sort" localSheetId="6" hidden="1">#REF!</definedName>
    <definedName name="_Sort" hidden="1">#REF!</definedName>
    <definedName name="_SP1" localSheetId="12">[9]FES!#REF!</definedName>
    <definedName name="_SP1" localSheetId="13">[9]FES!#REF!</definedName>
    <definedName name="_SP1" localSheetId="6">[9]FES!#REF!</definedName>
    <definedName name="_SP1">[9]FES!#REF!</definedName>
    <definedName name="_SP10" localSheetId="12">[9]FES!#REF!</definedName>
    <definedName name="_SP10" localSheetId="13">[9]FES!#REF!</definedName>
    <definedName name="_SP10" localSheetId="6">[9]FES!#REF!</definedName>
    <definedName name="_SP10">[9]FES!#REF!</definedName>
    <definedName name="_SP11" localSheetId="12">[9]FES!#REF!</definedName>
    <definedName name="_SP11" localSheetId="13">[9]FES!#REF!</definedName>
    <definedName name="_SP11">[9]FES!#REF!</definedName>
    <definedName name="_SP12" localSheetId="12">[9]FES!#REF!</definedName>
    <definedName name="_SP12" localSheetId="13">[9]FES!#REF!</definedName>
    <definedName name="_SP12">[9]FES!#REF!</definedName>
    <definedName name="_SP13" localSheetId="12">[9]FES!#REF!</definedName>
    <definedName name="_SP13" localSheetId="13">[9]FES!#REF!</definedName>
    <definedName name="_SP13">[9]FES!#REF!</definedName>
    <definedName name="_SP14" localSheetId="12">[9]FES!#REF!</definedName>
    <definedName name="_SP14" localSheetId="13">[9]FES!#REF!</definedName>
    <definedName name="_SP14">[9]FES!#REF!</definedName>
    <definedName name="_SP15" localSheetId="12">[9]FES!#REF!</definedName>
    <definedName name="_SP15" localSheetId="13">[9]FES!#REF!</definedName>
    <definedName name="_SP15">[9]FES!#REF!</definedName>
    <definedName name="_SP16" localSheetId="12">[9]FES!#REF!</definedName>
    <definedName name="_SP16" localSheetId="13">[9]FES!#REF!</definedName>
    <definedName name="_SP16">[9]FES!#REF!</definedName>
    <definedName name="_SP17" localSheetId="12">[9]FES!#REF!</definedName>
    <definedName name="_SP17" localSheetId="13">[9]FES!#REF!</definedName>
    <definedName name="_SP17">[9]FES!#REF!</definedName>
    <definedName name="_SP18" localSheetId="12">[9]FES!#REF!</definedName>
    <definedName name="_SP18" localSheetId="13">[9]FES!#REF!</definedName>
    <definedName name="_SP18">[9]FES!#REF!</definedName>
    <definedName name="_SP19" localSheetId="12">[9]FES!#REF!</definedName>
    <definedName name="_SP19" localSheetId="13">[9]FES!#REF!</definedName>
    <definedName name="_SP19">[9]FES!#REF!</definedName>
    <definedName name="_SP2" localSheetId="12">[9]FES!#REF!</definedName>
    <definedName name="_SP2" localSheetId="13">[9]FES!#REF!</definedName>
    <definedName name="_SP2">[9]FES!#REF!</definedName>
    <definedName name="_SP20" localSheetId="12">[9]FES!#REF!</definedName>
    <definedName name="_SP20" localSheetId="13">[9]FES!#REF!</definedName>
    <definedName name="_SP20">[9]FES!#REF!</definedName>
    <definedName name="_SP3" localSheetId="12">[9]FES!#REF!</definedName>
    <definedName name="_SP3" localSheetId="13">[9]FES!#REF!</definedName>
    <definedName name="_SP3">[9]FES!#REF!</definedName>
    <definedName name="_SP4" localSheetId="12">[9]FES!#REF!</definedName>
    <definedName name="_SP4" localSheetId="13">[9]FES!#REF!</definedName>
    <definedName name="_SP4">[9]FES!#REF!</definedName>
    <definedName name="_SP5" localSheetId="12">[9]FES!#REF!</definedName>
    <definedName name="_SP5" localSheetId="13">[9]FES!#REF!</definedName>
    <definedName name="_SP5">[9]FES!#REF!</definedName>
    <definedName name="_SP7" localSheetId="12">[9]FES!#REF!</definedName>
    <definedName name="_SP7" localSheetId="13">[9]FES!#REF!</definedName>
    <definedName name="_SP7">[9]FES!#REF!</definedName>
    <definedName name="_SP8" localSheetId="12">[9]FES!#REF!</definedName>
    <definedName name="_SP8" localSheetId="13">[9]FES!#REF!</definedName>
    <definedName name="_SP8">[9]FES!#REF!</definedName>
    <definedName name="_SP9" localSheetId="12">[9]FES!#REF!</definedName>
    <definedName name="_SP9" localSheetId="13">[9]FES!#REF!</definedName>
    <definedName name="_SP9">[9]FES!#REF!</definedName>
    <definedName name="_sy1" localSheetId="5">#REF!</definedName>
    <definedName name="_sy1" localSheetId="12">#REF!</definedName>
    <definedName name="_sy1" localSheetId="8">#REF!</definedName>
    <definedName name="_sy1" localSheetId="13">#REF!</definedName>
    <definedName name="_sy1" localSheetId="10">#REF!</definedName>
    <definedName name="_sy1" localSheetId="9">#REF!</definedName>
    <definedName name="_sy1" localSheetId="6">#REF!</definedName>
    <definedName name="_sy1" localSheetId="7">#REF!</definedName>
    <definedName name="_sy1" localSheetId="3">#REF!</definedName>
    <definedName name="_sy1">#REF!</definedName>
    <definedName name="_sy10" localSheetId="5">#REF!</definedName>
    <definedName name="_sy10" localSheetId="12">#REF!</definedName>
    <definedName name="_sy10" localSheetId="8">#REF!</definedName>
    <definedName name="_sy10" localSheetId="13">#REF!</definedName>
    <definedName name="_sy10" localSheetId="10">#REF!</definedName>
    <definedName name="_sy10" localSheetId="9">#REF!</definedName>
    <definedName name="_sy10" localSheetId="6">#REF!</definedName>
    <definedName name="_sy10" localSheetId="7">#REF!</definedName>
    <definedName name="_sy10" localSheetId="3">#REF!</definedName>
    <definedName name="_sy10">#REF!</definedName>
    <definedName name="_sy11" localSheetId="5">#REF!</definedName>
    <definedName name="_sy11" localSheetId="12">#REF!</definedName>
    <definedName name="_sy11" localSheetId="8">#REF!</definedName>
    <definedName name="_sy11" localSheetId="13">#REF!</definedName>
    <definedName name="_sy11" localSheetId="10">#REF!</definedName>
    <definedName name="_sy11" localSheetId="9">#REF!</definedName>
    <definedName name="_sy11" localSheetId="6">#REF!</definedName>
    <definedName name="_sy11" localSheetId="7">#REF!</definedName>
    <definedName name="_sy11" localSheetId="3">#REF!</definedName>
    <definedName name="_sy11">#REF!</definedName>
    <definedName name="_sy12" localSheetId="5">#REF!</definedName>
    <definedName name="_sy12" localSheetId="12">#REF!</definedName>
    <definedName name="_sy12" localSheetId="8">#REF!</definedName>
    <definedName name="_sy12" localSheetId="13">#REF!</definedName>
    <definedName name="_sy12" localSheetId="10">#REF!</definedName>
    <definedName name="_sy12" localSheetId="9">#REF!</definedName>
    <definedName name="_sy12" localSheetId="6">#REF!</definedName>
    <definedName name="_sy12" localSheetId="7">#REF!</definedName>
    <definedName name="_sy12" localSheetId="3">#REF!</definedName>
    <definedName name="_sy12">#REF!</definedName>
    <definedName name="_sy13" localSheetId="5">#REF!</definedName>
    <definedName name="_sy13" localSheetId="12">#REF!</definedName>
    <definedName name="_sy13" localSheetId="8">#REF!</definedName>
    <definedName name="_sy13" localSheetId="13">#REF!</definedName>
    <definedName name="_sy13" localSheetId="10">#REF!</definedName>
    <definedName name="_sy13" localSheetId="9">#REF!</definedName>
    <definedName name="_sy13" localSheetId="6">#REF!</definedName>
    <definedName name="_sy13" localSheetId="7">#REF!</definedName>
    <definedName name="_sy13" localSheetId="3">#REF!</definedName>
    <definedName name="_sy13">#REF!</definedName>
    <definedName name="_sy14" localSheetId="5">#REF!</definedName>
    <definedName name="_sy14" localSheetId="12">#REF!</definedName>
    <definedName name="_sy14" localSheetId="8">#REF!</definedName>
    <definedName name="_sy14" localSheetId="13">#REF!</definedName>
    <definedName name="_sy14" localSheetId="10">#REF!</definedName>
    <definedName name="_sy14" localSheetId="9">#REF!</definedName>
    <definedName name="_sy14" localSheetId="6">#REF!</definedName>
    <definedName name="_sy14" localSheetId="7">#REF!</definedName>
    <definedName name="_sy14" localSheetId="3">#REF!</definedName>
    <definedName name="_sy14">#REF!</definedName>
    <definedName name="_sy147" localSheetId="5">#REF!</definedName>
    <definedName name="_sy147" localSheetId="12">#REF!</definedName>
    <definedName name="_sy147" localSheetId="8">#REF!</definedName>
    <definedName name="_sy147" localSheetId="13">#REF!</definedName>
    <definedName name="_sy147" localSheetId="10">#REF!</definedName>
    <definedName name="_sy147" localSheetId="9">#REF!</definedName>
    <definedName name="_sy147" localSheetId="6">#REF!</definedName>
    <definedName name="_sy147" localSheetId="7">#REF!</definedName>
    <definedName name="_sy147" localSheetId="3">#REF!</definedName>
    <definedName name="_sy147">#REF!</definedName>
    <definedName name="_sy15" localSheetId="5">#REF!</definedName>
    <definedName name="_sy15" localSheetId="12">#REF!</definedName>
    <definedName name="_sy15" localSheetId="8">#REF!</definedName>
    <definedName name="_sy15" localSheetId="13">#REF!</definedName>
    <definedName name="_sy15" localSheetId="10">#REF!</definedName>
    <definedName name="_sy15" localSheetId="9">#REF!</definedName>
    <definedName name="_sy15" localSheetId="6">#REF!</definedName>
    <definedName name="_sy15" localSheetId="7">#REF!</definedName>
    <definedName name="_sy15" localSheetId="3">#REF!</definedName>
    <definedName name="_sy15">#REF!</definedName>
    <definedName name="_sy16" localSheetId="5">#REF!</definedName>
    <definedName name="_sy16" localSheetId="12">#REF!</definedName>
    <definedName name="_sy16" localSheetId="8">#REF!</definedName>
    <definedName name="_sy16" localSheetId="13">#REF!</definedName>
    <definedName name="_sy16" localSheetId="10">#REF!</definedName>
    <definedName name="_sy16" localSheetId="9">#REF!</definedName>
    <definedName name="_sy16" localSheetId="6">#REF!</definedName>
    <definedName name="_sy16" localSheetId="7">#REF!</definedName>
    <definedName name="_sy16" localSheetId="3">#REF!</definedName>
    <definedName name="_sy16">#REF!</definedName>
    <definedName name="_sy17" localSheetId="5">#REF!</definedName>
    <definedName name="_sy17" localSheetId="12">#REF!</definedName>
    <definedName name="_sy17" localSheetId="8">#REF!</definedName>
    <definedName name="_sy17" localSheetId="13">#REF!</definedName>
    <definedName name="_sy17" localSheetId="10">#REF!</definedName>
    <definedName name="_sy17" localSheetId="9">#REF!</definedName>
    <definedName name="_sy17" localSheetId="6">#REF!</definedName>
    <definedName name="_sy17" localSheetId="7">#REF!</definedName>
    <definedName name="_sy17" localSheetId="3">#REF!</definedName>
    <definedName name="_sy17">#REF!</definedName>
    <definedName name="_sy18" localSheetId="5">#REF!</definedName>
    <definedName name="_sy18" localSheetId="12">#REF!</definedName>
    <definedName name="_sy18" localSheetId="8">#REF!</definedName>
    <definedName name="_sy18" localSheetId="13">#REF!</definedName>
    <definedName name="_sy18" localSheetId="10">#REF!</definedName>
    <definedName name="_sy18" localSheetId="9">#REF!</definedName>
    <definedName name="_sy18" localSheetId="6">#REF!</definedName>
    <definedName name="_sy18" localSheetId="7">#REF!</definedName>
    <definedName name="_sy18" localSheetId="3">#REF!</definedName>
    <definedName name="_sy18">#REF!</definedName>
    <definedName name="_sy19" localSheetId="5">#REF!</definedName>
    <definedName name="_sy19" localSheetId="12">#REF!</definedName>
    <definedName name="_sy19" localSheetId="8">#REF!</definedName>
    <definedName name="_sy19" localSheetId="13">#REF!</definedName>
    <definedName name="_sy19" localSheetId="10">#REF!</definedName>
    <definedName name="_sy19" localSheetId="9">#REF!</definedName>
    <definedName name="_sy19" localSheetId="6">#REF!</definedName>
    <definedName name="_sy19" localSheetId="7">#REF!</definedName>
    <definedName name="_sy19" localSheetId="3">#REF!</definedName>
    <definedName name="_sy19">#REF!</definedName>
    <definedName name="_sy2" localSheetId="5">#REF!</definedName>
    <definedName name="_sy2" localSheetId="12">#REF!</definedName>
    <definedName name="_sy2" localSheetId="8">#REF!</definedName>
    <definedName name="_sy2" localSheetId="13">#REF!</definedName>
    <definedName name="_sy2" localSheetId="10">#REF!</definedName>
    <definedName name="_sy2" localSheetId="9">#REF!</definedName>
    <definedName name="_sy2" localSheetId="6">#REF!</definedName>
    <definedName name="_sy2" localSheetId="7">#REF!</definedName>
    <definedName name="_sy2" localSheetId="3">#REF!</definedName>
    <definedName name="_sy2">#REF!</definedName>
    <definedName name="_sy20" localSheetId="5">#REF!</definedName>
    <definedName name="_sy20" localSheetId="12">#REF!</definedName>
    <definedName name="_sy20" localSheetId="8">#REF!</definedName>
    <definedName name="_sy20" localSheetId="13">#REF!</definedName>
    <definedName name="_sy20" localSheetId="10">#REF!</definedName>
    <definedName name="_sy20" localSheetId="9">#REF!</definedName>
    <definedName name="_sy20" localSheetId="6">#REF!</definedName>
    <definedName name="_sy20" localSheetId="7">#REF!</definedName>
    <definedName name="_sy20" localSheetId="3">#REF!</definedName>
    <definedName name="_sy20">#REF!</definedName>
    <definedName name="_sy21" localSheetId="5">#REF!</definedName>
    <definedName name="_sy21" localSheetId="12">#REF!</definedName>
    <definedName name="_sy21" localSheetId="8">#REF!</definedName>
    <definedName name="_sy21" localSheetId="13">#REF!</definedName>
    <definedName name="_sy21" localSheetId="10">#REF!</definedName>
    <definedName name="_sy21" localSheetId="9">#REF!</definedName>
    <definedName name="_sy21" localSheetId="6">#REF!</definedName>
    <definedName name="_sy21" localSheetId="7">#REF!</definedName>
    <definedName name="_sy21" localSheetId="3">#REF!</definedName>
    <definedName name="_sy21">#REF!</definedName>
    <definedName name="_sy22" localSheetId="5">#REF!</definedName>
    <definedName name="_sy22" localSheetId="12">#REF!</definedName>
    <definedName name="_sy22" localSheetId="8">#REF!</definedName>
    <definedName name="_sy22" localSheetId="13">#REF!</definedName>
    <definedName name="_sy22" localSheetId="10">#REF!</definedName>
    <definedName name="_sy22" localSheetId="9">#REF!</definedName>
    <definedName name="_sy22" localSheetId="6">#REF!</definedName>
    <definedName name="_sy22" localSheetId="7">#REF!</definedName>
    <definedName name="_sy22" localSheetId="3">#REF!</definedName>
    <definedName name="_sy22">#REF!</definedName>
    <definedName name="_sy23" localSheetId="5">#REF!</definedName>
    <definedName name="_sy23" localSheetId="12">#REF!</definedName>
    <definedName name="_sy23" localSheetId="8">#REF!</definedName>
    <definedName name="_sy23" localSheetId="13">#REF!</definedName>
    <definedName name="_sy23" localSheetId="10">#REF!</definedName>
    <definedName name="_sy23" localSheetId="9">#REF!</definedName>
    <definedName name="_sy23" localSheetId="6">#REF!</definedName>
    <definedName name="_sy23" localSheetId="7">#REF!</definedName>
    <definedName name="_sy23" localSheetId="3">#REF!</definedName>
    <definedName name="_sy23">#REF!</definedName>
    <definedName name="_sy24" localSheetId="5">#REF!</definedName>
    <definedName name="_sy24" localSheetId="12">#REF!</definedName>
    <definedName name="_sy24" localSheetId="8">#REF!</definedName>
    <definedName name="_sy24" localSheetId="13">#REF!</definedName>
    <definedName name="_sy24" localSheetId="10">#REF!</definedName>
    <definedName name="_sy24" localSheetId="9">#REF!</definedName>
    <definedName name="_sy24" localSheetId="6">#REF!</definedName>
    <definedName name="_sy24" localSheetId="7">#REF!</definedName>
    <definedName name="_sy24" localSheetId="3">#REF!</definedName>
    <definedName name="_sy24">#REF!</definedName>
    <definedName name="_sy3" localSheetId="5">#REF!</definedName>
    <definedName name="_sy3" localSheetId="12">#REF!</definedName>
    <definedName name="_sy3" localSheetId="8">#REF!</definedName>
    <definedName name="_sy3" localSheetId="13">#REF!</definedName>
    <definedName name="_sy3" localSheetId="10">#REF!</definedName>
    <definedName name="_sy3" localSheetId="9">#REF!</definedName>
    <definedName name="_sy3" localSheetId="6">#REF!</definedName>
    <definedName name="_sy3" localSheetId="7">#REF!</definedName>
    <definedName name="_sy3" localSheetId="3">#REF!</definedName>
    <definedName name="_sy3">#REF!</definedName>
    <definedName name="_sy4" localSheetId="5">#REF!</definedName>
    <definedName name="_sy4" localSheetId="12">#REF!</definedName>
    <definedName name="_sy4" localSheetId="8">#REF!</definedName>
    <definedName name="_sy4" localSheetId="13">#REF!</definedName>
    <definedName name="_sy4" localSheetId="10">#REF!</definedName>
    <definedName name="_sy4" localSheetId="9">#REF!</definedName>
    <definedName name="_sy4" localSheetId="6">#REF!</definedName>
    <definedName name="_sy4" localSheetId="7">#REF!</definedName>
    <definedName name="_sy4" localSheetId="3">#REF!</definedName>
    <definedName name="_sy4">#REF!</definedName>
    <definedName name="_sy5" localSheetId="5">#REF!</definedName>
    <definedName name="_sy5" localSheetId="12">#REF!</definedName>
    <definedName name="_sy5" localSheetId="8">#REF!</definedName>
    <definedName name="_sy5" localSheetId="13">#REF!</definedName>
    <definedName name="_sy5" localSheetId="10">#REF!</definedName>
    <definedName name="_sy5" localSheetId="9">#REF!</definedName>
    <definedName name="_sy5" localSheetId="6">#REF!</definedName>
    <definedName name="_sy5" localSheetId="7">#REF!</definedName>
    <definedName name="_sy5" localSheetId="3">#REF!</definedName>
    <definedName name="_sy5">#REF!</definedName>
    <definedName name="_sy6" localSheetId="5">#REF!</definedName>
    <definedName name="_sy6" localSheetId="12">#REF!</definedName>
    <definedName name="_sy6" localSheetId="8">#REF!</definedName>
    <definedName name="_sy6" localSheetId="13">#REF!</definedName>
    <definedName name="_sy6" localSheetId="10">#REF!</definedName>
    <definedName name="_sy6" localSheetId="9">#REF!</definedName>
    <definedName name="_sy6" localSheetId="6">#REF!</definedName>
    <definedName name="_sy6" localSheetId="7">#REF!</definedName>
    <definedName name="_sy6" localSheetId="3">#REF!</definedName>
    <definedName name="_sy6">#REF!</definedName>
    <definedName name="_sy67">'[25]APP Systems'!$H$49</definedName>
    <definedName name="_sy7" localSheetId="17">#REF!</definedName>
    <definedName name="_sy7" localSheetId="5">#REF!</definedName>
    <definedName name="_sy7" localSheetId="12">#REF!</definedName>
    <definedName name="_sy7" localSheetId="8">#REF!</definedName>
    <definedName name="_sy7" localSheetId="13">#REF!</definedName>
    <definedName name="_sy7" localSheetId="10">#REF!</definedName>
    <definedName name="_sy7" localSheetId="9">#REF!</definedName>
    <definedName name="_sy7" localSheetId="6">#REF!</definedName>
    <definedName name="_sy7" localSheetId="7">#REF!</definedName>
    <definedName name="_sy7" localSheetId="3">#REF!</definedName>
    <definedName name="_sy7">#REF!</definedName>
    <definedName name="_sy8" localSheetId="5">#REF!</definedName>
    <definedName name="_sy8" localSheetId="12">#REF!</definedName>
    <definedName name="_sy8" localSheetId="8">#REF!</definedName>
    <definedName name="_sy8" localSheetId="13">#REF!</definedName>
    <definedName name="_sy8" localSheetId="10">#REF!</definedName>
    <definedName name="_sy8" localSheetId="9">#REF!</definedName>
    <definedName name="_sy8" localSheetId="6">#REF!</definedName>
    <definedName name="_sy8" localSheetId="7">#REF!</definedName>
    <definedName name="_sy8" localSheetId="3">#REF!</definedName>
    <definedName name="_sy8">#REF!</definedName>
    <definedName name="_sy9" localSheetId="5">#REF!</definedName>
    <definedName name="_sy9" localSheetId="12">#REF!</definedName>
    <definedName name="_sy9" localSheetId="8">#REF!</definedName>
    <definedName name="_sy9" localSheetId="13">#REF!</definedName>
    <definedName name="_sy9" localSheetId="10">#REF!</definedName>
    <definedName name="_sy9" localSheetId="9">#REF!</definedName>
    <definedName name="_sy9" localSheetId="6">#REF!</definedName>
    <definedName name="_sy9" localSheetId="7">#REF!</definedName>
    <definedName name="_sy9" localSheetId="3">#REF!</definedName>
    <definedName name="_sy9">#REF!</definedName>
    <definedName name="_TAX1" localSheetId="5">#REF!</definedName>
    <definedName name="_TAX1" localSheetId="12">#REF!</definedName>
    <definedName name="_TAX1" localSheetId="8">#REF!</definedName>
    <definedName name="_TAX1" localSheetId="13">#REF!</definedName>
    <definedName name="_TAX1" localSheetId="10">#REF!</definedName>
    <definedName name="_TAX1" localSheetId="9">#REF!</definedName>
    <definedName name="_TAX1" localSheetId="6">#REF!</definedName>
    <definedName name="_TAX1" localSheetId="7">#REF!</definedName>
    <definedName name="_TAX1" localSheetId="3">#REF!</definedName>
    <definedName name="_TAX1">#REF!</definedName>
    <definedName name="_TAX2" localSheetId="5">#REF!</definedName>
    <definedName name="_TAX2" localSheetId="12">#REF!</definedName>
    <definedName name="_TAX2" localSheetId="8">#REF!</definedName>
    <definedName name="_TAX2" localSheetId="13">#REF!</definedName>
    <definedName name="_TAX2" localSheetId="10">#REF!</definedName>
    <definedName name="_TAX2" localSheetId="9">#REF!</definedName>
    <definedName name="_TAX2" localSheetId="6">#REF!</definedName>
    <definedName name="_TAX2" localSheetId="7">#REF!</definedName>
    <definedName name="_TAX2" localSheetId="3">#REF!</definedName>
    <definedName name="_TAX2">#REF!</definedName>
    <definedName name="_TAX3" localSheetId="5">#REF!</definedName>
    <definedName name="_TAX3" localSheetId="12">#REF!</definedName>
    <definedName name="_TAX3" localSheetId="8">#REF!</definedName>
    <definedName name="_TAX3" localSheetId="13">#REF!</definedName>
    <definedName name="_TAX3" localSheetId="10">#REF!</definedName>
    <definedName name="_TAX3" localSheetId="9">#REF!</definedName>
    <definedName name="_TAX3" localSheetId="6">#REF!</definedName>
    <definedName name="_TAX3" localSheetId="7">#REF!</definedName>
    <definedName name="_TAX3" localSheetId="3">#REF!</definedName>
    <definedName name="_TAX3">#REF!</definedName>
    <definedName name="_vp1" localSheetId="12">[10]T0!#REF!</definedName>
    <definedName name="_vp1" localSheetId="13">[10]T0!#REF!</definedName>
    <definedName name="_vp1" localSheetId="6">[10]T0!#REF!</definedName>
    <definedName name="_vp1">[10]T0!#REF!</definedName>
    <definedName name="_vpp1" localSheetId="12">[10]T0!#REF!</definedName>
    <definedName name="_vpp1" localSheetId="13">[10]T0!#REF!</definedName>
    <definedName name="_vpp1" localSheetId="6">[10]T0!#REF!</definedName>
    <definedName name="_vpp1">[10]T0!#REF!</definedName>
    <definedName name="_vpp2" localSheetId="12">[10]T0!#REF!</definedName>
    <definedName name="_vpp2" localSheetId="13">[10]T0!#REF!</definedName>
    <definedName name="_vpp2">[10]T0!#REF!</definedName>
    <definedName name="_vpp3" localSheetId="12">[10]T0!#REF!</definedName>
    <definedName name="_vpp3" localSheetId="13">[10]T0!#REF!</definedName>
    <definedName name="_vpp3">[10]T0!#REF!</definedName>
    <definedName name="_vpp4" localSheetId="12">[10]T0!#REF!</definedName>
    <definedName name="_vpp4" localSheetId="13">[10]T0!#REF!</definedName>
    <definedName name="_vpp4">[10]T0!#REF!</definedName>
    <definedName name="_vpp5" localSheetId="12">[10]T0!#REF!</definedName>
    <definedName name="_vpp5" localSheetId="13">[10]T0!#REF!</definedName>
    <definedName name="_vpp5">[10]T0!#REF!</definedName>
    <definedName name="_vpp6" localSheetId="12">[10]T0!#REF!</definedName>
    <definedName name="_vpp6" localSheetId="13">[10]T0!#REF!</definedName>
    <definedName name="_vpp6">[10]T0!#REF!</definedName>
    <definedName name="_vpp7" localSheetId="12">[10]T0!#REF!</definedName>
    <definedName name="_vpp7" localSheetId="13">[10]T0!#REF!</definedName>
    <definedName name="_vpp7">[10]T0!#REF!</definedName>
    <definedName name="_л4604" localSheetId="12">[32]киев!#REF!</definedName>
    <definedName name="_л4604" localSheetId="8">[32]киев!#REF!</definedName>
    <definedName name="_л4604" localSheetId="13">[32]киев!#REF!</definedName>
    <definedName name="_л4604" localSheetId="10">[32]киев!#REF!</definedName>
    <definedName name="_л4604" localSheetId="9">[32]киев!#REF!</definedName>
    <definedName name="_л4604" localSheetId="11">[32]киев!#REF!</definedName>
    <definedName name="_л4604" localSheetId="6">[32]киев!#REF!</definedName>
    <definedName name="_л4604">[33]киев!#REF!</definedName>
    <definedName name="_ф23" localSheetId="17">#REF!</definedName>
    <definedName name="_ф23" localSheetId="5">#REF!</definedName>
    <definedName name="_ф23" localSheetId="12">#REF!</definedName>
    <definedName name="_ф23" localSheetId="8">#REF!</definedName>
    <definedName name="_ф23" localSheetId="13">#REF!</definedName>
    <definedName name="_ф23" localSheetId="10">#REF!</definedName>
    <definedName name="_ф23" localSheetId="9">#REF!</definedName>
    <definedName name="_ф23" localSheetId="11">#REF!</definedName>
    <definedName name="_ф23" localSheetId="6">#REF!</definedName>
    <definedName name="_ф23" localSheetId="7">#REF!</definedName>
    <definedName name="_ф23" localSheetId="3">#REF!</definedName>
    <definedName name="_ф23">#REF!</definedName>
    <definedName name="_xlnm._FilterDatabase" localSheetId="17" hidden="1">амортизация!$B$11:$AO$161</definedName>
    <definedName name="÷ĺňâĺđňűé" localSheetId="12">#REF!</definedName>
    <definedName name="÷ĺňâĺđňűé" localSheetId="13">#REF!</definedName>
    <definedName name="÷ĺňâĺđňűé">#REF!</definedName>
    <definedName name="a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 localSheetId="17">#REF!</definedName>
    <definedName name="a0" localSheetId="5">#REF!</definedName>
    <definedName name="a0" localSheetId="12">#REF!</definedName>
    <definedName name="a0" localSheetId="8">#REF!</definedName>
    <definedName name="a0" localSheetId="13">#REF!</definedName>
    <definedName name="a0" localSheetId="10">#REF!</definedName>
    <definedName name="a0" localSheetId="9">#REF!</definedName>
    <definedName name="a0" localSheetId="11">#REF!</definedName>
    <definedName name="a0" localSheetId="6">#REF!</definedName>
    <definedName name="a0" localSheetId="7">#REF!</definedName>
    <definedName name="a0" localSheetId="3">#REF!</definedName>
    <definedName name="a0">#REF!</definedName>
    <definedName name="a02_1" localSheetId="12">#REF!</definedName>
    <definedName name="a02_1" localSheetId="13">#REF!</definedName>
    <definedName name="a02_1">#REF!</definedName>
    <definedName name="a02new" localSheetId="17">#REF!</definedName>
    <definedName name="a02new" localSheetId="5">#REF!</definedName>
    <definedName name="a02new" localSheetId="12">#REF!</definedName>
    <definedName name="a02new" localSheetId="8">#REF!</definedName>
    <definedName name="a02new" localSheetId="13">#REF!</definedName>
    <definedName name="a02new" localSheetId="10">#REF!</definedName>
    <definedName name="a02new" localSheetId="9">#REF!</definedName>
    <definedName name="a02new" localSheetId="11">#REF!</definedName>
    <definedName name="a02new" localSheetId="6">#REF!</definedName>
    <definedName name="a02new" localSheetId="7">#REF!</definedName>
    <definedName name="a02new" localSheetId="3">#REF!</definedName>
    <definedName name="a02new">#REF!</definedName>
    <definedName name="a04t" localSheetId="5">#REF!</definedName>
    <definedName name="a04t" localSheetId="12">#REF!</definedName>
    <definedName name="a04t" localSheetId="8">#REF!</definedName>
    <definedName name="a04t" localSheetId="13">#REF!</definedName>
    <definedName name="a04t" localSheetId="10">#REF!</definedName>
    <definedName name="a04t" localSheetId="9">#REF!</definedName>
    <definedName name="a04t" localSheetId="6">#REF!</definedName>
    <definedName name="a04t" localSheetId="7">#REF!</definedName>
    <definedName name="a04t" localSheetId="3">#REF!</definedName>
    <definedName name="a04t">#REF!</definedName>
    <definedName name="a1_" localSheetId="17">#REF!</definedName>
    <definedName name="a1_" localSheetId="5">#REF!</definedName>
    <definedName name="a1_" localSheetId="12">#REF!</definedName>
    <definedName name="a1_" localSheetId="8">#REF!</definedName>
    <definedName name="a1_" localSheetId="13">#REF!</definedName>
    <definedName name="a1_" localSheetId="10">#REF!</definedName>
    <definedName name="a1_" localSheetId="9">#REF!</definedName>
    <definedName name="a1_" localSheetId="11">#REF!</definedName>
    <definedName name="a1_" localSheetId="6">#REF!</definedName>
    <definedName name="a1_" localSheetId="7">#REF!</definedName>
    <definedName name="a1_" localSheetId="3">#REF!</definedName>
    <definedName name="a1_">#REF!</definedName>
    <definedName name="A1_1" localSheetId="12">#REF!</definedName>
    <definedName name="A1_1" localSheetId="13">#REF!</definedName>
    <definedName name="A1_1">#REF!</definedName>
    <definedName name="a2_" localSheetId="17">#REF!</definedName>
    <definedName name="a2_" localSheetId="5">#REF!</definedName>
    <definedName name="a2_" localSheetId="12">#REF!</definedName>
    <definedName name="a2_" localSheetId="8">#REF!</definedName>
    <definedName name="a2_" localSheetId="13">#REF!</definedName>
    <definedName name="a2_" localSheetId="10">#REF!</definedName>
    <definedName name="a2_" localSheetId="9">#REF!</definedName>
    <definedName name="a2_" localSheetId="11">#REF!</definedName>
    <definedName name="a2_" localSheetId="6">#REF!</definedName>
    <definedName name="a2_" localSheetId="7">#REF!</definedName>
    <definedName name="a2_" localSheetId="3">#REF!</definedName>
    <definedName name="a2_">#REF!</definedName>
    <definedName name="a2_2" localSheetId="17">#REF!</definedName>
    <definedName name="a2_2" localSheetId="5">#REF!</definedName>
    <definedName name="a2_2" localSheetId="12">#REF!</definedName>
    <definedName name="a2_2" localSheetId="8">#REF!</definedName>
    <definedName name="a2_2" localSheetId="13">#REF!</definedName>
    <definedName name="a2_2" localSheetId="10">#REF!</definedName>
    <definedName name="a2_2" localSheetId="9">#REF!</definedName>
    <definedName name="a2_2" localSheetId="11">#REF!</definedName>
    <definedName name="a2_2" localSheetId="6">#REF!</definedName>
    <definedName name="a2_2" localSheetId="7">#REF!</definedName>
    <definedName name="a2_2" localSheetId="3">#REF!</definedName>
    <definedName name="a2_2">#REF!</definedName>
    <definedName name="a2_2new" localSheetId="17">#REF!</definedName>
    <definedName name="a2_2new" localSheetId="5">#REF!</definedName>
    <definedName name="a2_2new" localSheetId="12">#REF!</definedName>
    <definedName name="a2_2new" localSheetId="8">#REF!</definedName>
    <definedName name="a2_2new" localSheetId="13">#REF!</definedName>
    <definedName name="a2_2new" localSheetId="10">#REF!</definedName>
    <definedName name="a2_2new" localSheetId="9">#REF!</definedName>
    <definedName name="a2_2new" localSheetId="11">#REF!</definedName>
    <definedName name="a2_2new" localSheetId="6">#REF!</definedName>
    <definedName name="a2_2new" localSheetId="7">#REF!</definedName>
    <definedName name="a2_2new" localSheetId="3">#REF!</definedName>
    <definedName name="a2_2new">#REF!</definedName>
    <definedName name="a3_" localSheetId="17">#REF!</definedName>
    <definedName name="a3_" localSheetId="5">#REF!</definedName>
    <definedName name="a3_" localSheetId="12">#REF!</definedName>
    <definedName name="a3_" localSheetId="8">#REF!</definedName>
    <definedName name="a3_" localSheetId="13">#REF!</definedName>
    <definedName name="a3_" localSheetId="10">#REF!</definedName>
    <definedName name="a3_" localSheetId="9">#REF!</definedName>
    <definedName name="a3_" localSheetId="11">#REF!</definedName>
    <definedName name="a3_" localSheetId="6">#REF!</definedName>
    <definedName name="a3_" localSheetId="7">#REF!</definedName>
    <definedName name="a3_" localSheetId="3">#REF!</definedName>
    <definedName name="a3_">#REF!</definedName>
    <definedName name="a4_" localSheetId="17">#REF!</definedName>
    <definedName name="a4_" localSheetId="5">#REF!</definedName>
    <definedName name="a4_" localSheetId="12">#REF!</definedName>
    <definedName name="a4_" localSheetId="8">#REF!</definedName>
    <definedName name="a4_" localSheetId="13">#REF!</definedName>
    <definedName name="a4_" localSheetId="10">#REF!</definedName>
    <definedName name="a4_" localSheetId="9">#REF!</definedName>
    <definedName name="a4_" localSheetId="11">#REF!</definedName>
    <definedName name="a4_" localSheetId="6">#REF!</definedName>
    <definedName name="a4_" localSheetId="7">#REF!</definedName>
    <definedName name="a4_" localSheetId="3">#REF!</definedName>
    <definedName name="a4_">#REF!</definedName>
    <definedName name="a4_2" localSheetId="17">#REF!</definedName>
    <definedName name="a4_2" localSheetId="5">#REF!</definedName>
    <definedName name="a4_2" localSheetId="12">#REF!</definedName>
    <definedName name="a4_2" localSheetId="8">#REF!</definedName>
    <definedName name="a4_2" localSheetId="13">#REF!</definedName>
    <definedName name="a4_2" localSheetId="10">#REF!</definedName>
    <definedName name="a4_2" localSheetId="9">#REF!</definedName>
    <definedName name="a4_2" localSheetId="11">#REF!</definedName>
    <definedName name="a4_2" localSheetId="6">#REF!</definedName>
    <definedName name="a4_2" localSheetId="7">#REF!</definedName>
    <definedName name="a4_2" localSheetId="3">#REF!</definedName>
    <definedName name="a4_2">#REF!</definedName>
    <definedName name="a4_2new" localSheetId="17">#REF!</definedName>
    <definedName name="a4_2new" localSheetId="5">#REF!</definedName>
    <definedName name="a4_2new" localSheetId="12">#REF!</definedName>
    <definedName name="a4_2new" localSheetId="8">#REF!</definedName>
    <definedName name="a4_2new" localSheetId="13">#REF!</definedName>
    <definedName name="a4_2new" localSheetId="10">#REF!</definedName>
    <definedName name="a4_2new" localSheetId="9">#REF!</definedName>
    <definedName name="a4_2new" localSheetId="11">#REF!</definedName>
    <definedName name="a4_2new" localSheetId="6">#REF!</definedName>
    <definedName name="a4_2new" localSheetId="7">#REF!</definedName>
    <definedName name="a4_2new" localSheetId="3">#REF!</definedName>
    <definedName name="a4_2new">#REF!</definedName>
    <definedName name="a5_" localSheetId="17">#REF!</definedName>
    <definedName name="a5_" localSheetId="5">#REF!</definedName>
    <definedName name="a5_" localSheetId="12">#REF!</definedName>
    <definedName name="a5_" localSheetId="8">#REF!</definedName>
    <definedName name="a5_" localSheetId="13">#REF!</definedName>
    <definedName name="a5_" localSheetId="10">#REF!</definedName>
    <definedName name="a5_" localSheetId="9">#REF!</definedName>
    <definedName name="a5_" localSheetId="11">#REF!</definedName>
    <definedName name="a5_" localSheetId="6">#REF!</definedName>
    <definedName name="a5_" localSheetId="7">#REF!</definedName>
    <definedName name="a5_" localSheetId="3">#REF!</definedName>
    <definedName name="a5_">#REF!</definedName>
    <definedName name="a5_2" localSheetId="17">#REF!</definedName>
    <definedName name="a5_2" localSheetId="5">#REF!</definedName>
    <definedName name="a5_2" localSheetId="12">#REF!</definedName>
    <definedName name="a5_2" localSheetId="8">#REF!</definedName>
    <definedName name="a5_2" localSheetId="13">#REF!</definedName>
    <definedName name="a5_2" localSheetId="10">#REF!</definedName>
    <definedName name="a5_2" localSheetId="9">#REF!</definedName>
    <definedName name="a5_2" localSheetId="11">#REF!</definedName>
    <definedName name="a5_2" localSheetId="6">#REF!</definedName>
    <definedName name="a5_2" localSheetId="7">#REF!</definedName>
    <definedName name="a5_2" localSheetId="3">#REF!</definedName>
    <definedName name="a5_2">#REF!</definedName>
    <definedName name="a5_2new" localSheetId="17">#REF!</definedName>
    <definedName name="a5_2new" localSheetId="5">#REF!</definedName>
    <definedName name="a5_2new" localSheetId="12">#REF!</definedName>
    <definedName name="a5_2new" localSheetId="8">#REF!</definedName>
    <definedName name="a5_2new" localSheetId="13">#REF!</definedName>
    <definedName name="a5_2new" localSheetId="10">#REF!</definedName>
    <definedName name="a5_2new" localSheetId="9">#REF!</definedName>
    <definedName name="a5_2new" localSheetId="11">#REF!</definedName>
    <definedName name="a5_2new" localSheetId="6">#REF!</definedName>
    <definedName name="a5_2new" localSheetId="7">#REF!</definedName>
    <definedName name="a5_2new" localSheetId="3">#REF!</definedName>
    <definedName name="a5_2new">#REF!</definedName>
    <definedName name="ab">'[34]Продажи реальные и прогноз 20 л'!$E$47</definedName>
    <definedName name="AccessDatabase" hidden="1">"C:\Мои документы\НоваяОборотка.mdb"</definedName>
    <definedName name="ActualPE" localSheetId="17">'[35]Dairy Precedents'!#REF!</definedName>
    <definedName name="ActualPE" localSheetId="5">'[35]Dairy Precedents'!#REF!</definedName>
    <definedName name="ActualPE" localSheetId="12">'[35]Dairy Precedents'!#REF!</definedName>
    <definedName name="ActualPE" localSheetId="8">'[35]Dairy Precedents'!#REF!</definedName>
    <definedName name="ActualPE" localSheetId="13">'[35]Dairy Precedents'!#REF!</definedName>
    <definedName name="ActualPE" localSheetId="10">'[35]Dairy Precedents'!#REF!</definedName>
    <definedName name="ActualPE" localSheetId="9">'[35]Dairy Precedents'!#REF!</definedName>
    <definedName name="ActualPE" localSheetId="6">'[35]Dairy Precedents'!#REF!</definedName>
    <definedName name="ActualPE" localSheetId="7">'[35]Dairy Precedents'!#REF!</definedName>
    <definedName name="ActualPE" localSheetId="3">'[35]Dairy Precedents'!#REF!</definedName>
    <definedName name="ActualPE">'[35]Dairy Precedents'!#REF!</definedName>
    <definedName name="advertaxrate" localSheetId="17">[36]Справочно!#REF!</definedName>
    <definedName name="advertaxrate" localSheetId="5">[36]Справочно!#REF!</definedName>
    <definedName name="advertaxrate" localSheetId="12">[36]Справочно!#REF!</definedName>
    <definedName name="advertaxrate" localSheetId="8">[36]Справочно!#REF!</definedName>
    <definedName name="advertaxrate" localSheetId="13">[36]Справочно!#REF!</definedName>
    <definedName name="advertaxrate" localSheetId="10">[36]Справочно!#REF!</definedName>
    <definedName name="advertaxrate" localSheetId="9">[36]Справочно!#REF!</definedName>
    <definedName name="advertaxrate" localSheetId="6">[36]Справочно!#REF!</definedName>
    <definedName name="advertaxrate" localSheetId="7">[36]Справочно!#REF!</definedName>
    <definedName name="advertaxrate" localSheetId="3">[36]Справочно!#REF!</definedName>
    <definedName name="advertaxrate">[36]Справочно!#REF!</definedName>
    <definedName name="AES" localSheetId="12">#REF!</definedName>
    <definedName name="AES" localSheetId="13">#REF!</definedName>
    <definedName name="AES" localSheetId="6">#REF!</definedName>
    <definedName name="AES">#REF!</definedName>
    <definedName name="àî" localSheetId="12">'[4]4.8теплоноситель'!àî</definedName>
    <definedName name="àî" localSheetId="13">'[4]4.8теплоноситель'!àî</definedName>
    <definedName name="àî">'[4]4.8теплоноситель'!àî</definedName>
    <definedName name="al">'[37]0_33'!$E$43</definedName>
    <definedName name="ALL_ORG" localSheetId="12">#REF!</definedName>
    <definedName name="ALL_ORG" localSheetId="13">#REF!</definedName>
    <definedName name="ALL_ORG" localSheetId="6">#REF!</definedName>
    <definedName name="ALL_ORG">#REF!</definedName>
    <definedName name="AmoncostofSales">[36]Справочно!$B$18</definedName>
    <definedName name="AmonGA">[36]Справочно!$B$20</definedName>
    <definedName name="AmonLeasedEquip">[36]Справочно!$B$21</definedName>
    <definedName name="AmonSD">[36]Справочно!$B$19</definedName>
    <definedName name="AN" localSheetId="17">#N/A</definedName>
    <definedName name="AN" localSheetId="12">#N/A</definedName>
    <definedName name="AN" localSheetId="8">#N/A</definedName>
    <definedName name="AN" localSheetId="10">#N/A</definedName>
    <definedName name="AN" localSheetId="9">#N/A</definedName>
    <definedName name="AN" localSheetId="6">[21]!AN</definedName>
    <definedName name="AN" localSheetId="7">[21]!AN</definedName>
    <definedName name="AN">#N/A</definedName>
    <definedName name="âňîđîé" localSheetId="12">#REF!</definedName>
    <definedName name="âňîđîé" localSheetId="13">#REF!</definedName>
    <definedName name="âňîđîé" localSheetId="6">#REF!</definedName>
    <definedName name="âňîđîé">#REF!</definedName>
    <definedName name="ANLAGE_III">[38]Anlagevermögen!$A$1:$Z$29</definedName>
    <definedName name="anscount" hidden="1">1</definedName>
    <definedName name="AOE" localSheetId="12">#REF!</definedName>
    <definedName name="AOE" localSheetId="13">#REF!</definedName>
    <definedName name="AOE" localSheetId="6">#REF!</definedName>
    <definedName name="AOE">#REF!</definedName>
    <definedName name="APR" localSheetId="12">#REF!</definedName>
    <definedName name="APR" localSheetId="13">#REF!</definedName>
    <definedName name="APR">#REF!</definedName>
    <definedName name="arpu" localSheetId="17">'[39]Input-Moscow'!#REF!</definedName>
    <definedName name="arpu" localSheetId="5">'[39]Input-Moscow'!#REF!</definedName>
    <definedName name="arpu" localSheetId="12">'[39]Input-Moscow'!#REF!</definedName>
    <definedName name="arpu" localSheetId="8">'[39]Input-Moscow'!#REF!</definedName>
    <definedName name="arpu" localSheetId="13">'[39]Input-Moscow'!#REF!</definedName>
    <definedName name="arpu" localSheetId="10">'[39]Input-Moscow'!#REF!</definedName>
    <definedName name="arpu" localSheetId="9">'[39]Input-Moscow'!#REF!</definedName>
    <definedName name="arpu" localSheetId="6">'[39]Input-Moscow'!#REF!</definedName>
    <definedName name="arpu" localSheetId="7">'[39]Input-Moscow'!#REF!</definedName>
    <definedName name="arpu" localSheetId="3">'[39]Input-Moscow'!#REF!</definedName>
    <definedName name="arpu">'[39]Input-Moscow'!#REF!</definedName>
    <definedName name="as" localSheetId="17">#REF!</definedName>
    <definedName name="as" localSheetId="5">#REF!</definedName>
    <definedName name="as" localSheetId="12">#REF!</definedName>
    <definedName name="as" localSheetId="8">#REF!</definedName>
    <definedName name="as" localSheetId="13">#REF!</definedName>
    <definedName name="as" localSheetId="10">#REF!</definedName>
    <definedName name="as" localSheetId="9">#REF!</definedName>
    <definedName name="as" localSheetId="11">#REF!</definedName>
    <definedName name="as" localSheetId="6">#REF!</definedName>
    <definedName name="as" localSheetId="7">#REF!</definedName>
    <definedName name="as" localSheetId="3">#REF!</definedName>
    <definedName name="as">#REF!</definedName>
    <definedName name="AS2DocOpenMode" hidden="1">"AS2DocumentEdit"</definedName>
    <definedName name="AS2HasNoAutoHeaderFooter">"OFF"</definedName>
    <definedName name="asd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17">#REF!</definedName>
    <definedName name="asdf" localSheetId="5">#REF!</definedName>
    <definedName name="asdf" localSheetId="12">#REF!</definedName>
    <definedName name="asdf" localSheetId="8">#REF!</definedName>
    <definedName name="asdf" localSheetId="13">#REF!</definedName>
    <definedName name="asdf" localSheetId="10">#REF!</definedName>
    <definedName name="asdf" localSheetId="9">#REF!</definedName>
    <definedName name="asdf" localSheetId="11">#REF!</definedName>
    <definedName name="asdf" localSheetId="6">#REF!</definedName>
    <definedName name="asdf" localSheetId="7">#REF!</definedName>
    <definedName name="asdf" localSheetId="3">#REF!</definedName>
    <definedName name="asdf">#REF!</definedName>
    <definedName name="asdwqed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17">#REF!</definedName>
    <definedName name="aswer1" localSheetId="5">#REF!</definedName>
    <definedName name="aswer1" localSheetId="12">#REF!</definedName>
    <definedName name="aswer1" localSheetId="8">#REF!</definedName>
    <definedName name="aswer1" localSheetId="13">#REF!</definedName>
    <definedName name="aswer1" localSheetId="10">#REF!</definedName>
    <definedName name="aswer1" localSheetId="9">#REF!</definedName>
    <definedName name="aswer1" localSheetId="11">#REF!</definedName>
    <definedName name="aswer1" localSheetId="6">#REF!</definedName>
    <definedName name="aswer1" localSheetId="7">#REF!</definedName>
    <definedName name="aswer1" localSheetId="3">#REF!</definedName>
    <definedName name="aswer1">#REF!</definedName>
    <definedName name="AUG" localSheetId="12">#REF!</definedName>
    <definedName name="AUG" localSheetId="13">#REF!</definedName>
    <definedName name="AUG">#REF!</definedName>
    <definedName name="b">'[40]продажи (н)'!$B$2</definedName>
    <definedName name="B_FIO" localSheetId="17">[41]Титульный!$F$32</definedName>
    <definedName name="B_FIO" localSheetId="5">[42]Титульный!$F$32</definedName>
    <definedName name="B_FIO" localSheetId="12">[41]Титульный!$F$32</definedName>
    <definedName name="B_FIO" localSheetId="8">[41]Титульный!$F$32</definedName>
    <definedName name="B_FIO" localSheetId="10">[41]Титульный!$F$32</definedName>
    <definedName name="B_FIO" localSheetId="9">[41]Титульный!$F$32</definedName>
    <definedName name="B_FIO" localSheetId="6">[41]Титульный!$F$32</definedName>
    <definedName name="B_FIO" localSheetId="7">[41]Титульный!$F$32</definedName>
    <definedName name="B_FIO" localSheetId="3">[42]Титульный!$F$32</definedName>
    <definedName name="B_FIO">[43]Титульный!$F$32</definedName>
    <definedName name="B_POST" localSheetId="17">[41]Титульный!$F$33</definedName>
    <definedName name="B_POST" localSheetId="5">[42]Титульный!$F$33</definedName>
    <definedName name="B_POST" localSheetId="12">[41]Титульный!$F$33</definedName>
    <definedName name="B_POST" localSheetId="8">[41]Титульный!$F$33</definedName>
    <definedName name="B_POST" localSheetId="10">[41]Титульный!$F$33</definedName>
    <definedName name="B_POST" localSheetId="9">[41]Титульный!$F$33</definedName>
    <definedName name="B_POST" localSheetId="6">[41]Титульный!$F$33</definedName>
    <definedName name="B_POST" localSheetId="7">[41]Титульный!$F$33</definedName>
    <definedName name="B_POST" localSheetId="3">[42]Титульный!$F$33</definedName>
    <definedName name="B_POST">[43]Титульный!$F$33</definedName>
    <definedName name="b1_" localSheetId="17">#REF!</definedName>
    <definedName name="b1_" localSheetId="5">#REF!</definedName>
    <definedName name="b1_" localSheetId="12">#REF!</definedName>
    <definedName name="b1_" localSheetId="8">#REF!</definedName>
    <definedName name="b1_" localSheetId="13">#REF!</definedName>
    <definedName name="b1_" localSheetId="10">#REF!</definedName>
    <definedName name="b1_" localSheetId="9">#REF!</definedName>
    <definedName name="b1_" localSheetId="11">#REF!</definedName>
    <definedName name="b1_" localSheetId="6">#REF!</definedName>
    <definedName name="b1_" localSheetId="7">#REF!</definedName>
    <definedName name="b1_" localSheetId="3">#REF!</definedName>
    <definedName name="b1_">#REF!</definedName>
    <definedName name="b1_2" localSheetId="17">#REF!</definedName>
    <definedName name="b1_2" localSheetId="5">#REF!</definedName>
    <definedName name="b1_2" localSheetId="12">#REF!</definedName>
    <definedName name="b1_2" localSheetId="8">#REF!</definedName>
    <definedName name="b1_2" localSheetId="13">#REF!</definedName>
    <definedName name="b1_2" localSheetId="10">#REF!</definedName>
    <definedName name="b1_2" localSheetId="9">#REF!</definedName>
    <definedName name="b1_2" localSheetId="11">#REF!</definedName>
    <definedName name="b1_2" localSheetId="6">#REF!</definedName>
    <definedName name="b1_2" localSheetId="7">#REF!</definedName>
    <definedName name="b1_2" localSheetId="3">#REF!</definedName>
    <definedName name="b1_2">#REF!</definedName>
    <definedName name="b1_2new" localSheetId="17">#REF!</definedName>
    <definedName name="b1_2new" localSheetId="5">#REF!</definedName>
    <definedName name="b1_2new" localSheetId="12">#REF!</definedName>
    <definedName name="b1_2new" localSheetId="8">#REF!</definedName>
    <definedName name="b1_2new" localSheetId="13">#REF!</definedName>
    <definedName name="b1_2new" localSheetId="10">#REF!</definedName>
    <definedName name="b1_2new" localSheetId="9">#REF!</definedName>
    <definedName name="b1_2new" localSheetId="11">#REF!</definedName>
    <definedName name="b1_2new" localSheetId="6">#REF!</definedName>
    <definedName name="b1_2new" localSheetId="7">#REF!</definedName>
    <definedName name="b1_2new" localSheetId="3">#REF!</definedName>
    <definedName name="b1_2new">#REF!</definedName>
    <definedName name="b2_" localSheetId="17">#REF!</definedName>
    <definedName name="b2_" localSheetId="5">#REF!</definedName>
    <definedName name="b2_" localSheetId="12">#REF!</definedName>
    <definedName name="b2_" localSheetId="8">#REF!</definedName>
    <definedName name="b2_" localSheetId="13">#REF!</definedName>
    <definedName name="b2_" localSheetId="10">#REF!</definedName>
    <definedName name="b2_" localSheetId="9">#REF!</definedName>
    <definedName name="b2_" localSheetId="11">#REF!</definedName>
    <definedName name="b2_" localSheetId="6">#REF!</definedName>
    <definedName name="b2_" localSheetId="7">#REF!</definedName>
    <definedName name="b2_" localSheetId="3">#REF!</definedName>
    <definedName name="b2_">#REF!</definedName>
    <definedName name="b3_" localSheetId="17">#REF!</definedName>
    <definedName name="b3_" localSheetId="5">#REF!</definedName>
    <definedName name="b3_" localSheetId="12">#REF!</definedName>
    <definedName name="b3_" localSheetId="8">#REF!</definedName>
    <definedName name="b3_" localSheetId="13">#REF!</definedName>
    <definedName name="b3_" localSheetId="10">#REF!</definedName>
    <definedName name="b3_" localSheetId="9">#REF!</definedName>
    <definedName name="b3_" localSheetId="11">#REF!</definedName>
    <definedName name="b3_" localSheetId="6">#REF!</definedName>
    <definedName name="b3_" localSheetId="7">#REF!</definedName>
    <definedName name="b3_" localSheetId="3">#REF!</definedName>
    <definedName name="b3_">#REF!</definedName>
    <definedName name="b4_" localSheetId="17">#REF!</definedName>
    <definedName name="b4_" localSheetId="5">#REF!</definedName>
    <definedName name="b4_" localSheetId="12">#REF!</definedName>
    <definedName name="b4_" localSheetId="8">#REF!</definedName>
    <definedName name="b4_" localSheetId="13">#REF!</definedName>
    <definedName name="b4_" localSheetId="10">#REF!</definedName>
    <definedName name="b4_" localSheetId="9">#REF!</definedName>
    <definedName name="b4_" localSheetId="11">#REF!</definedName>
    <definedName name="b4_" localSheetId="6">#REF!</definedName>
    <definedName name="b4_" localSheetId="7">#REF!</definedName>
    <definedName name="b4_" localSheetId="3">#REF!</definedName>
    <definedName name="b4_">#REF!</definedName>
    <definedName name="B490_02" localSheetId="12">'[44]УФ-61'!#REF!</definedName>
    <definedName name="B490_02" localSheetId="13">'[44]УФ-61'!#REF!</definedName>
    <definedName name="B490_02" localSheetId="6">'[44]УФ-61'!#REF!</definedName>
    <definedName name="B490_02">'[44]УФ-61'!#REF!</definedName>
    <definedName name="b5_" localSheetId="17">#REF!</definedName>
    <definedName name="b5_" localSheetId="5">#REF!</definedName>
    <definedName name="b5_" localSheetId="12">#REF!</definedName>
    <definedName name="b5_" localSheetId="8">#REF!</definedName>
    <definedName name="b5_" localSheetId="13">#REF!</definedName>
    <definedName name="b5_" localSheetId="10">#REF!</definedName>
    <definedName name="b5_" localSheetId="9">#REF!</definedName>
    <definedName name="b5_" localSheetId="11">#REF!</definedName>
    <definedName name="b5_" localSheetId="6">#REF!</definedName>
    <definedName name="b5_" localSheetId="7">#REF!</definedName>
    <definedName name="b5_" localSheetId="3">#REF!</definedName>
    <definedName name="b5_">#REF!</definedName>
    <definedName name="BAL_PER_CALC_AREA">'[45]Баланс передача'!$F$13:$O$96</definedName>
    <definedName name="BAL_PR_CALC_AREA">'[45]Баланс производство'!$F$14:$GO$97</definedName>
    <definedName name="balance" localSheetId="12">[46]!balance</definedName>
    <definedName name="balance" localSheetId="13">[46]!balance</definedName>
    <definedName name="balance">[46]!balance</definedName>
    <definedName name="BALEE_FLOAD" localSheetId="17">#REF!</definedName>
    <definedName name="BALEE_FLOAD" localSheetId="5">#REF!</definedName>
    <definedName name="BALEE_FLOAD" localSheetId="12">#REF!</definedName>
    <definedName name="BALEE_FLOAD" localSheetId="8">#REF!</definedName>
    <definedName name="BALEE_FLOAD" localSheetId="13">#REF!</definedName>
    <definedName name="BALEE_FLOAD" localSheetId="10">#REF!</definedName>
    <definedName name="BALEE_FLOAD" localSheetId="9">#REF!</definedName>
    <definedName name="BALEE_FLOAD" localSheetId="11">#REF!</definedName>
    <definedName name="BALEE_FLOAD" localSheetId="6">#REF!</definedName>
    <definedName name="BALEE_FLOAD" localSheetId="7">#REF!</definedName>
    <definedName name="BALEE_FLOAD" localSheetId="3">#REF!</definedName>
    <definedName name="BALEE_FLOAD">#REF!</definedName>
    <definedName name="BALEE_PROT" localSheetId="12">#REF!,#REF!,#REF!,#REF!</definedName>
    <definedName name="BALEE_PROT" localSheetId="13">#REF!,#REF!,#REF!,#REF!</definedName>
    <definedName name="BALEE_PROT" localSheetId="6">#REF!,#REF!,#REF!,#REF!</definedName>
    <definedName name="BALEE_PROT">#REF!,#REF!,#REF!,#REF!</definedName>
    <definedName name="BALM_FLOAD" localSheetId="17">#REF!</definedName>
    <definedName name="BALM_FLOAD" localSheetId="5">#REF!</definedName>
    <definedName name="BALM_FLOAD" localSheetId="12">#REF!</definedName>
    <definedName name="BALM_FLOAD" localSheetId="8">#REF!</definedName>
    <definedName name="BALM_FLOAD" localSheetId="13">#REF!</definedName>
    <definedName name="BALM_FLOAD" localSheetId="10">#REF!</definedName>
    <definedName name="BALM_FLOAD" localSheetId="9">#REF!</definedName>
    <definedName name="BALM_FLOAD" localSheetId="11">#REF!</definedName>
    <definedName name="BALM_FLOAD" localSheetId="6">#REF!</definedName>
    <definedName name="BALM_FLOAD" localSheetId="7">#REF!</definedName>
    <definedName name="BALM_FLOAD" localSheetId="3">#REF!</definedName>
    <definedName name="BALM_FLOAD">#REF!</definedName>
    <definedName name="BALM_PROT" localSheetId="12">#REF!,#REF!,#REF!,#REF!</definedName>
    <definedName name="BALM_PROT" localSheetId="13">#REF!,#REF!,#REF!,#REF!</definedName>
    <definedName name="BALM_PROT" localSheetId="6">#REF!,#REF!,#REF!,#REF!</definedName>
    <definedName name="BALM_PROT">#REF!,#REF!,#REF!,#REF!</definedName>
    <definedName name="bb">'[34]Продажи реальные и прогноз 20 л'!$F$47</definedName>
    <definedName name="bbb" localSheetId="6">'Прил 2'!bbb</definedName>
    <definedName name="bbb">#N/A</definedName>
    <definedName name="bl">'[37]0_33'!$F$43</definedName>
    <definedName name="bn" localSheetId="17" hidden="1">{#N/A,#N/A,TRUE,"Лист1";#N/A,#N/A,TRUE,"Лист2";#N/A,#N/A,TRUE,"Лист3"}</definedName>
    <definedName name="bn" localSheetId="5" hidden="1">{#N/A,#N/A,TRUE,"Лист1";#N/A,#N/A,TRUE,"Лист2";#N/A,#N/A,TRUE,"Лист3"}</definedName>
    <definedName name="bn" localSheetId="2" hidden="1">{#N/A,#N/A,TRUE,"Лист1";#N/A,#N/A,TRUE,"Лист2";#N/A,#N/A,TRUE,"Лист3"}</definedName>
    <definedName name="bn" localSheetId="12" hidden="1">{#N/A,#N/A,TRUE,"Лист1";#N/A,#N/A,TRUE,"Лист2";#N/A,#N/A,TRUE,"Лист3"}</definedName>
    <definedName name="bn" localSheetId="8" hidden="1">{#N/A,#N/A,TRUE,"Лист1";#N/A,#N/A,TRUE,"Лист2";#N/A,#N/A,TRUE,"Лист3"}</definedName>
    <definedName name="bn" localSheetId="13" hidden="1">{#N/A,#N/A,TRUE,"Лист1";#N/A,#N/A,TRUE,"Лист2";#N/A,#N/A,TRUE,"Лист3"}</definedName>
    <definedName name="bn" localSheetId="10" hidden="1">{#N/A,#N/A,TRUE,"Лист1";#N/A,#N/A,TRUE,"Лист2";#N/A,#N/A,TRUE,"Лист3"}</definedName>
    <definedName name="bn" localSheetId="9" hidden="1">{#N/A,#N/A,TRUE,"Лист1";#N/A,#N/A,TRUE,"Лист2";#N/A,#N/A,TRUE,"Лист3"}</definedName>
    <definedName name="bn" localSheetId="11" hidden="1">{#N/A,#N/A,TRUE,"Лист1";#N/A,#N/A,TRUE,"Лист2";#N/A,#N/A,TRUE,"Лист3"}</definedName>
    <definedName name="bn" localSheetId="6" hidden="1">{#N/A,#N/A,TRUE,"Лист1";#N/A,#N/A,TRUE,"Лист2";#N/A,#N/A,TRUE,"Лист3"}</definedName>
    <definedName name="bn" localSheetId="7" hidden="1">{#N/A,#N/A,TRUE,"Лист1";#N/A,#N/A,TRUE,"Лист2";#N/A,#N/A,TRUE,"Лист3"}</definedName>
    <definedName name="bn" localSheetId="3" hidden="1">{#N/A,#N/A,TRUE,"Лист1";#N/A,#N/A,TRUE,"Лист2";#N/A,#N/A,TRUE,"Лист3"}</definedName>
    <definedName name="bn" localSheetId="15" hidden="1">{#N/A,#N/A,TRUE,"Лист1";#N/A,#N/A,TRUE,"Лист2";#N/A,#N/A,TRUE,"Лист3"}</definedName>
    <definedName name="bn" hidden="1">{#N/A,#N/A,TRUE,"Лист1";#N/A,#N/A,TRUE,"Лист2";#N/A,#N/A,TRUE,"Лист3"}</definedName>
    <definedName name="bnvn" localSheetId="6">'Прил 2'!bnvn</definedName>
    <definedName name="bnvn">#N/A</definedName>
    <definedName name="BODYS" localSheetId="17">#REF!</definedName>
    <definedName name="BODYS" localSheetId="5">#REF!</definedName>
    <definedName name="BODYS" localSheetId="12">#REF!</definedName>
    <definedName name="BODYS" localSheetId="8">#REF!</definedName>
    <definedName name="BODYS" localSheetId="13">#REF!</definedName>
    <definedName name="BODYS" localSheetId="10">#REF!</definedName>
    <definedName name="BODYS" localSheetId="9">#REF!</definedName>
    <definedName name="BODYS" localSheetId="6">#REF!</definedName>
    <definedName name="BODYS" localSheetId="7">#REF!</definedName>
    <definedName name="BODYS" localSheetId="3">#REF!</definedName>
    <definedName name="BODYS">#REF!</definedName>
    <definedName name="bodys1" localSheetId="17">#REF!</definedName>
    <definedName name="bodys1" localSheetId="5">#REF!</definedName>
    <definedName name="bodys1" localSheetId="12">#REF!</definedName>
    <definedName name="bodys1" localSheetId="8">#REF!</definedName>
    <definedName name="bodys1" localSheetId="13">#REF!</definedName>
    <definedName name="bodys1" localSheetId="10">#REF!</definedName>
    <definedName name="bodys1" localSheetId="9">#REF!</definedName>
    <definedName name="bodys1" localSheetId="6">#REF!</definedName>
    <definedName name="bodys1" localSheetId="7">#REF!</definedName>
    <definedName name="bodys1" localSheetId="3">#REF!</definedName>
    <definedName name="bodys1">#REF!</definedName>
    <definedName name="Button_1">"НоваяОборотка_Лист1_Таблица"</definedName>
    <definedName name="C_STAT" localSheetId="12">[47]TEHSHEET!#REF!</definedName>
    <definedName name="C_STAT" localSheetId="13">[47]TEHSHEET!#REF!</definedName>
    <definedName name="C_STAT" localSheetId="6">[47]TEHSHEET!#REF!</definedName>
    <definedName name="C_STAT">[47]TEHSHEET!#REF!</definedName>
    <definedName name="c_мфзп" localSheetId="17">#REF!</definedName>
    <definedName name="c_мфзп" localSheetId="5">#REF!</definedName>
    <definedName name="c_мфзп" localSheetId="12">#REF!</definedName>
    <definedName name="c_мфзп" localSheetId="8">#REF!</definedName>
    <definedName name="c_мфзп" localSheetId="13">#REF!</definedName>
    <definedName name="c_мфзп" localSheetId="10">#REF!</definedName>
    <definedName name="c_мфзп" localSheetId="9">#REF!</definedName>
    <definedName name="c_мфзп" localSheetId="11">#REF!</definedName>
    <definedName name="c_мфзп" localSheetId="6">#REF!</definedName>
    <definedName name="c_мфзп" localSheetId="7">#REF!</definedName>
    <definedName name="c_мфзп" localSheetId="3">#REF!</definedName>
    <definedName name="c_мфзп">#REF!</definedName>
    <definedName name="CC" localSheetId="5">#REF!</definedName>
    <definedName name="CC" localSheetId="12">#REF!</definedName>
    <definedName name="CC" localSheetId="8">#REF!</definedName>
    <definedName name="CC" localSheetId="13">#REF!</definedName>
    <definedName name="CC" localSheetId="10">#REF!</definedName>
    <definedName name="CC" localSheetId="9">#REF!</definedName>
    <definedName name="CC" localSheetId="6">#REF!</definedName>
    <definedName name="CC" localSheetId="7">#REF!</definedName>
    <definedName name="CC" localSheetId="3">#REF!</definedName>
    <definedName name="CC">#REF!</definedName>
    <definedName name="ccc" localSheetId="6">'Прил 2'!ccc</definedName>
    <definedName name="ccc">#N/A</definedName>
    <definedName name="ccccc" localSheetId="6">'Прил 2'!ccccc</definedName>
    <definedName name="ccccc">#N/A</definedName>
    <definedName name="cd" localSheetId="17">#N/A</definedName>
    <definedName name="cd" localSheetId="12">#N/A</definedName>
    <definedName name="cd" localSheetId="8">#N/A</definedName>
    <definedName name="cd" localSheetId="10">#N/A</definedName>
    <definedName name="cd" localSheetId="9">#N/A</definedName>
    <definedName name="cd" localSheetId="6">[21]!cd</definedName>
    <definedName name="cd" localSheetId="7">[21]!cd</definedName>
    <definedName name="cd">#N/A</definedName>
    <definedName name="CF_minority" localSheetId="17">#REF!</definedName>
    <definedName name="CF_minority" localSheetId="5">#REF!</definedName>
    <definedName name="CF_minority" localSheetId="12">#REF!</definedName>
    <definedName name="CF_minority" localSheetId="8">#REF!</definedName>
    <definedName name="CF_minority" localSheetId="13">#REF!</definedName>
    <definedName name="CF_minority" localSheetId="10">#REF!</definedName>
    <definedName name="CF_minority" localSheetId="9">#REF!</definedName>
    <definedName name="CF_minority" localSheetId="11">#REF!</definedName>
    <definedName name="CF_minority" localSheetId="6">#REF!</definedName>
    <definedName name="CF_minority" localSheetId="7">#REF!</definedName>
    <definedName name="CF_minority" localSheetId="3">#REF!</definedName>
    <definedName name="CF_minority">#REF!</definedName>
    <definedName name="ChangeInCommonEquity" localSheetId="17">#REF!</definedName>
    <definedName name="ChangeInCommonEquity" localSheetId="5">#REF!</definedName>
    <definedName name="ChangeInCommonEquity" localSheetId="12">#REF!</definedName>
    <definedName name="ChangeInCommonEquity" localSheetId="8">#REF!</definedName>
    <definedName name="ChangeInCommonEquity" localSheetId="13">#REF!</definedName>
    <definedName name="ChangeInCommonEquity" localSheetId="10">#REF!</definedName>
    <definedName name="ChangeInCommonEquity" localSheetId="9">#REF!</definedName>
    <definedName name="ChangeInCommonEquity" localSheetId="11">#REF!</definedName>
    <definedName name="ChangeInCommonEquity" localSheetId="6">#REF!</definedName>
    <definedName name="ChangeInCommonEquity" localSheetId="7">#REF!</definedName>
    <definedName name="ChangeInCommonEquity" localSheetId="3">#REF!</definedName>
    <definedName name="ChangeInCommonEquity">#REF!</definedName>
    <definedName name="ChangeInDeferredCompensation" localSheetId="17">#REF!</definedName>
    <definedName name="ChangeInDeferredCompensation" localSheetId="5">#REF!</definedName>
    <definedName name="ChangeInDeferredCompensation" localSheetId="12">#REF!</definedName>
    <definedName name="ChangeInDeferredCompensation" localSheetId="8">#REF!</definedName>
    <definedName name="ChangeInDeferredCompensation" localSheetId="13">#REF!</definedName>
    <definedName name="ChangeInDeferredCompensation" localSheetId="10">#REF!</definedName>
    <definedName name="ChangeInDeferredCompensation" localSheetId="9">#REF!</definedName>
    <definedName name="ChangeInDeferredCompensation" localSheetId="11">#REF!</definedName>
    <definedName name="ChangeInDeferredCompensation" localSheetId="6">#REF!</definedName>
    <definedName name="ChangeInDeferredCompensation" localSheetId="7">#REF!</definedName>
    <definedName name="ChangeInDeferredCompensation" localSheetId="3">#REF!</definedName>
    <definedName name="ChangeInDeferredCompensation">#REF!</definedName>
    <definedName name="chel_pen" localSheetId="17">'[39]Input-Moscow'!#REF!</definedName>
    <definedName name="chel_pen" localSheetId="5">'[39]Input-Moscow'!#REF!</definedName>
    <definedName name="chel_pen" localSheetId="12">'[39]Input-Moscow'!#REF!</definedName>
    <definedName name="chel_pen" localSheetId="8">'[39]Input-Moscow'!#REF!</definedName>
    <definedName name="chel_pen" localSheetId="13">'[39]Input-Moscow'!#REF!</definedName>
    <definedName name="chel_pen" localSheetId="10">'[39]Input-Moscow'!#REF!</definedName>
    <definedName name="chel_pen" localSheetId="9">'[39]Input-Moscow'!#REF!</definedName>
    <definedName name="chel_pen" localSheetId="11">'[39]Input-Moscow'!#REF!</definedName>
    <definedName name="chel_pen" localSheetId="6">'[39]Input-Moscow'!#REF!</definedName>
    <definedName name="chel_pen" localSheetId="7">'[39]Input-Moscow'!#REF!</definedName>
    <definedName name="chel_pen" localSheetId="3">'[39]Input-Moscow'!#REF!</definedName>
    <definedName name="chel_pen">'[39]Input-Moscow'!#REF!</definedName>
    <definedName name="client" localSheetId="17">#REF!</definedName>
    <definedName name="client" localSheetId="5">#REF!</definedName>
    <definedName name="client" localSheetId="12">#REF!</definedName>
    <definedName name="client" localSheetId="8">#REF!</definedName>
    <definedName name="client" localSheetId="13">#REF!</definedName>
    <definedName name="client" localSheetId="10">#REF!</definedName>
    <definedName name="client" localSheetId="9">#REF!</definedName>
    <definedName name="client" localSheetId="11">#REF!</definedName>
    <definedName name="client" localSheetId="6">#REF!</definedName>
    <definedName name="client" localSheetId="7">#REF!</definedName>
    <definedName name="client" localSheetId="3">#REF!</definedName>
    <definedName name="client">#REF!</definedName>
    <definedName name="cmndBase" localSheetId="12">[48]Командировка!#REF!</definedName>
    <definedName name="cmndBase" localSheetId="13">[48]Командировка!#REF!</definedName>
    <definedName name="cmndBase" localSheetId="6">[48]Командировка!#REF!</definedName>
    <definedName name="cmndBase">[48]Командировка!#REF!</definedName>
    <definedName name="cntNumber" localSheetId="12">'[48]Счет-Фактура'!#REF!</definedName>
    <definedName name="cntNumber" localSheetId="13">'[48]Счет-Фактура'!#REF!</definedName>
    <definedName name="cntNumber" localSheetId="6">'[48]Счет-Фактура'!#REF!</definedName>
    <definedName name="cntNumber">'[48]Счет-Фактура'!#REF!</definedName>
    <definedName name="cntPayerCountCor" localSheetId="12">'[48]Счет-Фактура'!#REF!</definedName>
    <definedName name="cntPayerCountCor" localSheetId="13">'[48]Счет-Фактура'!#REF!</definedName>
    <definedName name="cntPayerCountCor">'[48]Счет-Фактура'!#REF!</definedName>
    <definedName name="cntQnt" localSheetId="12">'[48]Счет-Фактура'!#REF!</definedName>
    <definedName name="cntQnt" localSheetId="13">'[48]Счет-Фактура'!#REF!</definedName>
    <definedName name="cntQnt">'[48]Счет-Фактура'!#REF!</definedName>
    <definedName name="cntSuppAddr2" localSheetId="12">'[48]Счет-Фактура'!#REF!</definedName>
    <definedName name="cntSuppAddr2" localSheetId="13">'[48]Счет-Фактура'!#REF!</definedName>
    <definedName name="cntSuppAddr2">'[48]Счет-Фактура'!#REF!</definedName>
    <definedName name="cntSuppMFO1" localSheetId="12">'[48]Счет-Фактура'!#REF!</definedName>
    <definedName name="cntSuppMFO1" localSheetId="13">'[48]Счет-Фактура'!#REF!</definedName>
    <definedName name="cntSuppMFO1">'[48]Счет-Фактура'!#REF!</definedName>
    <definedName name="cntUnit" localSheetId="12">'[48]Счет-Фактура'!#REF!</definedName>
    <definedName name="cntUnit" localSheetId="13">'[48]Счет-Фактура'!#REF!</definedName>
    <definedName name="cntUnit">'[48]Счет-Фактура'!#REF!</definedName>
    <definedName name="COAL">[49]TEHSHEET!$L$2:$L$43</definedName>
    <definedName name="cod0">'[17]ГУП 2008'!$O$1</definedName>
    <definedName name="Coeff2">[50]Лист2!$C$12</definedName>
    <definedName name="Coeff3">[50]Лист2!$C$14</definedName>
    <definedName name="Coeff4">[50]Лист2!$C$16</definedName>
    <definedName name="com" localSheetId="12">'[4]4.8теплоноситель'!com</definedName>
    <definedName name="com" localSheetId="13">'[4]4.8теплоноситель'!com</definedName>
    <definedName name="com">'[4]4.8теплоноситель'!com</definedName>
    <definedName name="COMP" localSheetId="12">[51]TEHSHEET!#REF!</definedName>
    <definedName name="COMP" localSheetId="13">[51]TEHSHEET!#REF!</definedName>
    <definedName name="COMP" localSheetId="6">[51]TEHSHEET!#REF!</definedName>
    <definedName name="COMP">[51]TEHSHEET!#REF!</definedName>
    <definedName name="COMPANY" localSheetId="17">[52]Титульный!$F$14</definedName>
    <definedName name="Company" localSheetId="12">'[53]Macro Assumptions'!$A$1</definedName>
    <definedName name="Company" localSheetId="8">'[53]Macro Assumptions'!$A$1</definedName>
    <definedName name="Company" localSheetId="13">'[53]Macro Assumptions'!$A$1</definedName>
    <definedName name="Company" localSheetId="10">'[53]Macro Assumptions'!$A$1</definedName>
    <definedName name="Company" localSheetId="9">'[53]Macro Assumptions'!$A$1</definedName>
    <definedName name="Company" localSheetId="11">'[53]Macro Assumptions'!$A$1</definedName>
    <definedName name="Company" localSheetId="6">'[53]Macro Assumptions'!$A$1</definedName>
    <definedName name="Company">'[53]Macro Assumptions'!$A$1</definedName>
    <definedName name="CompOt" localSheetId="17">#N/A</definedName>
    <definedName name="CompOt" localSheetId="12">#N/A</definedName>
    <definedName name="CompOt" localSheetId="8">#N/A</definedName>
    <definedName name="CompOt" localSheetId="10">#N/A</definedName>
    <definedName name="CompOt" localSheetId="9">#N/A</definedName>
    <definedName name="CompOt" localSheetId="6">[21]!CompOt</definedName>
    <definedName name="CompOt" localSheetId="7">[21]!CompOt</definedName>
    <definedName name="CompOt">#N/A</definedName>
    <definedName name="CompOt2" localSheetId="17">#N/A</definedName>
    <definedName name="CompOt2" localSheetId="12">#N/A</definedName>
    <definedName name="CompOt2" localSheetId="8">#N/A</definedName>
    <definedName name="CompOt2" localSheetId="10">#N/A</definedName>
    <definedName name="CompOt2" localSheetId="9">#N/A</definedName>
    <definedName name="CompOt2" localSheetId="6">[21]!CompOt2</definedName>
    <definedName name="CompOt2" localSheetId="7">[21]!CompOt2</definedName>
    <definedName name="CompOt2">#N/A</definedName>
    <definedName name="CompRas" localSheetId="17">#N/A</definedName>
    <definedName name="CompRas" localSheetId="12">#N/A</definedName>
    <definedName name="CompRas" localSheetId="8">#N/A</definedName>
    <definedName name="CompRas" localSheetId="10">#N/A</definedName>
    <definedName name="CompRas" localSheetId="9">#N/A</definedName>
    <definedName name="CompRas" localSheetId="6">[21]!CompRas</definedName>
    <definedName name="CompRas" localSheetId="7">[21]!CompRas</definedName>
    <definedName name="CompRas">#N/A</definedName>
    <definedName name="conflict" localSheetId="17">#REF!</definedName>
    <definedName name="conflict" localSheetId="5">#REF!</definedName>
    <definedName name="conflict" localSheetId="12">#REF!</definedName>
    <definedName name="conflict" localSheetId="8">#REF!</definedName>
    <definedName name="conflict" localSheetId="13">#REF!</definedName>
    <definedName name="conflict" localSheetId="10">#REF!</definedName>
    <definedName name="conflict" localSheetId="9">#REF!</definedName>
    <definedName name="conflict" localSheetId="11">#REF!</definedName>
    <definedName name="conflict" localSheetId="6">#REF!</definedName>
    <definedName name="conflict" localSheetId="7">#REF!</definedName>
    <definedName name="conflict" localSheetId="3">#REF!</definedName>
    <definedName name="conflict">#REF!</definedName>
    <definedName name="conflict1" localSheetId="17">#REF!</definedName>
    <definedName name="conflict1" localSheetId="5">#REF!</definedName>
    <definedName name="conflict1" localSheetId="12">#REF!</definedName>
    <definedName name="conflict1" localSheetId="8">#REF!</definedName>
    <definedName name="conflict1" localSheetId="13">#REF!</definedName>
    <definedName name="conflict1" localSheetId="10">#REF!</definedName>
    <definedName name="conflict1" localSheetId="9">#REF!</definedName>
    <definedName name="conflict1" localSheetId="11">#REF!</definedName>
    <definedName name="conflict1" localSheetId="6">#REF!</definedName>
    <definedName name="conflict1" localSheetId="7">#REF!</definedName>
    <definedName name="conflict1" localSheetId="3">#REF!</definedName>
    <definedName name="conflict1">#REF!</definedName>
    <definedName name="conflict2" localSheetId="17">#REF!</definedName>
    <definedName name="conflict2" localSheetId="5">#REF!</definedName>
    <definedName name="conflict2" localSheetId="12">#REF!</definedName>
    <definedName name="conflict2" localSheetId="8">#REF!</definedName>
    <definedName name="conflict2" localSheetId="13">#REF!</definedName>
    <definedName name="conflict2" localSheetId="10">#REF!</definedName>
    <definedName name="conflict2" localSheetId="9">#REF!</definedName>
    <definedName name="conflict2" localSheetId="11">#REF!</definedName>
    <definedName name="conflict2" localSheetId="6">#REF!</definedName>
    <definedName name="conflict2" localSheetId="7">#REF!</definedName>
    <definedName name="conflict2" localSheetId="3">#REF!</definedName>
    <definedName name="conflict2">#REF!</definedName>
    <definedName name="Consol" localSheetId="12">[54]!Consol</definedName>
    <definedName name="Consol" localSheetId="13">[54]!Consol</definedName>
    <definedName name="Consol">[54]!Consol</definedName>
    <definedName name="Contents" localSheetId="12">#REF!</definedName>
    <definedName name="Contents" localSheetId="13">#REF!</definedName>
    <definedName name="Contents" localSheetId="6">#REF!</definedName>
    <definedName name="Contents">#REF!</definedName>
    <definedName name="CONTROL_OR_NOT" localSheetId="17">[55]TSheet!$Z$2:$Z$3</definedName>
    <definedName name="CONTROL_OR_NOT" localSheetId="12">[55]TSheet!$Z$2:$Z$3</definedName>
    <definedName name="CONTROL_OR_NOT" localSheetId="8">[55]TSheet!$Z$2:$Z$3</definedName>
    <definedName name="CONTROL_OR_NOT" localSheetId="10">[55]TSheet!$Z$2:$Z$3</definedName>
    <definedName name="CONTROL_OR_NOT" localSheetId="9">[55]TSheet!$Z$2:$Z$3</definedName>
    <definedName name="CONTROL_OR_NOT" localSheetId="6">[56]TSheet!$Z$2:$Z$3</definedName>
    <definedName name="CONTROL_OR_NOT" localSheetId="7">[56]TSheet!$Z$2:$Z$3</definedName>
    <definedName name="CONTROL_OR_NOT">[55]TSheet!$Z$2:$Z$3</definedName>
    <definedName name="CONTROL_OR_NOT_2" localSheetId="17">[55]TSheet!$AA$2:$AA$4</definedName>
    <definedName name="CONTROL_OR_NOT_2" localSheetId="12">[55]TSheet!$AA$2:$AA$4</definedName>
    <definedName name="CONTROL_OR_NOT_2" localSheetId="8">[55]TSheet!$AA$2:$AA$4</definedName>
    <definedName name="CONTROL_OR_NOT_2" localSheetId="10">[55]TSheet!$AA$2:$AA$4</definedName>
    <definedName name="CONTROL_OR_NOT_2" localSheetId="9">[55]TSheet!$AA$2:$AA$4</definedName>
    <definedName name="CONTROL_OR_NOT_2" localSheetId="6">[56]TSheet!$AA$2:$AA$4</definedName>
    <definedName name="CONTROL_OR_NOT_2" localSheetId="7">[56]TSheet!$AA$2:$AA$4</definedName>
    <definedName name="CONTROL_OR_NOT_2">[55]TSheet!$AA$2:$AA$4</definedName>
    <definedName name="convdebtshares" localSheetId="17">#REF!</definedName>
    <definedName name="convdebtshares" localSheetId="5">#REF!</definedName>
    <definedName name="convdebtshares" localSheetId="12">#REF!</definedName>
    <definedName name="convdebtshares" localSheetId="8">#REF!</definedName>
    <definedName name="convdebtshares" localSheetId="13">#REF!</definedName>
    <definedName name="convdebtshares" localSheetId="10">#REF!</definedName>
    <definedName name="convdebtshares" localSheetId="9">#REF!</definedName>
    <definedName name="convdebtshares" localSheetId="11">#REF!</definedName>
    <definedName name="convdebtshares" localSheetId="6">#REF!</definedName>
    <definedName name="convdebtshares" localSheetId="7">#REF!</definedName>
    <definedName name="convdebtshares" localSheetId="3">#REF!</definedName>
    <definedName name="convdebtshares">#REF!</definedName>
    <definedName name="convprefshares" localSheetId="17">#REF!</definedName>
    <definedName name="convprefshares" localSheetId="5">#REF!</definedName>
    <definedName name="convprefshares" localSheetId="12">#REF!</definedName>
    <definedName name="convprefshares" localSheetId="8">#REF!</definedName>
    <definedName name="convprefshares" localSheetId="13">#REF!</definedName>
    <definedName name="convprefshares" localSheetId="10">#REF!</definedName>
    <definedName name="convprefshares" localSheetId="9">#REF!</definedName>
    <definedName name="convprefshares" localSheetId="11">#REF!</definedName>
    <definedName name="convprefshares" localSheetId="6">#REF!</definedName>
    <definedName name="convprefshares" localSheetId="7">#REF!</definedName>
    <definedName name="convprefshares" localSheetId="3">#REF!</definedName>
    <definedName name="convprefshares">#REF!</definedName>
    <definedName name="convpricepref" localSheetId="17">#REF!</definedName>
    <definedName name="convpricepref" localSheetId="5">#REF!</definedName>
    <definedName name="convpricepref" localSheetId="12">#REF!</definedName>
    <definedName name="convpricepref" localSheetId="8">#REF!</definedName>
    <definedName name="convpricepref" localSheetId="13">#REF!</definedName>
    <definedName name="convpricepref" localSheetId="10">#REF!</definedName>
    <definedName name="convpricepref" localSheetId="9">#REF!</definedName>
    <definedName name="convpricepref" localSheetId="11">#REF!</definedName>
    <definedName name="convpricepref" localSheetId="6">#REF!</definedName>
    <definedName name="convpricepref" localSheetId="7">#REF!</definedName>
    <definedName name="convpricepref" localSheetId="3">#REF!</definedName>
    <definedName name="convpricepref">#REF!</definedName>
    <definedName name="COPY_DIAP" localSheetId="12">#REF!</definedName>
    <definedName name="COPY_DIAP" localSheetId="13">#REF!</definedName>
    <definedName name="COPY_DIAP">#REF!</definedName>
    <definedName name="cost_all_1" localSheetId="12">#REF!</definedName>
    <definedName name="cost_all_1" localSheetId="13">#REF!</definedName>
    <definedName name="cost_all_1">#REF!</definedName>
    <definedName name="cost_all_2" localSheetId="12">#REF!</definedName>
    <definedName name="cost_all_2" localSheetId="13">#REF!</definedName>
    <definedName name="cost_all_2">#REF!</definedName>
    <definedName name="CostOfEquity" localSheetId="17">#REF!</definedName>
    <definedName name="CostOfEquity" localSheetId="5">#REF!</definedName>
    <definedName name="CostOfEquity" localSheetId="12">#REF!</definedName>
    <definedName name="CostOfEquity" localSheetId="8">#REF!</definedName>
    <definedName name="CostOfEquity" localSheetId="13">#REF!</definedName>
    <definedName name="CostOfEquity" localSheetId="10">#REF!</definedName>
    <definedName name="CostOfEquity" localSheetId="9">#REF!</definedName>
    <definedName name="CostOfEquity" localSheetId="11">#REF!</definedName>
    <definedName name="CostOfEquity" localSheetId="6">#REF!</definedName>
    <definedName name="CostOfEquity" localSheetId="7">#REF!</definedName>
    <definedName name="CostOfEquity" localSheetId="3">#REF!</definedName>
    <definedName name="CostOfEquity">#REF!</definedName>
    <definedName name="credits" localSheetId="17">'[57]Проводки''02'!$B$37:$C$37,'[57]Проводки''02'!$B$50:$C$50,'[57]Проводки''02'!$B$53:$C$53,'[57]Проводки''02'!$B$69:$C$69,'[57]Проводки''02'!$B$78:$C$78,'[57]Проводки''02'!$B$81:$C$81,'[57]Проводки''02'!$B$84:$C$84,'[57]Проводки''02'!$C$89,'[57]Проводки''02'!$B$89,'[57]Проводки''02'!$B$99:$C$99,'[57]Проводки''02'!#REF!,'[57]Проводки''02'!#REF!,'[57]Проводки''02'!#REF!,'[57]Проводки''02'!#REF!,'[57]Проводки''02'!$B$123:$C$124,'[57]Проводки''02'!$C$124,'[57]Проводки''02'!$B$126:$C$126,'[57]Проводки''02'!$B$129:$C$129,'[57]Проводки''02'!$B$132:$C$132,'[57]Проводки''02'!$B$135:$C$135,'[57]Проводки''02'!$B$144:$C$144</definedName>
    <definedName name="credits" localSheetId="5">'[57]Проводки''02'!$B$37:$C$37,'[57]Проводки''02'!$B$50:$C$50,'[57]Проводки''02'!$B$53:$C$53,'[57]Проводки''02'!$B$69:$C$69,'[57]Проводки''02'!$B$78:$C$78,'[57]Проводки''02'!$B$81:$C$81,'[57]Проводки''02'!$B$84:$C$84,'[57]Проводки''02'!$C$89,'[57]Проводки''02'!$B$89,'[57]Проводки''02'!$B$99:$C$99,'[57]Проводки''02'!#REF!,'[57]Проводки''02'!#REF!,'[57]Проводки''02'!#REF!,'[57]Проводки''02'!#REF!,'[57]Проводки''02'!$B$123:$C$124,'[57]Проводки''02'!$C$124,'[57]Проводки''02'!$B$126:$C$126,'[57]Проводки''02'!$B$129:$C$129,'[57]Проводки''02'!$B$132:$C$132,'[57]Проводки''02'!$B$135:$C$135,'[57]Проводки''02'!$B$144:$C$144</definedName>
    <definedName name="credits" localSheetId="12">'[57]Проводки''02'!$B$37:$C$37,'[57]Проводки''02'!$B$50:$C$50,'[57]Проводки''02'!$B$53:$C$53,'[57]Проводки''02'!$B$69:$C$69,'[57]Проводки''02'!$B$78:$C$78,'[57]Проводки''02'!$B$81:$C$81,'[57]Проводки''02'!$B$84:$C$84,'[57]Проводки''02'!$C$89,'[57]Проводки''02'!$B$89,'[57]Проводки''02'!$B$99:$C$99,'[57]Проводки''02'!#REF!,'[57]Проводки''02'!#REF!,'[57]Проводки''02'!#REF!,'[57]Проводки''02'!#REF!,'[57]Проводки''02'!$B$123:$C$124,'[57]Проводки''02'!$C$124,'[57]Проводки''02'!$B$126:$C$126,'[57]Проводки''02'!$B$129:$C$129,'[57]Проводки''02'!$B$132:$C$132,'[57]Проводки''02'!$B$135:$C$135,'[57]Проводки''02'!$B$144:$C$144</definedName>
    <definedName name="credits" localSheetId="8">'[57]Проводки''02'!$B$37:$C$37,'[57]Проводки''02'!$B$50:$C$50,'[57]Проводки''02'!$B$53:$C$53,'[57]Проводки''02'!$B$69:$C$69,'[57]Проводки''02'!$B$78:$C$78,'[57]Проводки''02'!$B$81:$C$81,'[57]Проводки''02'!$B$84:$C$84,'[57]Проводки''02'!$C$89,'[57]Проводки''02'!$B$89,'[57]Проводки''02'!$B$99:$C$99,'[57]Проводки''02'!#REF!,'[57]Проводки''02'!#REF!,'[57]Проводки''02'!#REF!,'[57]Проводки''02'!#REF!,'[57]Проводки''02'!$B$123:$C$124,'[57]Проводки''02'!$C$124,'[57]Проводки''02'!$B$126:$C$126,'[57]Проводки''02'!$B$129:$C$129,'[57]Проводки''02'!$B$132:$C$132,'[57]Проводки''02'!$B$135:$C$135,'[57]Проводки''02'!$B$144:$C$144</definedName>
    <definedName name="credits" localSheetId="13">'[57]Проводки''02'!$B$37:$C$37,'[57]Проводки''02'!$B$50:$C$50,'[57]Проводки''02'!$B$53:$C$53,'[57]Проводки''02'!$B$69:$C$69,'[57]Проводки''02'!$B$78:$C$78,'[57]Проводки''02'!$B$81:$C$81,'[57]Проводки''02'!$B$84:$C$84,'[57]Проводки''02'!$C$89,'[57]Проводки''02'!$B$89,'[57]Проводки''02'!$B$99:$C$99,'[57]Проводки''02'!#REF!,'[57]Проводки''02'!#REF!,'[57]Проводки''02'!#REF!,'[57]Проводки''02'!#REF!,'[57]Проводки''02'!$B$123:$C$124,'[57]Проводки''02'!$C$124,'[57]Проводки''02'!$B$126:$C$126,'[57]Проводки''02'!$B$129:$C$129,'[57]Проводки''02'!$B$132:$C$132,'[57]Проводки''02'!$B$135:$C$135,'[57]Проводки''02'!$B$144:$C$144</definedName>
    <definedName name="credits" localSheetId="10">'[57]Проводки''02'!$B$37:$C$37,'[57]Проводки''02'!$B$50:$C$50,'[57]Проводки''02'!$B$53:$C$53,'[57]Проводки''02'!$B$69:$C$69,'[57]Проводки''02'!$B$78:$C$78,'[57]Проводки''02'!$B$81:$C$81,'[57]Проводки''02'!$B$84:$C$84,'[57]Проводки''02'!$C$89,'[57]Проводки''02'!$B$89,'[57]Проводки''02'!$B$99:$C$99,'[57]Проводки''02'!#REF!,'[57]Проводки''02'!#REF!,'[57]Проводки''02'!#REF!,'[57]Проводки''02'!#REF!,'[57]Проводки''02'!$B$123:$C$124,'[57]Проводки''02'!$C$124,'[57]Проводки''02'!$B$126:$C$126,'[57]Проводки''02'!$B$129:$C$129,'[57]Проводки''02'!$B$132:$C$132,'[57]Проводки''02'!$B$135:$C$135,'[57]Проводки''02'!$B$144:$C$144</definedName>
    <definedName name="credits" localSheetId="9">'[57]Проводки''02'!$B$37:$C$37,'[57]Проводки''02'!$B$50:$C$50,'[57]Проводки''02'!$B$53:$C$53,'[57]Проводки''02'!$B$69:$C$69,'[57]Проводки''02'!$B$78:$C$78,'[57]Проводки''02'!$B$81:$C$81,'[57]Проводки''02'!$B$84:$C$84,'[57]Проводки''02'!$C$89,'[57]Проводки''02'!$B$89,'[57]Проводки''02'!$B$99:$C$99,'[57]Проводки''02'!#REF!,'[57]Проводки''02'!#REF!,'[57]Проводки''02'!#REF!,'[57]Проводки''02'!#REF!,'[57]Проводки''02'!$B$123:$C$124,'[57]Проводки''02'!$C$124,'[57]Проводки''02'!$B$126:$C$126,'[57]Проводки''02'!$B$129:$C$129,'[57]Проводки''02'!$B$132:$C$132,'[57]Проводки''02'!$B$135:$C$135,'[57]Проводки''02'!$B$144:$C$144</definedName>
    <definedName name="credits" localSheetId="6">'[57]Проводки''02'!$B$37:$C$37,'[57]Проводки''02'!$B$50:$C$50,'[57]Проводки''02'!$B$53:$C$53,'[57]Проводки''02'!$B$69:$C$69,'[57]Проводки''02'!$B$78:$C$78,'[57]Проводки''02'!$B$81:$C$81,'[57]Проводки''02'!$B$84:$C$84,'[57]Проводки''02'!$C$89,'[57]Проводки''02'!$B$89,'[57]Проводки''02'!$B$99:$C$99,'[57]Проводки''02'!#REF!,'[57]Проводки''02'!#REF!,'[57]Проводки''02'!#REF!,'[57]Проводки''02'!#REF!,'[57]Проводки''02'!$B$123:$C$124,'[57]Проводки''02'!$C$124,'[57]Проводки''02'!$B$126:$C$126,'[57]Проводки''02'!$B$129:$C$129,'[57]Проводки''02'!$B$132:$C$132,'[57]Проводки''02'!$B$135:$C$135,'[57]Проводки''02'!$B$144:$C$144</definedName>
    <definedName name="credits" localSheetId="7">'[57]Проводки''02'!$B$37:$C$37,'[57]Проводки''02'!$B$50:$C$50,'[57]Проводки''02'!$B$53:$C$53,'[57]Проводки''02'!$B$69:$C$69,'[57]Проводки''02'!$B$78:$C$78,'[57]Проводки''02'!$B$81:$C$81,'[57]Проводки''02'!$B$84:$C$84,'[57]Проводки''02'!$C$89,'[57]Проводки''02'!$B$89,'[57]Проводки''02'!$B$99:$C$99,'[57]Проводки''02'!#REF!,'[57]Проводки''02'!#REF!,'[57]Проводки''02'!#REF!,'[57]Проводки''02'!#REF!,'[57]Проводки''02'!$B$123:$C$124,'[57]Проводки''02'!$C$124,'[57]Проводки''02'!$B$126:$C$126,'[57]Проводки''02'!$B$129:$C$129,'[57]Проводки''02'!$B$132:$C$132,'[57]Проводки''02'!$B$135:$C$135,'[57]Проводки''02'!$B$144:$C$144</definedName>
    <definedName name="credits" localSheetId="3">'[57]Проводки''02'!$B$37:$C$37,'[57]Проводки''02'!$B$50:$C$50,'[57]Проводки''02'!$B$53:$C$53,'[57]Проводки''02'!$B$69:$C$69,'[57]Проводки''02'!$B$78:$C$78,'[57]Проводки''02'!$B$81:$C$81,'[57]Проводки''02'!$B$84:$C$84,'[57]Проводки''02'!$C$89,'[57]Проводки''02'!$B$89,'[57]Проводки''02'!$B$99:$C$99,'[57]Проводки''02'!#REF!,'[57]Проводки''02'!#REF!,'[57]Проводки''02'!#REF!,'[57]Проводки''02'!#REF!,'[57]Проводки''02'!$B$123:$C$124,'[57]Проводки''02'!$C$124,'[57]Проводки''02'!$B$126:$C$126,'[57]Проводки''02'!$B$129:$C$129,'[57]Проводки''02'!$B$132:$C$132,'[57]Проводки''02'!$B$135:$C$135,'[57]Проводки''02'!$B$144:$C$144</definedName>
    <definedName name="credits">'[57]Проводки''02'!$B$37:$C$37,'[57]Проводки''02'!$B$50:$C$50,'[57]Проводки''02'!$B$53:$C$53,'[57]Проводки''02'!$B$69:$C$69,'[57]Проводки''02'!$B$78:$C$78,'[57]Проводки''02'!$B$81:$C$81,'[57]Проводки''02'!$B$84:$C$84,'[57]Проводки''02'!$C$89,'[57]Проводки''02'!$B$89,'[57]Проводки''02'!$B$99:$C$99,'[57]Проводки''02'!#REF!,'[57]Проводки''02'!#REF!,'[57]Проводки''02'!#REF!,'[57]Проводки''02'!#REF!,'[57]Проводки''02'!$B$123:$C$124,'[57]Проводки''02'!$C$124,'[57]Проводки''02'!$B$126:$C$126,'[57]Проводки''02'!$B$129:$C$129,'[57]Проводки''02'!$B$132:$C$132,'[57]Проводки''02'!$B$135:$C$135,'[57]Проводки''02'!$B$144:$C$144</definedName>
    <definedName name="ct" localSheetId="17">#N/A</definedName>
    <definedName name="ct" localSheetId="12">#N/A</definedName>
    <definedName name="ct" localSheetId="8">#N/A</definedName>
    <definedName name="ct" localSheetId="10">#N/A</definedName>
    <definedName name="ct" localSheetId="9">#N/A</definedName>
    <definedName name="ct" localSheetId="6">[21]!ct</definedName>
    <definedName name="ct" localSheetId="7">[21]!ct</definedName>
    <definedName name="ct">#N/A</definedName>
    <definedName name="cur">'[20]#ССЫЛКА'!$K$2</definedName>
    <definedName name="CUR_VER">[58]Заголовок!$B$21</definedName>
    <definedName name="Currency" localSheetId="17">[59]Output!#REF!</definedName>
    <definedName name="Currency" localSheetId="5">[59]Output!#REF!</definedName>
    <definedName name="Currency" localSheetId="12">[59]Output!#REF!</definedName>
    <definedName name="Currency" localSheetId="8">[59]Output!#REF!</definedName>
    <definedName name="Currency" localSheetId="13">[59]Output!#REF!</definedName>
    <definedName name="Currency" localSheetId="10">[59]Output!#REF!</definedName>
    <definedName name="Currency" localSheetId="9">[59]Output!#REF!</definedName>
    <definedName name="Currency" localSheetId="6">[59]Output!#REF!</definedName>
    <definedName name="Currency" localSheetId="7">[59]Output!#REF!</definedName>
    <definedName name="Currency" localSheetId="3">[59]Output!#REF!</definedName>
    <definedName name="Currency">[59]Output!#REF!</definedName>
    <definedName name="cvx" localSheetId="6">'Прил 2'!cvx</definedName>
    <definedName name="cvx">#N/A</definedName>
    <definedName name="cyp">'[60]FS-97'!$BA$90</definedName>
    <definedName name="D" localSheetId="17">#REF!</definedName>
    <definedName name="D" localSheetId="5">#REF!</definedName>
    <definedName name="D" localSheetId="12">#REF!</definedName>
    <definedName name="D" localSheetId="8">#REF!</definedName>
    <definedName name="D" localSheetId="13">#REF!</definedName>
    <definedName name="D" localSheetId="10">#REF!</definedName>
    <definedName name="D" localSheetId="9">#REF!</definedName>
    <definedName name="D" localSheetId="11">#REF!</definedName>
    <definedName name="D" localSheetId="6">#REF!</definedName>
    <definedName name="D" localSheetId="7">#REF!</definedName>
    <definedName name="D" localSheetId="3">#REF!</definedName>
    <definedName name="D">#REF!</definedName>
    <definedName name="ď" localSheetId="12">'[4]4.8теплоноситель'!ď</definedName>
    <definedName name="ď" localSheetId="13">'[4]4.8теплоноситель'!ď</definedName>
    <definedName name="ď">'[4]4.8теплоноситель'!ď</definedName>
    <definedName name="d4602_41" localSheetId="17">#REF!</definedName>
    <definedName name="d4602_41" localSheetId="5">#REF!</definedName>
    <definedName name="d4602_41" localSheetId="12">#REF!</definedName>
    <definedName name="d4602_41" localSheetId="8">#REF!</definedName>
    <definedName name="d4602_41" localSheetId="13">#REF!</definedName>
    <definedName name="d4602_41" localSheetId="10">#REF!</definedName>
    <definedName name="d4602_41" localSheetId="9">#REF!</definedName>
    <definedName name="d4602_41" localSheetId="11">#REF!</definedName>
    <definedName name="d4602_41" localSheetId="6">#REF!</definedName>
    <definedName name="d4602_41" localSheetId="7">#REF!</definedName>
    <definedName name="d4602_41" localSheetId="3">#REF!</definedName>
    <definedName name="d4602_41">#REF!</definedName>
    <definedName name="DaNet" localSheetId="12">[61]TEHSHEET!#REF!</definedName>
    <definedName name="DaNet" localSheetId="13">[61]TEHSHEET!#REF!</definedName>
    <definedName name="DaNet" localSheetId="6">[61]TEHSHEET!#REF!</definedName>
    <definedName name="DaNet">[61]TEHSHEET!#REF!</definedName>
    <definedName name="dasfdf" localSheetId="6">'Прил 2'!dasfdf</definedName>
    <definedName name="dasfdf">#N/A</definedName>
    <definedName name="DATA" localSheetId="17">#REF!</definedName>
    <definedName name="DATA" localSheetId="5">#REF!</definedName>
    <definedName name="DATA" localSheetId="12">#REF!</definedName>
    <definedName name="DATA" localSheetId="8">#REF!</definedName>
    <definedName name="DATA" localSheetId="13">#REF!</definedName>
    <definedName name="DATA" localSheetId="10">#REF!</definedName>
    <definedName name="DATA" localSheetId="9">#REF!</definedName>
    <definedName name="DATA" localSheetId="11">#REF!</definedName>
    <definedName name="DATA" localSheetId="6">#REF!</definedName>
    <definedName name="DATA" localSheetId="7">#REF!</definedName>
    <definedName name="DATA" localSheetId="3">#REF!</definedName>
    <definedName name="DATA">#REF!</definedName>
    <definedName name="DATE" localSheetId="17">#REF!</definedName>
    <definedName name="DATE" localSheetId="5">#REF!</definedName>
    <definedName name="DATE" localSheetId="12">#REF!</definedName>
    <definedName name="DATE" localSheetId="8">#REF!</definedName>
    <definedName name="DATE" localSheetId="13">#REF!</definedName>
    <definedName name="DATE" localSheetId="10">#REF!</definedName>
    <definedName name="DATE" localSheetId="9">#REF!</definedName>
    <definedName name="DATE" localSheetId="11">#REF!</definedName>
    <definedName name="DATE" localSheetId="6">#REF!</definedName>
    <definedName name="DATE" localSheetId="7">#REF!</definedName>
    <definedName name="DATE" localSheetId="3">#REF!</definedName>
    <definedName name="DATE">#REF!</definedName>
    <definedName name="date_displ" localSheetId="5">#REF!</definedName>
    <definedName name="date_displ" localSheetId="12">#REF!</definedName>
    <definedName name="date_displ" localSheetId="8">#REF!</definedName>
    <definedName name="date_displ" localSheetId="13">#REF!</definedName>
    <definedName name="date_displ" localSheetId="10">#REF!</definedName>
    <definedName name="date_displ" localSheetId="9">#REF!</definedName>
    <definedName name="date_displ" localSheetId="6">#REF!</definedName>
    <definedName name="date_displ" localSheetId="7">#REF!</definedName>
    <definedName name="date_displ" localSheetId="3">#REF!</definedName>
    <definedName name="date_displ">#REF!</definedName>
    <definedName name="dbo_PlanForm1" localSheetId="17">#REF!</definedName>
    <definedName name="dbo_PlanForm1" localSheetId="5">#REF!</definedName>
    <definedName name="dbo_PlanForm1" localSheetId="12">#REF!</definedName>
    <definedName name="dbo_PlanForm1" localSheetId="8">#REF!</definedName>
    <definedName name="dbo_PlanForm1" localSheetId="13">#REF!</definedName>
    <definedName name="dbo_PlanForm1" localSheetId="10">#REF!</definedName>
    <definedName name="dbo_PlanForm1" localSheetId="9">#REF!</definedName>
    <definedName name="dbo_PlanForm1" localSheetId="11">#REF!</definedName>
    <definedName name="dbo_PlanForm1" localSheetId="6">#REF!</definedName>
    <definedName name="dbo_PlanForm1" localSheetId="7">#REF!</definedName>
    <definedName name="dbo_PlanForm1" localSheetId="3">#REF!</definedName>
    <definedName name="dbo_PlanForm1">#REF!</definedName>
    <definedName name="DCF_analysis___Standard_model" localSheetId="17">#REF!</definedName>
    <definedName name="DCF_analysis___Standard_model" localSheetId="5">#REF!</definedName>
    <definedName name="DCF_analysis___Standard_model" localSheetId="12">#REF!</definedName>
    <definedName name="DCF_analysis___Standard_model" localSheetId="8">#REF!</definedName>
    <definedName name="DCF_analysis___Standard_model" localSheetId="13">#REF!</definedName>
    <definedName name="DCF_analysis___Standard_model" localSheetId="10">#REF!</definedName>
    <definedName name="DCF_analysis___Standard_model" localSheetId="9">#REF!</definedName>
    <definedName name="DCF_analysis___Standard_model" localSheetId="11">#REF!</definedName>
    <definedName name="DCF_analysis___Standard_model" localSheetId="6">#REF!</definedName>
    <definedName name="DCF_analysis___Standard_model" localSheetId="7">#REF!</definedName>
    <definedName name="DCF_analysis___Standard_model" localSheetId="3">#REF!</definedName>
    <definedName name="DCF_analysis___Standard_model">#REF!</definedName>
    <definedName name="dcf_year" localSheetId="17">#REF!</definedName>
    <definedName name="dcf_year" localSheetId="5">#REF!</definedName>
    <definedName name="dcf_year" localSheetId="12">#REF!</definedName>
    <definedName name="dcf_year" localSheetId="8">#REF!</definedName>
    <definedName name="dcf_year" localSheetId="13">#REF!</definedName>
    <definedName name="dcf_year" localSheetId="10">#REF!</definedName>
    <definedName name="dcf_year" localSheetId="9">#REF!</definedName>
    <definedName name="dcf_year" localSheetId="11">#REF!</definedName>
    <definedName name="dcf_year" localSheetId="6">#REF!</definedName>
    <definedName name="dcf_year" localSheetId="7">#REF!</definedName>
    <definedName name="dcf_year" localSheetId="3">#REF!</definedName>
    <definedName name="dcf_year">#REF!</definedName>
    <definedName name="dd" localSheetId="17">'[62]2003'!#REF!</definedName>
    <definedName name="dd" localSheetId="12">'[62]2003'!#REF!</definedName>
    <definedName name="dd" localSheetId="8">'[62]2003'!#REF!</definedName>
    <definedName name="dd" localSheetId="13">'[62]2003'!#REF!</definedName>
    <definedName name="dd" localSheetId="10">'[62]2003'!#REF!</definedName>
    <definedName name="dd" localSheetId="9">'[62]2003'!#REF!</definedName>
    <definedName name="dd" localSheetId="6">'[62]2003'!#REF!</definedName>
    <definedName name="dd" localSheetId="7">'[62]2003'!#REF!</definedName>
    <definedName name="dd">'[62]2003'!#REF!</definedName>
    <definedName name="ďď" localSheetId="12">'[4]4.8теплоноситель'!ďď</definedName>
    <definedName name="ďď" localSheetId="13">'[4]4.8теплоноситель'!ďď</definedName>
    <definedName name="ďď">'[4]4.8теплоноситель'!ďď</definedName>
    <definedName name="đđ" localSheetId="12">'[4]4.8теплоноситель'!đđ</definedName>
    <definedName name="đđ" localSheetId="13">'[4]4.8теплоноситель'!đđ</definedName>
    <definedName name="đđ">'[4]4.8теплоноситель'!đđ</definedName>
    <definedName name="ddd" localSheetId="17">#REF!</definedName>
    <definedName name="ddd" localSheetId="5">#REF!</definedName>
    <definedName name="ddd" localSheetId="12">#REF!</definedName>
    <definedName name="ddd" localSheetId="8">#REF!</definedName>
    <definedName name="ddd" localSheetId="13">#REF!</definedName>
    <definedName name="ddd" localSheetId="10">#REF!</definedName>
    <definedName name="ddd" localSheetId="9">#REF!</definedName>
    <definedName name="ddd" localSheetId="11">#REF!</definedName>
    <definedName name="ddd" localSheetId="6">#REF!</definedName>
    <definedName name="ddd" localSheetId="7">#REF!</definedName>
    <definedName name="ddd" localSheetId="3">#REF!</definedName>
    <definedName name="ddd">#REF!</definedName>
    <definedName name="đđđ" localSheetId="12">'[4]4.8теплоноситель'!đđđ</definedName>
    <definedName name="đđđ" localSheetId="13">'[4]4.8теплоноситель'!đđđ</definedName>
    <definedName name="đđđ">'[4]4.8теплоноситель'!đđđ</definedName>
    <definedName name="debt_terminal" localSheetId="17">#REF!</definedName>
    <definedName name="debt_terminal" localSheetId="5">#REF!</definedName>
    <definedName name="debt_terminal" localSheetId="12">#REF!</definedName>
    <definedName name="debt_terminal" localSheetId="8">#REF!</definedName>
    <definedName name="debt_terminal" localSheetId="13">#REF!</definedName>
    <definedName name="debt_terminal" localSheetId="10">#REF!</definedName>
    <definedName name="debt_terminal" localSheetId="9">#REF!</definedName>
    <definedName name="debt_terminal" localSheetId="11">#REF!</definedName>
    <definedName name="debt_terminal" localSheetId="6">#REF!</definedName>
    <definedName name="debt_terminal" localSheetId="7">#REF!</definedName>
    <definedName name="debt_terminal" localSheetId="3">#REF!</definedName>
    <definedName name="debt_terminal">#REF!</definedName>
    <definedName name="DEC" localSheetId="12">#REF!</definedName>
    <definedName name="DEC" localSheetId="13">#REF!</definedName>
    <definedName name="DEC">#REF!</definedName>
    <definedName name="DELETE_TOTAL_HL_COLUMN_MARKER" localSheetId="12">#REF!</definedName>
    <definedName name="DELETE_TOTAL_HL_COLUMN_MARKER" localSheetId="13">#REF!</definedName>
    <definedName name="DELETE_TOTAL_HL_COLUMN_MARKER">#REF!</definedName>
    <definedName name="dfd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 localSheetId="17">[63]TSheet!$Q$2:$Q$4</definedName>
    <definedName name="DIMENSION_TYPE" localSheetId="5">[64]TSheet!$Q$2:$Q$4</definedName>
    <definedName name="DIMENSION_TYPE" localSheetId="12">[65]TSheet!$Q$2:$Q$4</definedName>
    <definedName name="DIMENSION_TYPE" localSheetId="8">[65]TSheet!$Q$2:$Q$4</definedName>
    <definedName name="DIMENSION_TYPE" localSheetId="13">[65]TSheet!$Q$2:$Q$4</definedName>
    <definedName name="DIMENSION_TYPE" localSheetId="10">[65]TSheet!$Q$2:$Q$4</definedName>
    <definedName name="DIMENSION_TYPE" localSheetId="9">[65]TSheet!$Q$2:$Q$4</definedName>
    <definedName name="DIMENSION_TYPE" localSheetId="11">[65]TSheet!$Q$2:$Q$4</definedName>
    <definedName name="DIMENSION_TYPE" localSheetId="6">[65]TSheet!$Q$2:$Q$4</definedName>
    <definedName name="DIMENSION_TYPE" localSheetId="7">[66]TSheet!$Q$2:$Q$4</definedName>
    <definedName name="DIMENSION_TYPE" localSheetId="3">[64]TSheet!$Q$2:$Q$4</definedName>
    <definedName name="DIMENSION_TYPE">[67]TSheet!$Q$2:$Q$4</definedName>
    <definedName name="dip" localSheetId="12">[68]FST5!$G$149:$G$165,[0]!P1_dip,[0]!P2_dip,[0]!P3_dip,[0]!P4_dip</definedName>
    <definedName name="dip" localSheetId="8">[68]FST5!$G$149:$G$165,P1_dip,P2_dip,P3_dip,P4_dip</definedName>
    <definedName name="dip" localSheetId="10">[68]FST5!$G$149:$G$165,P1_dip,P2_dip,P3_dip,P4_dip</definedName>
    <definedName name="dip" localSheetId="9">[68]FST5!$G$149:$G$165,P1_dip,P2_dip,P3_dip,P4_dip</definedName>
    <definedName name="dip" localSheetId="6">[68]FST5!$G$149:$G$165,P1_dip,P2_dip,P3_dip,P4_dip</definedName>
    <definedName name="dip" localSheetId="7">[68]FST5!$G$149:$G$165,P1_dip,P2_dip,P3_dip,P4_dip</definedName>
    <definedName name="dip">[68]FST5!$G$149:$G$165,P1_dip,P2_dip,P3_dip,P4_dip</definedName>
    <definedName name="ďĺđâűé" localSheetId="12">#REF!</definedName>
    <definedName name="ďĺđâűé" localSheetId="13">#REF!</definedName>
    <definedName name="ďĺđâűé" localSheetId="6">#REF!</definedName>
    <definedName name="ďĺđâűé">#REF!</definedName>
    <definedName name="DOC" localSheetId="12">#REF!</definedName>
    <definedName name="DOC" localSheetId="13">#REF!</definedName>
    <definedName name="DOC">#REF!</definedName>
    <definedName name="DOLL" localSheetId="17">#REF!</definedName>
    <definedName name="DOLL" localSheetId="5">#REF!</definedName>
    <definedName name="DOLL" localSheetId="12">#REF!</definedName>
    <definedName name="DOLL" localSheetId="8">#REF!</definedName>
    <definedName name="DOLL" localSheetId="13">#REF!</definedName>
    <definedName name="DOLL" localSheetId="10">#REF!</definedName>
    <definedName name="DOLL" localSheetId="9">#REF!</definedName>
    <definedName name="DOLL" localSheetId="6">#REF!</definedName>
    <definedName name="DOLL" localSheetId="7">#REF!</definedName>
    <definedName name="DOLL" localSheetId="3">#REF!</definedName>
    <definedName name="DOLL">#REF!</definedName>
    <definedName name="Dollar">'[69]на 2000 год'!$G$2</definedName>
    <definedName name="Down_range" localSheetId="17">#REF!</definedName>
    <definedName name="Down_range" localSheetId="5">#REF!</definedName>
    <definedName name="Down_range" localSheetId="12">#REF!</definedName>
    <definedName name="Down_range" localSheetId="8">#REF!</definedName>
    <definedName name="Down_range" localSheetId="13">#REF!</definedName>
    <definedName name="Down_range" localSheetId="10">#REF!</definedName>
    <definedName name="Down_range" localSheetId="9">#REF!</definedName>
    <definedName name="Down_range" localSheetId="11">#REF!</definedName>
    <definedName name="Down_range" localSheetId="6">#REF!</definedName>
    <definedName name="Down_range" localSheetId="7">#REF!</definedName>
    <definedName name="Down_range" localSheetId="3">#REF!</definedName>
    <definedName name="Down_range">#REF!</definedName>
    <definedName name="DP" localSheetId="17">[70]Титульный!$F$1</definedName>
    <definedName name="DP" localSheetId="5">[71]Титульный!$F$1</definedName>
    <definedName name="DP" localSheetId="12">[70]Титульный!$F$1</definedName>
    <definedName name="DP" localSheetId="8">[70]Титульный!$F$1</definedName>
    <definedName name="DP" localSheetId="10">[70]Титульный!$F$1</definedName>
    <definedName name="DP" localSheetId="9">[70]Титульный!$F$1</definedName>
    <definedName name="DP" localSheetId="6">[70]Титульный!$F$1</definedName>
    <definedName name="DP" localSheetId="7">[70]Титульный!$F$1</definedName>
    <definedName name="DP" localSheetId="3">[71]Титульный!$F$1</definedName>
    <definedName name="DP">[72]Титульный!$F$1</definedName>
    <definedName name="DP_Begin" localSheetId="17">[56]Титульный!$F$27</definedName>
    <definedName name="DP_Begin" localSheetId="5">[73]Титульный!$F$27</definedName>
    <definedName name="DP_Begin" localSheetId="12">[56]Титульный!$F$27</definedName>
    <definedName name="DP_Begin" localSheetId="8">[56]Титульный!$F$27</definedName>
    <definedName name="DP_Begin" localSheetId="10">[56]Титульный!$F$27</definedName>
    <definedName name="DP_Begin" localSheetId="9">[56]Титульный!$F$27</definedName>
    <definedName name="DP_Begin" localSheetId="6">[56]Титульный!$F$27</definedName>
    <definedName name="DP_Begin" localSheetId="7">[56]Титульный!$F$27</definedName>
    <definedName name="DP_Begin" localSheetId="3">[73]Титульный!$F$27</definedName>
    <definedName name="DP_Begin">[74]Титульный!$F$27</definedName>
    <definedName name="DP_Period" localSheetId="17">[56]Титульный!$F$28</definedName>
    <definedName name="DP_Period" localSheetId="5">[73]Титульный!$F$28</definedName>
    <definedName name="DP_Period" localSheetId="12">[56]Титульный!$F$28</definedName>
    <definedName name="DP_Period" localSheetId="8">[56]Титульный!$F$28</definedName>
    <definedName name="DP_Period" localSheetId="10">[56]Титульный!$F$28</definedName>
    <definedName name="DP_Period" localSheetId="9">[56]Титульный!$F$28</definedName>
    <definedName name="DP_Period" localSheetId="6">[56]Титульный!$F$28</definedName>
    <definedName name="DP_Period" localSheetId="7">[56]Титульный!$F$28</definedName>
    <definedName name="DP_Period" localSheetId="3">[73]Титульный!$F$28</definedName>
    <definedName name="DP_Period">[74]Титульный!$F$28</definedName>
    <definedName name="draft" localSheetId="17">#REF!</definedName>
    <definedName name="draft" localSheetId="5">#REF!</definedName>
    <definedName name="draft" localSheetId="12">#REF!</definedName>
    <definedName name="draft" localSheetId="8">#REF!</definedName>
    <definedName name="draft" localSheetId="13">#REF!</definedName>
    <definedName name="draft" localSheetId="10">#REF!</definedName>
    <definedName name="draft" localSheetId="9">#REF!</definedName>
    <definedName name="draft" localSheetId="11">#REF!</definedName>
    <definedName name="draft" localSheetId="6">#REF!</definedName>
    <definedName name="draft" localSheetId="7">#REF!</definedName>
    <definedName name="draft" localSheetId="3">#REF!</definedName>
    <definedName name="draft">#REF!</definedName>
    <definedName name="DRANGE_1" localSheetId="5">#REF!</definedName>
    <definedName name="DRANGE_1" localSheetId="12">#REF!</definedName>
    <definedName name="DRANGE_1" localSheetId="8">#REF!</definedName>
    <definedName name="DRANGE_1" localSheetId="13">#REF!</definedName>
    <definedName name="DRANGE_1" localSheetId="10">#REF!</definedName>
    <definedName name="DRANGE_1" localSheetId="9">#REF!</definedName>
    <definedName name="DRANGE_1" localSheetId="6">#REF!</definedName>
    <definedName name="DRANGE_1" localSheetId="7">#REF!</definedName>
    <definedName name="DRANGE_1" localSheetId="3">#REF!</definedName>
    <definedName name="DRANGE_1">#REF!</definedName>
    <definedName name="DRANGE_2" localSheetId="5">#REF!</definedName>
    <definedName name="DRANGE_2" localSheetId="12">#REF!</definedName>
    <definedName name="DRANGE_2" localSheetId="8">#REF!</definedName>
    <definedName name="DRANGE_2" localSheetId="13">#REF!</definedName>
    <definedName name="DRANGE_2" localSheetId="10">#REF!</definedName>
    <definedName name="DRANGE_2" localSheetId="9">#REF!</definedName>
    <definedName name="DRANGE_2" localSheetId="6">#REF!</definedName>
    <definedName name="DRANGE_2" localSheetId="7">#REF!</definedName>
    <definedName name="DRANGE_2" localSheetId="3">#REF!</definedName>
    <definedName name="DRANGE_2">#REF!</definedName>
    <definedName name="ds" localSheetId="6">'Прил 2'!ds</definedName>
    <definedName name="ds">#N/A</definedName>
    <definedName name="dsa" localSheetId="6">'Прил 2'!dsa</definedName>
    <definedName name="dsa">#N/A</definedName>
    <definedName name="dsafads" localSheetId="6">'Прил 2'!dsafads</definedName>
    <definedName name="dsafads">#N/A</definedName>
    <definedName name="dsragh" localSheetId="17">#N/A</definedName>
    <definedName name="dsragh" localSheetId="12">#N/A</definedName>
    <definedName name="dsragh" localSheetId="8">#N/A</definedName>
    <definedName name="dsragh" localSheetId="10">#N/A</definedName>
    <definedName name="dsragh" localSheetId="9">#N/A</definedName>
    <definedName name="dsragh" localSheetId="6">[21]!dsragh</definedName>
    <definedName name="dsragh" localSheetId="7">[21]!dsragh</definedName>
    <definedName name="dsragh">#N/A</definedName>
    <definedName name="dt20kt10" localSheetId="17">#REF!</definedName>
    <definedName name="dt20kt10" localSheetId="5">#REF!</definedName>
    <definedName name="dt20kt10" localSheetId="12">#REF!</definedName>
    <definedName name="dt20kt10" localSheetId="8">#REF!</definedName>
    <definedName name="dt20kt10" localSheetId="13">#REF!</definedName>
    <definedName name="dt20kt10" localSheetId="10">#REF!</definedName>
    <definedName name="dt20kt10" localSheetId="9">#REF!</definedName>
    <definedName name="dt20kt10" localSheetId="11">#REF!</definedName>
    <definedName name="dt20kt10" localSheetId="6">#REF!</definedName>
    <definedName name="dt20kt10" localSheetId="7">#REF!</definedName>
    <definedName name="dt20kt10" localSheetId="3">#REF!</definedName>
    <definedName name="dt20kt10">#REF!</definedName>
    <definedName name="dui" localSheetId="6">'Прил 2'!dui</definedName>
    <definedName name="dui">#N/A</definedName>
    <definedName name="DURATION" localSheetId="17">[41]Титульный!$F$25</definedName>
    <definedName name="DURATION" localSheetId="5">[42]Титульный!$F$25</definedName>
    <definedName name="DURATION" localSheetId="12">[41]Титульный!$F$25</definedName>
    <definedName name="DURATION" localSheetId="8">[41]Титульный!$F$25</definedName>
    <definedName name="DURATION" localSheetId="10">[41]Титульный!$F$25</definedName>
    <definedName name="DURATION" localSheetId="9">[41]Титульный!$F$25</definedName>
    <definedName name="DURATION" localSheetId="6">[41]Титульный!$F$25</definedName>
    <definedName name="DURATION" localSheetId="7">[41]Титульный!$F$25</definedName>
    <definedName name="DURATION" localSheetId="3">[42]Титульный!$F$25</definedName>
    <definedName name="DURATION">[43]Титульный!$F$25</definedName>
    <definedName name="dvrDocSer" localSheetId="12">[48]Доверенность!#REF!</definedName>
    <definedName name="dvrDocSer" localSheetId="13">[48]Доверенность!#REF!</definedName>
    <definedName name="dvrDocSer" localSheetId="6">[48]Доверенность!#REF!</definedName>
    <definedName name="dvrDocSer">[48]Доверенность!#REF!</definedName>
    <definedName name="e" localSheetId="12">[75]Параметры!#REF!</definedName>
    <definedName name="e" localSheetId="13">[75]Параметры!#REF!</definedName>
    <definedName name="e" localSheetId="6">[75]Параметры!#REF!</definedName>
    <definedName name="e">[75]Параметры!#REF!</definedName>
    <definedName name="EBITDA_mult1" localSheetId="17">#REF!</definedName>
    <definedName name="EBITDA_mult1" localSheetId="5">#REF!</definedName>
    <definedName name="EBITDA_mult1" localSheetId="12">#REF!</definedName>
    <definedName name="EBITDA_mult1" localSheetId="8">#REF!</definedName>
    <definedName name="EBITDA_mult1" localSheetId="13">#REF!</definedName>
    <definedName name="EBITDA_mult1" localSheetId="10">#REF!</definedName>
    <definedName name="EBITDA_mult1" localSheetId="9">#REF!</definedName>
    <definedName name="EBITDA_mult1" localSheetId="11">#REF!</definedName>
    <definedName name="EBITDA_mult1" localSheetId="6">#REF!</definedName>
    <definedName name="EBITDA_mult1" localSheetId="7">#REF!</definedName>
    <definedName name="EBITDA_mult1" localSheetId="3">#REF!</definedName>
    <definedName name="EBITDA_mult1">#REF!</definedName>
    <definedName name="EBITDA_mult3" localSheetId="17">#REF!</definedName>
    <definedName name="EBITDA_mult3" localSheetId="5">#REF!</definedName>
    <definedName name="EBITDA_mult3" localSheetId="12">#REF!</definedName>
    <definedName name="EBITDA_mult3" localSheetId="8">#REF!</definedName>
    <definedName name="EBITDA_mult3" localSheetId="13">#REF!</definedName>
    <definedName name="EBITDA_mult3" localSheetId="10">#REF!</definedName>
    <definedName name="EBITDA_mult3" localSheetId="9">#REF!</definedName>
    <definedName name="EBITDA_mult3" localSheetId="11">#REF!</definedName>
    <definedName name="EBITDA_mult3" localSheetId="6">#REF!</definedName>
    <definedName name="EBITDA_mult3" localSheetId="7">#REF!</definedName>
    <definedName name="EBITDA_mult3" localSheetId="3">#REF!</definedName>
    <definedName name="EBITDA_mult3">#REF!</definedName>
    <definedName name="EBITDA_mult5" localSheetId="17">#REF!</definedName>
    <definedName name="EBITDA_mult5" localSheetId="5">#REF!</definedName>
    <definedName name="EBITDA_mult5" localSheetId="12">#REF!</definedName>
    <definedName name="EBITDA_mult5" localSheetId="8">#REF!</definedName>
    <definedName name="EBITDA_mult5" localSheetId="13">#REF!</definedName>
    <definedName name="EBITDA_mult5" localSheetId="10">#REF!</definedName>
    <definedName name="EBITDA_mult5" localSheetId="9">#REF!</definedName>
    <definedName name="EBITDA_mult5" localSheetId="11">#REF!</definedName>
    <definedName name="EBITDA_mult5" localSheetId="6">#REF!</definedName>
    <definedName name="EBITDA_mult5" localSheetId="7">#REF!</definedName>
    <definedName name="EBITDA_mult5" localSheetId="3">#REF!</definedName>
    <definedName name="EBITDA_mult5">#REF!</definedName>
    <definedName name="ee" localSheetId="6">'Прил 2'!ee</definedName>
    <definedName name="ee">#N/A</definedName>
    <definedName name="ęĺ" localSheetId="12">'[4]4.8теплоноситель'!ęĺ</definedName>
    <definedName name="ęĺ" localSheetId="13">'[4]4.8теплоноситель'!ęĺ</definedName>
    <definedName name="ęĺ">'[4]4.8теплоноситель'!ęĺ</definedName>
    <definedName name="enr" localSheetId="17">#REF!</definedName>
    <definedName name="enr" localSheetId="5">#REF!</definedName>
    <definedName name="enr" localSheetId="12">#REF!</definedName>
    <definedName name="enr" localSheetId="8">#REF!</definedName>
    <definedName name="enr" localSheetId="13">#REF!</definedName>
    <definedName name="enr" localSheetId="10">#REF!</definedName>
    <definedName name="enr" localSheetId="9">#REF!</definedName>
    <definedName name="enr" localSheetId="11">#REF!</definedName>
    <definedName name="enr" localSheetId="6">#REF!</definedName>
    <definedName name="enr" localSheetId="7">#REF!</definedName>
    <definedName name="enr" localSheetId="3">#REF!</definedName>
    <definedName name="enr">#REF!</definedName>
    <definedName name="ent">'[17]ГУП 2008'!$H$1</definedName>
    <definedName name="Enterprize">[76]Настройка!$A$5</definedName>
    <definedName name="er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[77]Anlagevermögen!$A$1:$Z$29</definedName>
    <definedName name="erter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[68]FST5!$G$149:$G$165,[5]!P1_eso</definedName>
    <definedName name="ESO_ET" localSheetId="12">#REF!</definedName>
    <definedName name="ESO_ET" localSheetId="13">#REF!</definedName>
    <definedName name="ESO_ET" localSheetId="6">#REF!</definedName>
    <definedName name="ESO_ET">#REF!</definedName>
    <definedName name="ESO_PROT">#N/A</definedName>
    <definedName name="ESOcom" localSheetId="12">#REF!</definedName>
    <definedName name="ESOcom" localSheetId="13">#REF!</definedName>
    <definedName name="ESOcom" localSheetId="6">#REF!</definedName>
    <definedName name="ESOcom">#REF!</definedName>
    <definedName name="ew" localSheetId="17">#N/A</definedName>
    <definedName name="ew" localSheetId="12">#N/A</definedName>
    <definedName name="ew" localSheetId="8">#N/A</definedName>
    <definedName name="ew" localSheetId="10">#N/A</definedName>
    <definedName name="ew" localSheetId="9">#N/A</definedName>
    <definedName name="ew" localSheetId="6">[21]!ew</definedName>
    <definedName name="ew" localSheetId="7">[21]!ew</definedName>
    <definedName name="ew">#N/A</definedName>
    <definedName name="ewqreq" localSheetId="17">#REF!</definedName>
    <definedName name="ewqreq" localSheetId="5">#REF!</definedName>
    <definedName name="ewqreq" localSheetId="12">#REF!</definedName>
    <definedName name="ewqreq" localSheetId="8">#REF!</definedName>
    <definedName name="ewqreq" localSheetId="13">#REF!</definedName>
    <definedName name="ewqreq" localSheetId="10">#REF!</definedName>
    <definedName name="ewqreq" localSheetId="9">#REF!</definedName>
    <definedName name="ewqreq" localSheetId="11">#REF!</definedName>
    <definedName name="ewqreq" localSheetId="6">#REF!</definedName>
    <definedName name="ewqreq" localSheetId="7">#REF!</definedName>
    <definedName name="ewqreq" localSheetId="3">#REF!</definedName>
    <definedName name="ewqreq">#REF!</definedName>
    <definedName name="ewrw" localSheetId="6">'Прил 2'!ewrw</definedName>
    <definedName name="ewrw">#N/A</definedName>
    <definedName name="Excel_BuiltIn_Database" localSheetId="17">#REF!</definedName>
    <definedName name="Excel_BuiltIn_Database" localSheetId="5">#REF!</definedName>
    <definedName name="Excel_BuiltIn_Database" localSheetId="12">#REF!</definedName>
    <definedName name="Excel_BuiltIn_Database" localSheetId="8">#REF!</definedName>
    <definedName name="Excel_BuiltIn_Database" localSheetId="13">#REF!</definedName>
    <definedName name="Excel_BuiltIn_Database" localSheetId="10">#REF!</definedName>
    <definedName name="Excel_BuiltIn_Database" localSheetId="9">#REF!</definedName>
    <definedName name="Excel_BuiltIn_Database" localSheetId="11">#REF!</definedName>
    <definedName name="Excel_BuiltIn_Database" localSheetId="6">#REF!</definedName>
    <definedName name="Excel_BuiltIn_Database" localSheetId="7">#REF!</definedName>
    <definedName name="Excel_BuiltIn_Database" localSheetId="3">#REF!</definedName>
    <definedName name="Excel_BuiltIn_Database">#REF!</definedName>
    <definedName name="Excel_BuiltIn_Print_Area" localSheetId="17">#REF!</definedName>
    <definedName name="Excel_BuiltIn_Print_Area" localSheetId="5">#REF!</definedName>
    <definedName name="Excel_BuiltIn_Print_Area" localSheetId="12">#REF!</definedName>
    <definedName name="Excel_BuiltIn_Print_Area" localSheetId="8">#REF!</definedName>
    <definedName name="Excel_BuiltIn_Print_Area" localSheetId="13">#REF!</definedName>
    <definedName name="Excel_BuiltIn_Print_Area" localSheetId="10">#REF!</definedName>
    <definedName name="Excel_BuiltIn_Print_Area" localSheetId="9">#REF!</definedName>
    <definedName name="Excel_BuiltIn_Print_Area" localSheetId="11">#REF!</definedName>
    <definedName name="Excel_BuiltIn_Print_Area" localSheetId="6">#REF!</definedName>
    <definedName name="Excel_BuiltIn_Print_Area" localSheetId="7">#REF!</definedName>
    <definedName name="Excel_BuiltIn_Print_Area" localSheetId="3">#REF!</definedName>
    <definedName name="Excel_BuiltIn_Print_Area">#REF!</definedName>
    <definedName name="Excel_BuiltIn_Print_Area_1" localSheetId="17">#REF!</definedName>
    <definedName name="Excel_BuiltIn_Print_Area_1" localSheetId="5">#REF!</definedName>
    <definedName name="Excel_BuiltIn_Print_Area_1" localSheetId="12">#REF!</definedName>
    <definedName name="Excel_BuiltIn_Print_Area_1" localSheetId="8">#REF!</definedName>
    <definedName name="Excel_BuiltIn_Print_Area_1" localSheetId="13">#REF!</definedName>
    <definedName name="Excel_BuiltIn_Print_Area_1" localSheetId="10">#REF!</definedName>
    <definedName name="Excel_BuiltIn_Print_Area_1" localSheetId="9">#REF!</definedName>
    <definedName name="Excel_BuiltIn_Print_Area_1" localSheetId="11">#REF!</definedName>
    <definedName name="Excel_BuiltIn_Print_Area_1" localSheetId="6">#REF!</definedName>
    <definedName name="Excel_BuiltIn_Print_Area_1" localSheetId="7">#REF!</definedName>
    <definedName name="Excel_BuiltIn_Print_Area_1" localSheetId="3">#REF!</definedName>
    <definedName name="Excel_BuiltIn_Print_Area_1">#REF!</definedName>
    <definedName name="Excel_BuiltIn_Print_Titles" localSheetId="17">#REF!</definedName>
    <definedName name="Excel_BuiltIn_Print_Titles" localSheetId="5">#REF!</definedName>
    <definedName name="Excel_BuiltIn_Print_Titles" localSheetId="12">#REF!</definedName>
    <definedName name="Excel_BuiltIn_Print_Titles" localSheetId="8">#REF!</definedName>
    <definedName name="Excel_BuiltIn_Print_Titles" localSheetId="13">#REF!</definedName>
    <definedName name="Excel_BuiltIn_Print_Titles" localSheetId="10">#REF!</definedName>
    <definedName name="Excel_BuiltIn_Print_Titles" localSheetId="9">#REF!</definedName>
    <definedName name="Excel_BuiltIn_Print_Titles" localSheetId="11">#REF!</definedName>
    <definedName name="Excel_BuiltIn_Print_Titles" localSheetId="6">#REF!</definedName>
    <definedName name="Excel_BuiltIn_Print_Titles" localSheetId="7">#REF!</definedName>
    <definedName name="Excel_BuiltIn_Print_Titles" localSheetId="3">#REF!</definedName>
    <definedName name="Excel_BuiltIn_Print_Titles">#REF!</definedName>
    <definedName name="expert0" localSheetId="12">'[78]0'!#REF!</definedName>
    <definedName name="expert0" localSheetId="13">'[78]0'!#REF!</definedName>
    <definedName name="expert0" localSheetId="6">'[78]0'!#REF!</definedName>
    <definedName name="expert0">'[78]0'!#REF!</definedName>
    <definedName name="expert0.1" localSheetId="12">'[78]0.3'!#REF!</definedName>
    <definedName name="expert0.1" localSheetId="13">'[78]0.3'!#REF!</definedName>
    <definedName name="expert0.1" localSheetId="6">'[78]0.3'!#REF!</definedName>
    <definedName name="expert0.1">'[78]0.3'!#REF!</definedName>
    <definedName name="expert1" localSheetId="12">'[78]1'!#REF!</definedName>
    <definedName name="expert1" localSheetId="13">'[78]1'!#REF!</definedName>
    <definedName name="expert1" localSheetId="6">'[78]1'!#REF!</definedName>
    <definedName name="expert1">'[78]1'!#REF!</definedName>
    <definedName name="expert10" localSheetId="12">#REF!</definedName>
    <definedName name="expert10" localSheetId="13">#REF!</definedName>
    <definedName name="expert10" localSheetId="6">#REF!</definedName>
    <definedName name="expert10">#REF!</definedName>
    <definedName name="expert11" localSheetId="12">#REF!</definedName>
    <definedName name="expert11" localSheetId="13">#REF!</definedName>
    <definedName name="expert11">#REF!</definedName>
    <definedName name="expert12" localSheetId="12">#REF!</definedName>
    <definedName name="expert12" localSheetId="13">#REF!</definedName>
    <definedName name="expert12">#REF!</definedName>
    <definedName name="expert13" localSheetId="12">#REF!</definedName>
    <definedName name="expert13" localSheetId="13">#REF!</definedName>
    <definedName name="expert13">#REF!</definedName>
    <definedName name="expert14" localSheetId="12">#REF!</definedName>
    <definedName name="expert14" localSheetId="13">#REF!</definedName>
    <definedName name="expert14">#REF!</definedName>
    <definedName name="expert15" localSheetId="12">#REF!</definedName>
    <definedName name="expert15" localSheetId="13">#REF!</definedName>
    <definedName name="expert15">#REF!</definedName>
    <definedName name="expert16" localSheetId="12">#REF!</definedName>
    <definedName name="expert16" localSheetId="13">#REF!</definedName>
    <definedName name="expert16">#REF!</definedName>
    <definedName name="expert17" localSheetId="12">#REF!</definedName>
    <definedName name="expert17" localSheetId="13">#REF!</definedName>
    <definedName name="expert17">#REF!</definedName>
    <definedName name="expert18" localSheetId="12">#REF!</definedName>
    <definedName name="expert18" localSheetId="13">#REF!</definedName>
    <definedName name="expert18">#REF!</definedName>
    <definedName name="expert19" localSheetId="12">#REF!</definedName>
    <definedName name="expert19" localSheetId="13">#REF!</definedName>
    <definedName name="expert19">#REF!</definedName>
    <definedName name="expert2" localSheetId="12">'[78]2.1'!#REF!</definedName>
    <definedName name="expert2" localSheetId="13">'[78]2.1'!#REF!</definedName>
    <definedName name="expert2" localSheetId="6">'[78]2.1'!#REF!</definedName>
    <definedName name="expert2">'[78]2.1'!#REF!</definedName>
    <definedName name="expert20" localSheetId="12">#REF!</definedName>
    <definedName name="expert20" localSheetId="13">#REF!</definedName>
    <definedName name="expert20" localSheetId="6">#REF!</definedName>
    <definedName name="expert20">#REF!</definedName>
    <definedName name="expert21" localSheetId="12">#REF!</definedName>
    <definedName name="expert21" localSheetId="13">#REF!</definedName>
    <definedName name="expert21">#REF!</definedName>
    <definedName name="expert22" localSheetId="12">#REF!</definedName>
    <definedName name="expert22" localSheetId="13">#REF!</definedName>
    <definedName name="expert22">#REF!</definedName>
    <definedName name="expert23" localSheetId="12">#REF!</definedName>
    <definedName name="expert23" localSheetId="13">#REF!</definedName>
    <definedName name="expert23">#REF!</definedName>
    <definedName name="expert24" localSheetId="12">#REF!</definedName>
    <definedName name="expert24" localSheetId="13">#REF!</definedName>
    <definedName name="expert24">#REF!</definedName>
    <definedName name="expert25" localSheetId="12">#REF!</definedName>
    <definedName name="expert25" localSheetId="13">#REF!</definedName>
    <definedName name="expert25">#REF!</definedName>
    <definedName name="expert26" localSheetId="12">#REF!</definedName>
    <definedName name="expert26" localSheetId="13">#REF!</definedName>
    <definedName name="expert26">#REF!</definedName>
    <definedName name="expert27" localSheetId="12">#REF!</definedName>
    <definedName name="expert27" localSheetId="13">#REF!</definedName>
    <definedName name="expert27">#REF!</definedName>
    <definedName name="expert28" localSheetId="12">#REF!</definedName>
    <definedName name="expert28" localSheetId="13">#REF!</definedName>
    <definedName name="expert28">#REF!</definedName>
    <definedName name="expert29" localSheetId="12">#REF!</definedName>
    <definedName name="expert29" localSheetId="13">#REF!</definedName>
    <definedName name="expert29">#REF!</definedName>
    <definedName name="expert30" localSheetId="12">#REF!</definedName>
    <definedName name="expert30" localSheetId="13">#REF!</definedName>
    <definedName name="expert30">#REF!</definedName>
    <definedName name="expert5" localSheetId="12">#REF!</definedName>
    <definedName name="expert5" localSheetId="13">#REF!</definedName>
    <definedName name="expert5">#REF!</definedName>
    <definedName name="expert6" localSheetId="12">#REF!</definedName>
    <definedName name="expert6" localSheetId="13">#REF!</definedName>
    <definedName name="expert6">#REF!</definedName>
    <definedName name="expert7" localSheetId="12">#REF!</definedName>
    <definedName name="expert7" localSheetId="13">#REF!</definedName>
    <definedName name="expert7">#REF!</definedName>
    <definedName name="expert8" localSheetId="12">#REF!</definedName>
    <definedName name="expert8" localSheetId="13">#REF!</definedName>
    <definedName name="expert8">#REF!</definedName>
    <definedName name="expert9" localSheetId="12">#REF!</definedName>
    <definedName name="expert9" localSheetId="13">#REF!</definedName>
    <definedName name="expert9">#REF!</definedName>
    <definedName name="ExRost06y0" localSheetId="12">'[78]0'!#REF!</definedName>
    <definedName name="ExRost06y0" localSheetId="13">'[78]0'!#REF!</definedName>
    <definedName name="ExRost06y0" localSheetId="6">'[78]0'!#REF!</definedName>
    <definedName name="ExRost06y0">'[78]0'!#REF!</definedName>
    <definedName name="ExRost06y0.1" localSheetId="12">'[78]0.3'!#REF!</definedName>
    <definedName name="ExRost06y0.1" localSheetId="13">'[78]0.3'!#REF!</definedName>
    <definedName name="ExRost06y0.1" localSheetId="6">'[78]0.3'!#REF!</definedName>
    <definedName name="ExRost06y0.1">'[78]0.3'!#REF!</definedName>
    <definedName name="ExRost06y1" localSheetId="12">'[78]1'!#REF!</definedName>
    <definedName name="ExRost06y1" localSheetId="13">'[78]1'!#REF!</definedName>
    <definedName name="ExRost06y1" localSheetId="6">'[78]1'!#REF!</definedName>
    <definedName name="ExRost06y1">'[78]1'!#REF!</definedName>
    <definedName name="ExRost06y10" localSheetId="12">#REF!</definedName>
    <definedName name="ExRost06y10" localSheetId="13">#REF!</definedName>
    <definedName name="ExRost06y10" localSheetId="6">#REF!</definedName>
    <definedName name="ExRost06y10">#REF!</definedName>
    <definedName name="ExRost06y11" localSheetId="12">#REF!</definedName>
    <definedName name="ExRost06y11" localSheetId="13">#REF!</definedName>
    <definedName name="ExRost06y11">#REF!</definedName>
    <definedName name="ExRost06y12" localSheetId="12">#REF!</definedName>
    <definedName name="ExRost06y12" localSheetId="13">#REF!</definedName>
    <definedName name="ExRost06y12">#REF!</definedName>
    <definedName name="ExRost06y13" localSheetId="12">#REF!</definedName>
    <definedName name="ExRost06y13" localSheetId="13">#REF!</definedName>
    <definedName name="ExRost06y13">#REF!</definedName>
    <definedName name="ExRost06y14" localSheetId="12">#REF!</definedName>
    <definedName name="ExRost06y14" localSheetId="13">#REF!</definedName>
    <definedName name="ExRost06y14">#REF!</definedName>
    <definedName name="ExRost06y15" localSheetId="12">#REF!</definedName>
    <definedName name="ExRost06y15" localSheetId="13">#REF!</definedName>
    <definedName name="ExRost06y15">#REF!</definedName>
    <definedName name="ExRost06y16" localSheetId="12">#REF!</definedName>
    <definedName name="ExRost06y16" localSheetId="13">#REF!</definedName>
    <definedName name="ExRost06y16">#REF!</definedName>
    <definedName name="ExRost06y17" localSheetId="12">#REF!</definedName>
    <definedName name="ExRost06y17" localSheetId="13">#REF!</definedName>
    <definedName name="ExRost06y17">#REF!</definedName>
    <definedName name="ExRost06y18" localSheetId="12">#REF!</definedName>
    <definedName name="ExRost06y18" localSheetId="13">#REF!</definedName>
    <definedName name="ExRost06y18">#REF!</definedName>
    <definedName name="ExRost06y19" localSheetId="12">#REF!</definedName>
    <definedName name="ExRost06y19" localSheetId="13">#REF!</definedName>
    <definedName name="ExRost06y19">#REF!</definedName>
    <definedName name="ExRost06y20" localSheetId="12">#REF!</definedName>
    <definedName name="ExRost06y20" localSheetId="13">#REF!</definedName>
    <definedName name="ExRost06y20">#REF!</definedName>
    <definedName name="ExRost06y21" localSheetId="12">#REF!</definedName>
    <definedName name="ExRost06y21" localSheetId="13">#REF!</definedName>
    <definedName name="ExRost06y21">#REF!</definedName>
    <definedName name="ExRost06y22" localSheetId="12">#REF!</definedName>
    <definedName name="ExRost06y22" localSheetId="13">#REF!</definedName>
    <definedName name="ExRost06y22">#REF!</definedName>
    <definedName name="ExRost06y23" localSheetId="12">#REF!</definedName>
    <definedName name="ExRost06y23" localSheetId="13">#REF!</definedName>
    <definedName name="ExRost06y23">#REF!</definedName>
    <definedName name="ExRost06y24" localSheetId="12">#REF!</definedName>
    <definedName name="ExRost06y24" localSheetId="13">#REF!</definedName>
    <definedName name="ExRost06y24">#REF!</definedName>
    <definedName name="ExRost06y25" localSheetId="12">#REF!</definedName>
    <definedName name="ExRost06y25" localSheetId="13">#REF!</definedName>
    <definedName name="ExRost06y25">#REF!</definedName>
    <definedName name="ExRost06y26" localSheetId="12">#REF!</definedName>
    <definedName name="ExRost06y26" localSheetId="13">#REF!</definedName>
    <definedName name="ExRost06y26">#REF!</definedName>
    <definedName name="ExRost06y27" localSheetId="12">#REF!</definedName>
    <definedName name="ExRost06y27" localSheetId="13">#REF!</definedName>
    <definedName name="ExRost06y27">#REF!</definedName>
    <definedName name="ExRost06y28" localSheetId="12">#REF!</definedName>
    <definedName name="ExRost06y28" localSheetId="13">#REF!</definedName>
    <definedName name="ExRost06y28">#REF!</definedName>
    <definedName name="ExRost06y29" localSheetId="12">#REF!</definedName>
    <definedName name="ExRost06y29" localSheetId="13">#REF!</definedName>
    <definedName name="ExRost06y29">#REF!</definedName>
    <definedName name="ExRost06y5" localSheetId="12">#REF!</definedName>
    <definedName name="ExRost06y5" localSheetId="13">#REF!</definedName>
    <definedName name="ExRost06y5">#REF!</definedName>
    <definedName name="ExRost06y6" localSheetId="12">#REF!</definedName>
    <definedName name="ExRost06y6" localSheetId="13">#REF!</definedName>
    <definedName name="ExRost06y6">#REF!</definedName>
    <definedName name="ExRost06y7" localSheetId="12">#REF!</definedName>
    <definedName name="ExRost06y7" localSheetId="13">#REF!</definedName>
    <definedName name="ExRost06y7">#REF!</definedName>
    <definedName name="ExRost06y8" localSheetId="12">#REF!</definedName>
    <definedName name="ExRost06y8" localSheetId="13">#REF!</definedName>
    <definedName name="ExRost06y8">#REF!</definedName>
    <definedName name="ExRost06y9" localSheetId="12">#REF!</definedName>
    <definedName name="ExRost06y9" localSheetId="13">#REF!</definedName>
    <definedName name="ExRost06y9">#REF!</definedName>
    <definedName name="EXTPR" localSheetId="5">#REF!</definedName>
    <definedName name="EXTPR" localSheetId="12">#REF!</definedName>
    <definedName name="EXTPR" localSheetId="8">#REF!</definedName>
    <definedName name="EXTPR" localSheetId="13">#REF!</definedName>
    <definedName name="EXTPR" localSheetId="10">#REF!</definedName>
    <definedName name="EXTPR" localSheetId="9">#REF!</definedName>
    <definedName name="EXTPR" localSheetId="6">#REF!</definedName>
    <definedName name="EXTPR" localSheetId="7">#REF!</definedName>
    <definedName name="EXTPR" localSheetId="3">#REF!</definedName>
    <definedName name="EXTPR">#REF!</definedName>
    <definedName name="f" localSheetId="17">#REF!</definedName>
    <definedName name="f" localSheetId="5">#REF!</definedName>
    <definedName name="f" localSheetId="12">#REF!</definedName>
    <definedName name="f" localSheetId="8">#REF!</definedName>
    <definedName name="f" localSheetId="13">#REF!</definedName>
    <definedName name="f" localSheetId="10">#REF!</definedName>
    <definedName name="f" localSheetId="9">#REF!</definedName>
    <definedName name="f" localSheetId="11">#REF!</definedName>
    <definedName name="f" localSheetId="6">#REF!</definedName>
    <definedName name="f" localSheetId="7">#REF!</definedName>
    <definedName name="f" localSheetId="3">#REF!</definedName>
    <definedName name="f">#REF!</definedName>
    <definedName name="F_ST_ET" localSheetId="12">#REF!</definedName>
    <definedName name="F_ST_ET" localSheetId="13">#REF!</definedName>
    <definedName name="F_ST_ET">#REF!</definedName>
    <definedName name="F01_2" localSheetId="12">[79]!F01_2</definedName>
    <definedName name="F01_2" localSheetId="13">[79]!F01_2</definedName>
    <definedName name="F01_2">[79]!F01_2</definedName>
    <definedName name="F10_ET" localSheetId="12">[51]TEHSHEET!#REF!</definedName>
    <definedName name="F10_ET" localSheetId="13">[51]TEHSHEET!#REF!</definedName>
    <definedName name="F10_ET" localSheetId="6">[51]TEHSHEET!#REF!</definedName>
    <definedName name="F10_ET">[51]TEHSHEET!#REF!</definedName>
    <definedName name="F10_FST_OPT" localSheetId="12">#REF!</definedName>
    <definedName name="F10_FST_OPT" localSheetId="13">#REF!</definedName>
    <definedName name="F10_FST_OPT" localSheetId="6">#REF!</definedName>
    <definedName name="F10_FST_OPT">#REF!</definedName>
    <definedName name="F10_FST_OPT_1" localSheetId="12">#REF!</definedName>
    <definedName name="F10_FST_OPT_1" localSheetId="13">#REF!</definedName>
    <definedName name="F10_FST_OPT_1">#REF!</definedName>
    <definedName name="F10_FST_OPT_2" localSheetId="12">#REF!</definedName>
    <definedName name="F10_FST_OPT_2" localSheetId="13">#REF!</definedName>
    <definedName name="F10_FST_OPT_2">#REF!</definedName>
    <definedName name="F10_FST_OPT_3" localSheetId="12">#REF!</definedName>
    <definedName name="F10_FST_OPT_3" localSheetId="13">#REF!</definedName>
    <definedName name="F10_FST_OPT_3">#REF!</definedName>
    <definedName name="F10_FST_ROZN" localSheetId="12">#REF!</definedName>
    <definedName name="F10_FST_ROZN" localSheetId="13">#REF!</definedName>
    <definedName name="F10_FST_ROZN">#REF!</definedName>
    <definedName name="F10_FST_ROZN_1" localSheetId="12">#REF!</definedName>
    <definedName name="F10_FST_ROZN_1" localSheetId="13">#REF!</definedName>
    <definedName name="F10_FST_ROZN_1">#REF!</definedName>
    <definedName name="F10_FST_ROZN_2" localSheetId="12">#REF!</definedName>
    <definedName name="F10_FST_ROZN_2" localSheetId="13">#REF!</definedName>
    <definedName name="F10_FST_ROZN_2">#REF!</definedName>
    <definedName name="F10_MAX_OPT" localSheetId="12">#REF!</definedName>
    <definedName name="F10_MAX_OPT" localSheetId="13">#REF!</definedName>
    <definedName name="F10_MAX_OPT">#REF!</definedName>
    <definedName name="F10_MAX_OPT_1" localSheetId="12">#REF!</definedName>
    <definedName name="F10_MAX_OPT_1" localSheetId="13">#REF!</definedName>
    <definedName name="F10_MAX_OPT_1">#REF!</definedName>
    <definedName name="F10_MAX_OPT_2" localSheetId="12">#REF!</definedName>
    <definedName name="F10_MAX_OPT_2" localSheetId="13">#REF!</definedName>
    <definedName name="F10_MAX_OPT_2">#REF!</definedName>
    <definedName name="F10_MAX_OPT_3" localSheetId="12">#REF!</definedName>
    <definedName name="F10_MAX_OPT_3" localSheetId="13">#REF!</definedName>
    <definedName name="F10_MAX_OPT_3">#REF!</definedName>
    <definedName name="F10_MAX_ROZN" localSheetId="12">#REF!</definedName>
    <definedName name="F10_MAX_ROZN" localSheetId="13">#REF!</definedName>
    <definedName name="F10_MAX_ROZN">#REF!</definedName>
    <definedName name="F10_MAX_ROZN_1" localSheetId="12">#REF!</definedName>
    <definedName name="F10_MAX_ROZN_1" localSheetId="13">#REF!</definedName>
    <definedName name="F10_MAX_ROZN_1">#REF!</definedName>
    <definedName name="F10_MAX_ROZN_2" localSheetId="12">#REF!</definedName>
    <definedName name="F10_MAX_ROZN_2" localSheetId="13">#REF!</definedName>
    <definedName name="F10_MAX_ROZN_2">#REF!</definedName>
    <definedName name="F10_MIN_OPT" localSheetId="12">#REF!</definedName>
    <definedName name="F10_MIN_OPT" localSheetId="13">#REF!</definedName>
    <definedName name="F10_MIN_OPT">#REF!</definedName>
    <definedName name="F10_MIN_OPT_1" localSheetId="12">#REF!</definedName>
    <definedName name="F10_MIN_OPT_1" localSheetId="13">#REF!</definedName>
    <definedName name="F10_MIN_OPT_1">#REF!</definedName>
    <definedName name="F10_MIN_OPT_2" localSheetId="12">#REF!</definedName>
    <definedName name="F10_MIN_OPT_2" localSheetId="13">#REF!</definedName>
    <definedName name="F10_MIN_OPT_2">#REF!</definedName>
    <definedName name="F10_MIN_OPT_3" localSheetId="12">#REF!</definedName>
    <definedName name="F10_MIN_OPT_3" localSheetId="13">#REF!</definedName>
    <definedName name="F10_MIN_OPT_3">#REF!</definedName>
    <definedName name="F10_MIN_ROZN" localSheetId="12">#REF!</definedName>
    <definedName name="F10_MIN_ROZN" localSheetId="13">#REF!</definedName>
    <definedName name="F10_MIN_ROZN">#REF!</definedName>
    <definedName name="F10_MIN_ROZN_1" localSheetId="12">#REF!</definedName>
    <definedName name="F10_MIN_ROZN_1" localSheetId="13">#REF!</definedName>
    <definedName name="F10_MIN_ROZN_1">#REF!</definedName>
    <definedName name="F10_MIN_ROZN_2" localSheetId="12">#REF!</definedName>
    <definedName name="F10_MIN_ROZN_2" localSheetId="13">#REF!</definedName>
    <definedName name="F10_MIN_ROZN_2">#REF!</definedName>
    <definedName name="F10_SCOPE" localSheetId="12">#REF!</definedName>
    <definedName name="F10_SCOPE" localSheetId="13">#REF!</definedName>
    <definedName name="F10_SCOPE">#REF!</definedName>
    <definedName name="F9_ET" localSheetId="12">[51]TEHSHEET!#REF!</definedName>
    <definedName name="F9_ET" localSheetId="13">[51]TEHSHEET!#REF!</definedName>
    <definedName name="F9_ET" localSheetId="6">[51]TEHSHEET!#REF!</definedName>
    <definedName name="F9_ET">[51]TEHSHEET!#REF!</definedName>
    <definedName name="F9_OPT" localSheetId="12">#REF!</definedName>
    <definedName name="F9_OPT" localSheetId="13">#REF!</definedName>
    <definedName name="F9_OPT" localSheetId="6">#REF!</definedName>
    <definedName name="F9_OPT">#REF!</definedName>
    <definedName name="F9_OPT_1" localSheetId="12">#REF!</definedName>
    <definedName name="F9_OPT_1" localSheetId="13">#REF!</definedName>
    <definedName name="F9_OPT_1">#REF!</definedName>
    <definedName name="F9_OPT_2" localSheetId="12">#REF!</definedName>
    <definedName name="F9_OPT_2" localSheetId="13">#REF!</definedName>
    <definedName name="F9_OPT_2">#REF!</definedName>
    <definedName name="F9_OPT_3" localSheetId="12">#REF!</definedName>
    <definedName name="F9_OPT_3" localSheetId="13">#REF!</definedName>
    <definedName name="F9_OPT_3">#REF!</definedName>
    <definedName name="F9_ROZN" localSheetId="12">#REF!</definedName>
    <definedName name="F9_ROZN" localSheetId="13">#REF!</definedName>
    <definedName name="F9_ROZN">#REF!</definedName>
    <definedName name="F9_ROZN_1" localSheetId="12">#REF!</definedName>
    <definedName name="F9_ROZN_1" localSheetId="13">#REF!</definedName>
    <definedName name="F9_ROZN_1">#REF!</definedName>
    <definedName name="F9_ROZN_2" localSheetId="12">#REF!</definedName>
    <definedName name="F9_ROZN_2" localSheetId="13">#REF!</definedName>
    <definedName name="F9_ROZN_2">#REF!</definedName>
    <definedName name="F9_SC_1" localSheetId="12">[61]Топливо2009!#REF!</definedName>
    <definedName name="F9_SC_1" localSheetId="13">[61]Топливо2009!#REF!</definedName>
    <definedName name="F9_SC_1" localSheetId="6">[61]Топливо2009!#REF!</definedName>
    <definedName name="F9_SC_1">[61]Топливо2009!#REF!</definedName>
    <definedName name="F9_SC_2" localSheetId="12">[61]Топливо2009!#REF!</definedName>
    <definedName name="F9_SC_2" localSheetId="13">[61]Топливо2009!#REF!</definedName>
    <definedName name="F9_SC_2" localSheetId="6">[61]Топливо2009!#REF!</definedName>
    <definedName name="F9_SC_2">[61]Топливо2009!#REF!</definedName>
    <definedName name="F9_SC_3" localSheetId="12">[61]Топливо2009!#REF!</definedName>
    <definedName name="F9_SC_3" localSheetId="13">[61]Топливо2009!#REF!</definedName>
    <definedName name="F9_SC_3" localSheetId="6">[61]Топливо2009!#REF!</definedName>
    <definedName name="F9_SC_3">[61]Топливо2009!#REF!</definedName>
    <definedName name="F9_SC_4" localSheetId="12">[61]Топливо2009!#REF!</definedName>
    <definedName name="F9_SC_4" localSheetId="13">[61]Топливо2009!#REF!</definedName>
    <definedName name="F9_SC_4" localSheetId="6">[61]Топливо2009!#REF!</definedName>
    <definedName name="F9_SC_4">[61]Топливо2009!#REF!</definedName>
    <definedName name="F9_SC_5" localSheetId="12">[61]Топливо2009!#REF!</definedName>
    <definedName name="F9_SC_5" localSheetId="13">[61]Топливо2009!#REF!</definedName>
    <definedName name="F9_SC_5" localSheetId="6">[61]Топливо2009!#REF!</definedName>
    <definedName name="F9_SC_5">[61]Топливо2009!#REF!</definedName>
    <definedName name="F9_SC_6" localSheetId="12">[61]Топливо2009!#REF!</definedName>
    <definedName name="F9_SC_6" localSheetId="13">[61]Топливо2009!#REF!</definedName>
    <definedName name="F9_SC_6" localSheetId="6">[61]Топливо2009!#REF!</definedName>
    <definedName name="F9_SC_6">[61]Топливо2009!#REF!</definedName>
    <definedName name="F9_SCOPE" localSheetId="12">#REF!</definedName>
    <definedName name="F9_SCOPE" localSheetId="13">#REF!</definedName>
    <definedName name="F9_SCOPE" localSheetId="6">#REF!</definedName>
    <definedName name="F9_SCOPE">#REF!</definedName>
    <definedName name="fa" localSheetId="17">#REF!</definedName>
    <definedName name="fa" localSheetId="5">#REF!</definedName>
    <definedName name="fa" localSheetId="12">#REF!</definedName>
    <definedName name="fa" localSheetId="8">#REF!</definedName>
    <definedName name="fa" localSheetId="13">#REF!</definedName>
    <definedName name="fa" localSheetId="10">#REF!</definedName>
    <definedName name="fa" localSheetId="9">#REF!</definedName>
    <definedName name="fa" localSheetId="11">#REF!</definedName>
    <definedName name="fa" localSheetId="6">#REF!</definedName>
    <definedName name="fa" localSheetId="7">#REF!</definedName>
    <definedName name="fa" localSheetId="3">#REF!</definedName>
    <definedName name="fa">#REF!</definedName>
    <definedName name="fbgffnjfgg" localSheetId="17">#N/A</definedName>
    <definedName name="fbgffnjfgg" localSheetId="12">#N/A</definedName>
    <definedName name="fbgffnjfgg" localSheetId="8">#N/A</definedName>
    <definedName name="fbgffnjfgg" localSheetId="10">#N/A</definedName>
    <definedName name="fbgffnjfgg" localSheetId="9">#N/A</definedName>
    <definedName name="fbgffnjfgg" localSheetId="6">[21]!fbgffnjfgg</definedName>
    <definedName name="fbgffnjfgg" localSheetId="7">[21]!fbgffnjfgg</definedName>
    <definedName name="fbgffnjfgg">#N/A</definedName>
    <definedName name="fd" localSheetId="17">#REF!</definedName>
    <definedName name="fd" localSheetId="5">#REF!</definedName>
    <definedName name="fd" localSheetId="12">#REF!</definedName>
    <definedName name="fd" localSheetId="8">#REF!</definedName>
    <definedName name="fd" localSheetId="13">#REF!</definedName>
    <definedName name="fd" localSheetId="10">#REF!</definedName>
    <definedName name="fd" localSheetId="9">#REF!</definedName>
    <definedName name="fd" localSheetId="11">#REF!</definedName>
    <definedName name="fd" localSheetId="6">#REF!</definedName>
    <definedName name="fd" localSheetId="7">#REF!</definedName>
    <definedName name="fd" localSheetId="3">#REF!</definedName>
    <definedName name="fd">#REF!</definedName>
    <definedName name="fdgdf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 localSheetId="6">'Прил 2'!fdsf</definedName>
    <definedName name="fdsf">#N/A</definedName>
    <definedName name="FEB" localSheetId="12">#REF!</definedName>
    <definedName name="FEB" localSheetId="13">#REF!</definedName>
    <definedName name="FEB" localSheetId="6">#REF!</definedName>
    <definedName name="FEB">#REF!</definedName>
    <definedName name="ff" localSheetId="17">#REF!</definedName>
    <definedName name="ff" localSheetId="5">#REF!</definedName>
    <definedName name="ff" localSheetId="12">#REF!</definedName>
    <definedName name="ff" localSheetId="8">#REF!</definedName>
    <definedName name="ff" localSheetId="13">#REF!</definedName>
    <definedName name="ff" localSheetId="10">#REF!</definedName>
    <definedName name="ff" localSheetId="9">#REF!</definedName>
    <definedName name="ff" localSheetId="6">#REF!</definedName>
    <definedName name="ff" localSheetId="7">#REF!</definedName>
    <definedName name="ff" localSheetId="3">#REF!</definedName>
    <definedName name="ff">#REF!</definedName>
    <definedName name="fff" localSheetId="17">#REF!</definedName>
    <definedName name="fff" localSheetId="5">#REF!</definedName>
    <definedName name="fff" localSheetId="12">#REF!</definedName>
    <definedName name="fff" localSheetId="8">#REF!</definedName>
    <definedName name="fff" localSheetId="13">#REF!</definedName>
    <definedName name="fff" localSheetId="10">#REF!</definedName>
    <definedName name="fff" localSheetId="9">#REF!</definedName>
    <definedName name="fff" localSheetId="11">#REF!</definedName>
    <definedName name="fff" localSheetId="6">#REF!</definedName>
    <definedName name="fff" localSheetId="7">#REF!</definedName>
    <definedName name="fff" localSheetId="3">#REF!</definedName>
    <definedName name="fff">#REF!</definedName>
    <definedName name="fffff" localSheetId="17">'[80]Гр5(о)'!#REF!</definedName>
    <definedName name="fffff" localSheetId="5">'[81]Гр5(о)'!#REF!</definedName>
    <definedName name="fffff" localSheetId="12">'[80]Гр5(о)'!#REF!</definedName>
    <definedName name="fffff" localSheetId="8">'[80]Гр5(о)'!#REF!</definedName>
    <definedName name="fffff" localSheetId="13">'[82]Гр5(о)'!#REF!</definedName>
    <definedName name="fffff" localSheetId="10">'[80]Гр5(о)'!#REF!</definedName>
    <definedName name="fffff" localSheetId="9">'[80]Гр5(о)'!#REF!</definedName>
    <definedName name="fffff" localSheetId="6">'[80]Гр5(о)'!#REF!</definedName>
    <definedName name="fffff" localSheetId="7">'[80]Гр5(о)'!#REF!</definedName>
    <definedName name="fffff" localSheetId="3">'[81]Гр5(о)'!#REF!</definedName>
    <definedName name="fffff">'[82]Гр5(о)'!#REF!</definedName>
    <definedName name="ffffffffff" localSheetId="6">'Прил 2'!ffffffffff</definedName>
    <definedName name="ffffffffff">#N/A</definedName>
    <definedName name="fg" localSheetId="17">#N/A</definedName>
    <definedName name="fg" localSheetId="12">#N/A</definedName>
    <definedName name="fg" localSheetId="8">#N/A</definedName>
    <definedName name="fg" localSheetId="10">#N/A</definedName>
    <definedName name="fg" localSheetId="9">#N/A</definedName>
    <definedName name="fg" localSheetId="6">[21]!fg</definedName>
    <definedName name="fg" localSheetId="7">[21]!fg</definedName>
    <definedName name="fg">#N/A</definedName>
    <definedName name="fghfg" localSheetId="17">#REF!</definedName>
    <definedName name="fghfg" localSheetId="5">#REF!</definedName>
    <definedName name="fghfg" localSheetId="12">#REF!</definedName>
    <definedName name="fghfg" localSheetId="8">#REF!</definedName>
    <definedName name="fghfg" localSheetId="13">#REF!</definedName>
    <definedName name="fghfg" localSheetId="10">#REF!</definedName>
    <definedName name="fghfg" localSheetId="9">#REF!</definedName>
    <definedName name="fghfg" localSheetId="11">#REF!</definedName>
    <definedName name="fghfg" localSheetId="6">#REF!</definedName>
    <definedName name="fghfg" localSheetId="7">#REF!</definedName>
    <definedName name="fghfg" localSheetId="3">#REF!</definedName>
    <definedName name="fghfg">#REF!</definedName>
    <definedName name="fgjgj" localSheetId="17">#REF!</definedName>
    <definedName name="fgjgj" localSheetId="5">#REF!</definedName>
    <definedName name="fgjgj" localSheetId="12">#REF!</definedName>
    <definedName name="fgjgj" localSheetId="8">#REF!</definedName>
    <definedName name="fgjgj" localSheetId="13">#REF!</definedName>
    <definedName name="fgjgj" localSheetId="10">#REF!</definedName>
    <definedName name="fgjgj" localSheetId="9">#REF!</definedName>
    <definedName name="fgjgj" localSheetId="11">#REF!</definedName>
    <definedName name="fgjgj" localSheetId="6">#REF!</definedName>
    <definedName name="fgjgj" localSheetId="7">#REF!</definedName>
    <definedName name="fgjgj" localSheetId="3">#REF!</definedName>
    <definedName name="fgjgj">#REF!</definedName>
    <definedName name="fhfyfyu" localSheetId="17" hidden="1">#REF!,#REF!,#REF!,амортизация!P1_SCOPE_PER_PRT,амортизация!P2_SCOPE_PER_PRT,амортизация!P3_SCOPE_PER_PRT,амортизация!P4_SCOPE_PER_PRT</definedName>
    <definedName name="fhfyfyu" localSheetId="5" hidden="1">#REF!,#REF!,#REF!,'Закрытый ГВС (2)'!P1_SCOPE_PER_PRT,'Закрытый ГВС (2)'!P2_SCOPE_PER_PRT,'Закрытый ГВС (2)'!P3_SCOPE_PER_PRT,'Закрытый ГВС (2)'!P4_SCOPE_PER_PRT</definedName>
    <definedName name="fhfyfyu" localSheetId="2" hidden="1">#REF!,#REF!,#REF!,подконтрольные!P1_SCOPE_PER_PRT,подконтрольные!P2_SCOPE_PER_PRT,подконтрольные!P3_SCOPE_PER_PRT,подконтрольные!P4_SCOPE_PER_PRT</definedName>
    <definedName name="fhfyfyu" localSheetId="12" hidden="1">#REF!,#REF!,#REF!,'Пр (1ГВС)'!P1_SCOPE_PER_PRT,'Пр (1ГВС)'!P2_SCOPE_PER_PRT,'Пр (1ГВС)'!P3_SCOPE_PER_PRT,'Пр (1ГВС)'!P4_SCOPE_PER_PRT</definedName>
    <definedName name="fhfyfyu" localSheetId="8" hidden="1">#REF!,#REF!,#REF!,'Пр (2ГВС)'!P1_SCOPE_PER_PRT,'Пр (2ГВС)'!P2_SCOPE_PER_PRT,'Пр (2ГВС)'!P3_SCOPE_PER_PRT,'Пр (2ГВС)'!P4_SCOPE_PER_PRT</definedName>
    <definedName name="fhfyfyu" localSheetId="13" hidden="1">#REF!,#REF!,#REF!,'пр 2 к расп'!P1_SCOPE_PER_PRT,'пр 2 к расп'!P2_SCOPE_PER_PRT,'пр 2 к расп'!P3_SCOPE_PER_PRT,'пр 2 к расп'!P4_SCOPE_PER_PRT</definedName>
    <definedName name="fhfyfyu" localSheetId="10" hidden="1">#REF!,#REF!,#REF!,'пр 4 (ГВС)'!P1_SCOPE_PER_PRT,'пр 4 (ГВС)'!P2_SCOPE_PER_PRT,'пр 4 (ГВС)'!P3_SCOPE_PER_PRT,'пр 4 (ГВС)'!P4_SCOPE_PER_PRT</definedName>
    <definedName name="fhfyfyu" localSheetId="9" hidden="1">#REF!,#REF!,#REF!,пр3ГВС!P1_SCOPE_PER_PRT,пр3ГВС!P2_SCOPE_PER_PRT,пр3ГВС!P3_SCOPE_PER_PRT,пр3ГВС!P4_SCOPE_PER_PRT</definedName>
    <definedName name="fhfyfyu" localSheetId="11" hidden="1">#REF!,#REF!,#REF!,пр5!P1_SCOPE_PER_PRT,пр5!P2_SCOPE_PER_PRT,пр5!P3_SCOPE_PER_PRT,пр5!P4_SCOPE_PER_PRT</definedName>
    <definedName name="fhfyfyu" localSheetId="6" hidden="1">#REF!,#REF!,#REF!,'Прил 2'!P1_SCOPE_PER_PRT,'Прил 2'!P2_SCOPE_PER_PRT,'Прил 2'!P3_SCOPE_PER_PRT,'Прил 2'!P4_SCOPE_PER_PRT</definedName>
    <definedName name="fhfyfyu" localSheetId="7" hidden="1">#REF!,#REF!,#REF!,'Прил 3'!P1_SCOPE_PER_PRT,'Прил 3'!P2_SCOPE_PER_PRT,'Прил 3'!P3_SCOPE_PER_PRT,'Прил 3'!P4_SCOPE_PER_PRT</definedName>
    <definedName name="fhfyfyu" localSheetId="3" hidden="1">#REF!,#REF!,#REF!,'Тарифное меню_!! (2)'!P1_SCOPE_PER_PRT,'Тарифное меню_!! (2)'!P2_SCOPE_PER_PRT,'Тарифное меню_!! (2)'!P3_SCOPE_PER_PRT,'Тарифное меню_!! (2)'!P4_SCOPE_PER_PRT</definedName>
    <definedName name="fhfyfyu" localSheetId="15" hidden="1">#REF!,#REF!,#REF!,P1_SCOPE_PER_PRT,P2_SCOPE_PER_PRT,P3_SCOPE_PER_PRT,P4_SCOPE_PER_PRT</definedName>
    <definedName name="fhfyfyu" hidden="1">#REF!,#REF!,#REF!,P1_SCOPE_PER_PRT,P2_SCOPE_PER_PRT,P3_SCOPE_PER_PRT,P4_SCOPE_PER_PRT</definedName>
    <definedName name="fhj" localSheetId="17">#REF!</definedName>
    <definedName name="fhj" localSheetId="5">#REF!</definedName>
    <definedName name="fhj" localSheetId="12">#REF!</definedName>
    <definedName name="fhj" localSheetId="8">#REF!</definedName>
    <definedName name="fhj" localSheetId="13">#REF!</definedName>
    <definedName name="fhj" localSheetId="10">#REF!</definedName>
    <definedName name="fhj" localSheetId="9">#REF!</definedName>
    <definedName name="fhj" localSheetId="11">#REF!</definedName>
    <definedName name="fhj" localSheetId="6">#REF!</definedName>
    <definedName name="fhj" localSheetId="7">#REF!</definedName>
    <definedName name="fhj" localSheetId="3">#REF!</definedName>
    <definedName name="fhj">#REF!</definedName>
    <definedName name="file" localSheetId="17">#REF!</definedName>
    <definedName name="file" localSheetId="5">#REF!</definedName>
    <definedName name="file" localSheetId="12">#REF!</definedName>
    <definedName name="file" localSheetId="8">#REF!</definedName>
    <definedName name="file" localSheetId="13">#REF!</definedName>
    <definedName name="file" localSheetId="10">#REF!</definedName>
    <definedName name="file" localSheetId="9">#REF!</definedName>
    <definedName name="file" localSheetId="11">#REF!</definedName>
    <definedName name="file" localSheetId="6">#REF!</definedName>
    <definedName name="file" localSheetId="7">#REF!</definedName>
    <definedName name="file" localSheetId="3">#REF!</definedName>
    <definedName name="file">#REF!</definedName>
    <definedName name="fjhgkj" localSheetId="17">#REF!</definedName>
    <definedName name="fjhgkj" localSheetId="5">#REF!</definedName>
    <definedName name="fjhgkj" localSheetId="12">#REF!</definedName>
    <definedName name="fjhgkj" localSheetId="8">#REF!</definedName>
    <definedName name="fjhgkj" localSheetId="13">#REF!</definedName>
    <definedName name="fjhgkj" localSheetId="10">#REF!</definedName>
    <definedName name="fjhgkj" localSheetId="9">#REF!</definedName>
    <definedName name="fjhgkj" localSheetId="11">#REF!</definedName>
    <definedName name="fjhgkj" localSheetId="6">#REF!</definedName>
    <definedName name="fjhgkj" localSheetId="7">#REF!</definedName>
    <definedName name="fjhgkj" localSheetId="3">#REF!</definedName>
    <definedName name="fjhgkj">#REF!</definedName>
    <definedName name="ForIns" localSheetId="12">[83]Регионы!#REF!</definedName>
    <definedName name="ForIns" localSheetId="13">[83]Регионы!#REF!</definedName>
    <definedName name="ForIns" localSheetId="6">[83]Регионы!#REF!</definedName>
    <definedName name="ForIns">[83]Регионы!#REF!</definedName>
    <definedName name="FORMCODE" localSheetId="17">[52]TSheet!$C$2</definedName>
    <definedName name="FORMCODE" localSheetId="12">[84]TSheet!$C$2</definedName>
    <definedName name="FORMCODE" localSheetId="8">[84]TSheet!$C$2</definedName>
    <definedName name="FORMCODE" localSheetId="13">[84]TSheet!$C$2</definedName>
    <definedName name="FORMCODE" localSheetId="10">[84]TSheet!$C$2</definedName>
    <definedName name="FORMCODE" localSheetId="9">[84]TSheet!$C$2</definedName>
    <definedName name="FORMCODE" localSheetId="11">[84]TSheet!$C$2</definedName>
    <definedName name="FORMCODE" localSheetId="6">[56]TSheet!$C$2</definedName>
    <definedName name="FORMCODE" localSheetId="7">[56]TSheet!$C$2</definedName>
    <definedName name="FORMCODE">[85]TSheet!$C$2</definedName>
    <definedName name="FORMNAME" localSheetId="17">[85]TSheet!$C$3</definedName>
    <definedName name="FORMNAME" localSheetId="12">[85]TSheet!$C$3</definedName>
    <definedName name="FORMNAME" localSheetId="8">[85]TSheet!$C$3</definedName>
    <definedName name="FORMNAME" localSheetId="10">[85]TSheet!$C$3</definedName>
    <definedName name="FORMNAME" localSheetId="9">[85]TSheet!$C$3</definedName>
    <definedName name="FORMNAME" localSheetId="6">[56]TSheet!$C$3</definedName>
    <definedName name="FORMNAME" localSheetId="7">[56]TSheet!$C$3</definedName>
    <definedName name="FORMNAME">[85]TSheet!$C$3</definedName>
    <definedName name="FUEL" localSheetId="12">#REF!</definedName>
    <definedName name="FUEL" localSheetId="13">#REF!</definedName>
    <definedName name="FUEL" localSheetId="6">#REF!</definedName>
    <definedName name="FUEL">#REF!</definedName>
    <definedName name="FUEL_ET" localSheetId="12">#REF!</definedName>
    <definedName name="FUEL_ET" localSheetId="13">#REF!</definedName>
    <definedName name="FUEL_ET">#REF!</definedName>
    <definedName name="FUEL_GROUP" localSheetId="17">[55]TSheet!$T$2:$T$7</definedName>
    <definedName name="FUEL_GROUP" localSheetId="12">[55]TSheet!$T$2:$T$7</definedName>
    <definedName name="FUEL_GROUP" localSheetId="8">[55]TSheet!$T$2:$T$7</definedName>
    <definedName name="FUEL_GROUP" localSheetId="10">[55]TSheet!$T$2:$T$7</definedName>
    <definedName name="FUEL_GROUP" localSheetId="9">[55]TSheet!$T$2:$T$7</definedName>
    <definedName name="FUEL_GROUP" localSheetId="6">[56]TSheet!$T$2:$T$7</definedName>
    <definedName name="FUEL_GROUP" localSheetId="7">[56]TSheet!$T$2:$T$7</definedName>
    <definedName name="FUEL_GROUP">[55]TSheet!$T$2:$T$7</definedName>
    <definedName name="FUELLIST" localSheetId="12">#REF!</definedName>
    <definedName name="FUELLIST" localSheetId="13">#REF!</definedName>
    <definedName name="FUELLIST" localSheetId="6">#REF!</definedName>
    <definedName name="FUELLIST">#REF!</definedName>
    <definedName name="FUR" localSheetId="17">#REF!</definedName>
    <definedName name="FUR" localSheetId="5">#REF!</definedName>
    <definedName name="FUR" localSheetId="12">#REF!</definedName>
    <definedName name="FUR" localSheetId="8">#REF!</definedName>
    <definedName name="FUR" localSheetId="13">#REF!</definedName>
    <definedName name="FUR" localSheetId="10">#REF!</definedName>
    <definedName name="FUR" localSheetId="9">#REF!</definedName>
    <definedName name="FUR" localSheetId="6">#REF!</definedName>
    <definedName name="FUR" localSheetId="7">#REF!</definedName>
    <definedName name="FUR" localSheetId="3">#REF!</definedName>
    <definedName name="FUR">#REF!</definedName>
    <definedName name="fytf" localSheetId="17">#REF!</definedName>
    <definedName name="fytf" localSheetId="5">#REF!</definedName>
    <definedName name="fytf" localSheetId="12">#REF!</definedName>
    <definedName name="fytf" localSheetId="8">#REF!</definedName>
    <definedName name="fytf" localSheetId="13">#REF!</definedName>
    <definedName name="fytf" localSheetId="10">#REF!</definedName>
    <definedName name="fytf" localSheetId="9">#REF!</definedName>
    <definedName name="fytf" localSheetId="11">#REF!</definedName>
    <definedName name="fytf" localSheetId="6">#REF!</definedName>
    <definedName name="fytf" localSheetId="7">#REF!</definedName>
    <definedName name="fytf" localSheetId="3">#REF!</definedName>
    <definedName name="fytf">#REF!</definedName>
    <definedName name="g" localSheetId="17">#REF!</definedName>
    <definedName name="g" localSheetId="5">#REF!</definedName>
    <definedName name="g" localSheetId="12">#REF!</definedName>
    <definedName name="g" localSheetId="8">#REF!</definedName>
    <definedName name="g" localSheetId="13">#REF!</definedName>
    <definedName name="g" localSheetId="10">#REF!</definedName>
    <definedName name="g" localSheetId="9">#REF!</definedName>
    <definedName name="g" localSheetId="11">#REF!</definedName>
    <definedName name="g" localSheetId="6">#REF!</definedName>
    <definedName name="g" localSheetId="7">#REF!</definedName>
    <definedName name="g" localSheetId="3">#REF!</definedName>
    <definedName name="g">#REF!</definedName>
    <definedName name="Gala" localSheetId="17">#REF!</definedName>
    <definedName name="Gala" localSheetId="5">#REF!</definedName>
    <definedName name="Gala" localSheetId="12">#REF!</definedName>
    <definedName name="Gala" localSheetId="8">#REF!</definedName>
    <definedName name="Gala" localSheetId="13">#REF!</definedName>
    <definedName name="Gala" localSheetId="10">#REF!</definedName>
    <definedName name="Gala" localSheetId="9">#REF!</definedName>
    <definedName name="Gala" localSheetId="11">#REF!</definedName>
    <definedName name="Gala" localSheetId="6">#REF!</definedName>
    <definedName name="Gala" localSheetId="7">#REF!</definedName>
    <definedName name="Gala" localSheetId="3">#REF!</definedName>
    <definedName name="Gala">#REF!</definedName>
    <definedName name="GAS_GROUP" localSheetId="17">[55]TSheet!$R$2:$R$8</definedName>
    <definedName name="GAS_GROUP" localSheetId="12">[55]TSheet!$R$2:$R$8</definedName>
    <definedName name="GAS_GROUP" localSheetId="8">[55]TSheet!$R$2:$R$8</definedName>
    <definedName name="GAS_GROUP" localSheetId="10">[55]TSheet!$R$2:$R$8</definedName>
    <definedName name="GAS_GROUP" localSheetId="9">[55]TSheet!$R$2:$R$8</definedName>
    <definedName name="GAS_GROUP" localSheetId="6">[56]TSheet!$R$2:$R$8</definedName>
    <definedName name="GAS_GROUP" localSheetId="7">[56]TSheet!$R$2:$R$8</definedName>
    <definedName name="GAS_GROUP">[55]TSheet!$R$2:$R$8</definedName>
    <definedName name="GES" localSheetId="12">#REF!</definedName>
    <definedName name="GES" localSheetId="13">#REF!</definedName>
    <definedName name="GES" localSheetId="6">#REF!</definedName>
    <definedName name="GES">#REF!</definedName>
    <definedName name="GES_DATA" localSheetId="12">#REF!</definedName>
    <definedName name="GES_DATA" localSheetId="13">#REF!</definedName>
    <definedName name="GES_DATA">#REF!</definedName>
    <definedName name="GES_LIST" localSheetId="12">#REF!</definedName>
    <definedName name="GES_LIST" localSheetId="13">#REF!</definedName>
    <definedName name="GES_LIST">#REF!</definedName>
    <definedName name="GES3_DATA" localSheetId="12">#REF!</definedName>
    <definedName name="GES3_DATA" localSheetId="13">#REF!</definedName>
    <definedName name="GES3_DATA">#REF!</definedName>
    <definedName name="gf">'[34]Продажи реальные и прогноз 20 л'!$E$47</definedName>
    <definedName name="gf2_2" localSheetId="12">#REF!</definedName>
    <definedName name="gf2_2" localSheetId="13">#REF!</definedName>
    <definedName name="gf2_2" localSheetId="6">#REF!</definedName>
    <definedName name="gf2_2">#REF!</definedName>
    <definedName name="gf2new" localSheetId="17">#REF!</definedName>
    <definedName name="gf2new" localSheetId="5">#REF!</definedName>
    <definedName name="gf2new" localSheetId="12">#REF!</definedName>
    <definedName name="gf2new" localSheetId="8">#REF!</definedName>
    <definedName name="gf2new" localSheetId="13">#REF!</definedName>
    <definedName name="gf2new" localSheetId="10">#REF!</definedName>
    <definedName name="gf2new" localSheetId="9">#REF!</definedName>
    <definedName name="gf2new" localSheetId="11">#REF!</definedName>
    <definedName name="gf2new" localSheetId="6">#REF!</definedName>
    <definedName name="gf2new" localSheetId="7">#REF!</definedName>
    <definedName name="gf2new" localSheetId="3">#REF!</definedName>
    <definedName name="gf2new">#REF!</definedName>
    <definedName name="gfg" localSheetId="17">#N/A</definedName>
    <definedName name="gfg" localSheetId="12">#N/A</definedName>
    <definedName name="gfg" localSheetId="8">#N/A</definedName>
    <definedName name="gfg" localSheetId="10">#N/A</definedName>
    <definedName name="gfg" localSheetId="9">#N/A</definedName>
    <definedName name="gfg" localSheetId="6">[21]!gfg</definedName>
    <definedName name="gfg" localSheetId="7">[21]!gfg</definedName>
    <definedName name="gfg">#N/A</definedName>
    <definedName name="gfgfd" localSheetId="6">'Прил 2'!gfgfd</definedName>
    <definedName name="gfgfd">#N/A</definedName>
    <definedName name="gg" localSheetId="6">'Прил 2'!gg</definedName>
    <definedName name="gg">#N/A</definedName>
    <definedName name="ggf" localSheetId="17">'[20]Общие продажи'!#REF!</definedName>
    <definedName name="ggf" localSheetId="5">'[20]Общие продажи'!#REF!</definedName>
    <definedName name="ggf" localSheetId="12">'[20]Общие продажи'!#REF!</definedName>
    <definedName name="ggf" localSheetId="8">'[20]Общие продажи'!#REF!</definedName>
    <definedName name="ggf" localSheetId="13">'[20]Общие продажи'!#REF!</definedName>
    <definedName name="ggf" localSheetId="10">'[20]Общие продажи'!#REF!</definedName>
    <definedName name="ggf" localSheetId="9">'[20]Общие продажи'!#REF!</definedName>
    <definedName name="ggf" localSheetId="6">'[20]Общие продажи'!#REF!</definedName>
    <definedName name="ggf" localSheetId="7">'[20]Общие продажи'!#REF!</definedName>
    <definedName name="ggf" localSheetId="3">'[20]Общие продажи'!#REF!</definedName>
    <definedName name="ggf">'[20]Общие продажи'!#REF!</definedName>
    <definedName name="gggg" localSheetId="17">#REF!</definedName>
    <definedName name="gggg" localSheetId="5">#REF!</definedName>
    <definedName name="gggg" localSheetId="12">#REF!</definedName>
    <definedName name="gggg" localSheetId="8">#REF!</definedName>
    <definedName name="gggg" localSheetId="13">#REF!</definedName>
    <definedName name="gggg" localSheetId="10">#REF!</definedName>
    <definedName name="gggg" localSheetId="9">#REF!</definedName>
    <definedName name="gggg" localSheetId="6">#REF!</definedName>
    <definedName name="gggg" localSheetId="7">#REF!</definedName>
    <definedName name="gggg" localSheetId="3">#REF!</definedName>
    <definedName name="gggg">#REF!</definedName>
    <definedName name="gh" localSheetId="17">'[20]Общие продажи'!#REF!</definedName>
    <definedName name="gh" localSheetId="5">'[20]Общие продажи'!#REF!</definedName>
    <definedName name="gh" localSheetId="12">'[20]Общие продажи'!#REF!</definedName>
    <definedName name="gh" localSheetId="8">'[20]Общие продажи'!#REF!</definedName>
    <definedName name="gh" localSheetId="13">'[20]Общие продажи'!#REF!</definedName>
    <definedName name="gh" localSheetId="10">'[20]Общие продажи'!#REF!</definedName>
    <definedName name="gh" localSheetId="9">'[20]Общие продажи'!#REF!</definedName>
    <definedName name="gh" localSheetId="6">'[20]Общие продажи'!#REF!</definedName>
    <definedName name="gh" localSheetId="7">'[20]Общие продажи'!#REF!</definedName>
    <definedName name="gh" localSheetId="3">'[20]Общие продажи'!#REF!</definedName>
    <definedName name="gh">'[20]Общие продажи'!#REF!</definedName>
    <definedName name="ghh" localSheetId="6">'Прил 2'!ghh</definedName>
    <definedName name="ghh">#N/A</definedName>
    <definedName name="ghhktyi" localSheetId="17">#N/A</definedName>
    <definedName name="ghhktyi" localSheetId="12">#N/A</definedName>
    <definedName name="ghhktyi" localSheetId="8">#N/A</definedName>
    <definedName name="ghhktyi" localSheetId="10">#N/A</definedName>
    <definedName name="ghhktyi" localSheetId="9">#N/A</definedName>
    <definedName name="ghhktyi" localSheetId="6">[21]!ghhktyi</definedName>
    <definedName name="ghhktyi" localSheetId="7">[21]!ghhktyi</definedName>
    <definedName name="ghhktyi">#N/A</definedName>
    <definedName name="ghjjhj" localSheetId="17">#REF!</definedName>
    <definedName name="ghjjhj" localSheetId="5">#REF!</definedName>
    <definedName name="ghjjhj" localSheetId="12">#REF!</definedName>
    <definedName name="ghjjhj" localSheetId="8">#REF!</definedName>
    <definedName name="ghjjhj" localSheetId="13">#REF!</definedName>
    <definedName name="ghjjhj" localSheetId="10">#REF!</definedName>
    <definedName name="ghjjhj" localSheetId="9">#REF!</definedName>
    <definedName name="ghjjhj" localSheetId="11">#REF!</definedName>
    <definedName name="ghjjhj" localSheetId="6">#REF!</definedName>
    <definedName name="ghjjhj" localSheetId="7">#REF!</definedName>
    <definedName name="ghjjhj" localSheetId="3">#REF!</definedName>
    <definedName name="ghjjhj">#REF!</definedName>
    <definedName name="ghrthrth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17">#REF!</definedName>
    <definedName name="ghy" localSheetId="5">#REF!</definedName>
    <definedName name="ghy" localSheetId="12">#REF!</definedName>
    <definedName name="ghy" localSheetId="8">#REF!</definedName>
    <definedName name="ghy" localSheetId="13">#REF!</definedName>
    <definedName name="ghy" localSheetId="10">#REF!</definedName>
    <definedName name="ghy" localSheetId="9">#REF!</definedName>
    <definedName name="ghy" localSheetId="11">#REF!</definedName>
    <definedName name="ghy" localSheetId="6">#REF!</definedName>
    <definedName name="ghy" localSheetId="7">#REF!</definedName>
    <definedName name="ghy" localSheetId="3">#REF!</definedName>
    <definedName name="ghy">#REF!</definedName>
    <definedName name="god" localSheetId="17">'[86]Затраты на газ'!#REF!</definedName>
    <definedName name="god" localSheetId="5">'[87]Затраты на газ'!#REF!</definedName>
    <definedName name="god" localSheetId="12">[88]Титульный!$F$10</definedName>
    <definedName name="god" localSheetId="8">[88]Титульный!$F$10</definedName>
    <definedName name="god" localSheetId="13">[88]Титульный!$F$10</definedName>
    <definedName name="god" localSheetId="10">[88]Титульный!$F$10</definedName>
    <definedName name="god" localSheetId="9">[88]Титульный!$F$10</definedName>
    <definedName name="god" localSheetId="11">[88]Титульный!$F$10</definedName>
    <definedName name="god" localSheetId="6">'[89]Затраты на газ'!#REF!</definedName>
    <definedName name="god" localSheetId="7">[90]Титульный!$F$10</definedName>
    <definedName name="god" localSheetId="3">'[87]Затраты на газ'!#REF!</definedName>
    <definedName name="god">'[91]Затраты на газ'!#REF!</definedName>
    <definedName name="godpl">'[17]ГУП 2008'!$B$1</definedName>
    <definedName name="GRANGE_11" localSheetId="17">#REF!</definedName>
    <definedName name="GRANGE_11" localSheetId="5">#REF!</definedName>
    <definedName name="GRANGE_11" localSheetId="12">#REF!</definedName>
    <definedName name="GRANGE_11" localSheetId="8">#REF!</definedName>
    <definedName name="GRANGE_11" localSheetId="13">#REF!</definedName>
    <definedName name="GRANGE_11" localSheetId="10">#REF!</definedName>
    <definedName name="GRANGE_11" localSheetId="9">#REF!</definedName>
    <definedName name="GRANGE_11" localSheetId="6">#REF!</definedName>
    <definedName name="GRANGE_11" localSheetId="7">#REF!</definedName>
    <definedName name="GRANGE_11" localSheetId="3">#REF!</definedName>
    <definedName name="GRANGE_11">#REF!</definedName>
    <definedName name="GRANGE_12" localSheetId="5">#REF!</definedName>
    <definedName name="GRANGE_12" localSheetId="12">#REF!</definedName>
    <definedName name="GRANGE_12" localSheetId="8">#REF!</definedName>
    <definedName name="GRANGE_12" localSheetId="13">#REF!</definedName>
    <definedName name="GRANGE_12" localSheetId="10">#REF!</definedName>
    <definedName name="GRANGE_12" localSheetId="9">#REF!</definedName>
    <definedName name="GRANGE_12" localSheetId="6">#REF!</definedName>
    <definedName name="GRANGE_12" localSheetId="7">#REF!</definedName>
    <definedName name="GRANGE_12" localSheetId="3">#REF!</definedName>
    <definedName name="GRANGE_12">#REF!</definedName>
    <definedName name="GRANGE_13" localSheetId="5">#REF!</definedName>
    <definedName name="GRANGE_13" localSheetId="12">#REF!</definedName>
    <definedName name="GRANGE_13" localSheetId="8">#REF!</definedName>
    <definedName name="GRANGE_13" localSheetId="13">#REF!</definedName>
    <definedName name="GRANGE_13" localSheetId="10">#REF!</definedName>
    <definedName name="GRANGE_13" localSheetId="9">#REF!</definedName>
    <definedName name="GRANGE_13" localSheetId="6">#REF!</definedName>
    <definedName name="GRANGE_13" localSheetId="7">#REF!</definedName>
    <definedName name="GRANGE_13" localSheetId="3">#REF!</definedName>
    <definedName name="GRANGE_13">#REF!</definedName>
    <definedName name="GRANGE_21" localSheetId="5">#REF!</definedName>
    <definedName name="GRANGE_21" localSheetId="12">#REF!</definedName>
    <definedName name="GRANGE_21" localSheetId="8">#REF!</definedName>
    <definedName name="GRANGE_21" localSheetId="13">#REF!</definedName>
    <definedName name="GRANGE_21" localSheetId="10">#REF!</definedName>
    <definedName name="GRANGE_21" localSheetId="9">#REF!</definedName>
    <definedName name="GRANGE_21" localSheetId="6">#REF!</definedName>
    <definedName name="GRANGE_21" localSheetId="7">#REF!</definedName>
    <definedName name="GRANGE_21" localSheetId="3">#REF!</definedName>
    <definedName name="GRANGE_21">#REF!</definedName>
    <definedName name="GRANGE_22" localSheetId="5">#REF!</definedName>
    <definedName name="GRANGE_22" localSheetId="12">#REF!</definedName>
    <definedName name="GRANGE_22" localSheetId="8">#REF!</definedName>
    <definedName name="GRANGE_22" localSheetId="13">#REF!</definedName>
    <definedName name="GRANGE_22" localSheetId="10">#REF!</definedName>
    <definedName name="GRANGE_22" localSheetId="9">#REF!</definedName>
    <definedName name="GRANGE_22" localSheetId="6">#REF!</definedName>
    <definedName name="GRANGE_22" localSheetId="7">#REF!</definedName>
    <definedName name="GRANGE_22" localSheetId="3">#REF!</definedName>
    <definedName name="GRANGE_22">#REF!</definedName>
    <definedName name="GRANGE_23" localSheetId="5">#REF!</definedName>
    <definedName name="GRANGE_23" localSheetId="12">#REF!</definedName>
    <definedName name="GRANGE_23" localSheetId="8">#REF!</definedName>
    <definedName name="GRANGE_23" localSheetId="13">#REF!</definedName>
    <definedName name="GRANGE_23" localSheetId="10">#REF!</definedName>
    <definedName name="GRANGE_23" localSheetId="9">#REF!</definedName>
    <definedName name="GRANGE_23" localSheetId="6">#REF!</definedName>
    <definedName name="GRANGE_23" localSheetId="7">#REF!</definedName>
    <definedName name="GRANGE_23" localSheetId="3">#REF!</definedName>
    <definedName name="GRANGE_23">#REF!</definedName>
    <definedName name="GRES" localSheetId="12">#REF!</definedName>
    <definedName name="GRES" localSheetId="13">#REF!</definedName>
    <definedName name="GRES">#REF!</definedName>
    <definedName name="GRES_DATA" localSheetId="12">#REF!</definedName>
    <definedName name="GRES_DATA" localSheetId="13">#REF!</definedName>
    <definedName name="GRES_DATA">#REF!</definedName>
    <definedName name="GRES_LIST" localSheetId="12">#REF!</definedName>
    <definedName name="GRES_LIST" localSheetId="13">#REF!</definedName>
    <definedName name="GRES_LIST">#REF!</definedName>
    <definedName name="grety5e" localSheetId="17">#N/A</definedName>
    <definedName name="grety5e" localSheetId="12">#N/A</definedName>
    <definedName name="grety5e" localSheetId="8">#N/A</definedName>
    <definedName name="grety5e" localSheetId="10">#N/A</definedName>
    <definedName name="grety5e" localSheetId="9">#N/A</definedName>
    <definedName name="grety5e" localSheetId="6">[21]!grety5e</definedName>
    <definedName name="grety5e" localSheetId="7">[21]!grety5e</definedName>
    <definedName name="grety5e">#N/A</definedName>
    <definedName name="gtty">#N/A</definedName>
    <definedName name="gyuj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17">#REF!</definedName>
    <definedName name="H" localSheetId="5">#REF!</definedName>
    <definedName name="H" localSheetId="12">#REF!</definedName>
    <definedName name="H" localSheetId="8">#REF!</definedName>
    <definedName name="H" localSheetId="13">#REF!</definedName>
    <definedName name="H" localSheetId="10">#REF!</definedName>
    <definedName name="H" localSheetId="9">#REF!</definedName>
    <definedName name="H" localSheetId="11">#REF!</definedName>
    <definedName name="H" localSheetId="6">#REF!</definedName>
    <definedName name="H" localSheetId="7">#REF!</definedName>
    <definedName name="H" localSheetId="3">#REF!</definedName>
    <definedName name="H">#REF!</definedName>
    <definedName name="HELP" localSheetId="17">#REF!</definedName>
    <definedName name="HELP" localSheetId="5">#REF!</definedName>
    <definedName name="HELP" localSheetId="12">#REF!</definedName>
    <definedName name="HELP" localSheetId="8">#REF!</definedName>
    <definedName name="HELP" localSheetId="13">#REF!</definedName>
    <definedName name="HELP" localSheetId="10">#REF!</definedName>
    <definedName name="HELP" localSheetId="9">#REF!</definedName>
    <definedName name="HELP" localSheetId="11">#REF!</definedName>
    <definedName name="HELP" localSheetId="6">#REF!</definedName>
    <definedName name="HELP" localSheetId="7">#REF!</definedName>
    <definedName name="HELP" localSheetId="3">#REF!</definedName>
    <definedName name="HELP">#REF!</definedName>
    <definedName name="Helper_Котельные">[92]Справочники!$A$9:$A$12</definedName>
    <definedName name="Helper_ТЭС">[92]Справочники!$A$2:$A$5</definedName>
    <definedName name="Helper_ТЭС_Котельные">[93]Справочники!$A$2:$A$4,[93]Справочники!$A$16:$A$18</definedName>
    <definedName name="Helper_ФОРЭМ">[92]Справочники!$A$30:$A$35</definedName>
    <definedName name="hfte" localSheetId="17">#N/A</definedName>
    <definedName name="hfte" localSheetId="12">#N/A</definedName>
    <definedName name="hfte" localSheetId="8">#N/A</definedName>
    <definedName name="hfte" localSheetId="10">#N/A</definedName>
    <definedName name="hfte" localSheetId="9">#N/A</definedName>
    <definedName name="hfte" localSheetId="6">[21]!hfte</definedName>
    <definedName name="hfte" localSheetId="7">[21]!hfte</definedName>
    <definedName name="hfte">#N/A</definedName>
    <definedName name="hg" localSheetId="6">'Прил 2'!hg</definedName>
    <definedName name="hg">#N/A</definedName>
    <definedName name="hgj" localSheetId="6">'Прил 2'!hgj</definedName>
    <definedName name="hgj">#N/A</definedName>
    <definedName name="hgkj">'[94]Продажи реальные и прогноз 20 л'!$E$47</definedName>
    <definedName name="hh" localSheetId="6">'Прил 2'!hh</definedName>
    <definedName name="hh">#N/A</definedName>
    <definedName name="hhh" localSheetId="17" hidden="1">{#N/A,#N/A,TRUE,"Лист1";#N/A,#N/A,TRUE,"Лист2";#N/A,#N/A,TRUE,"Лист3"}</definedName>
    <definedName name="hhh" localSheetId="5" hidden="1">{#N/A,#N/A,TRUE,"Лист1";#N/A,#N/A,TRUE,"Лист2";#N/A,#N/A,TRUE,"Лист3"}</definedName>
    <definedName name="hhh" localSheetId="2" hidden="1">{#N/A,#N/A,TRUE,"Лист1";#N/A,#N/A,TRUE,"Лист2";#N/A,#N/A,TRUE,"Лист3"}</definedName>
    <definedName name="hhh" localSheetId="12" hidden="1">{#N/A,#N/A,TRUE,"Лист1";#N/A,#N/A,TRUE,"Лист2";#N/A,#N/A,TRUE,"Лист3"}</definedName>
    <definedName name="hhh" localSheetId="8" hidden="1">{#N/A,#N/A,TRUE,"Лист1";#N/A,#N/A,TRUE,"Лист2";#N/A,#N/A,TRUE,"Лист3"}</definedName>
    <definedName name="hhh" localSheetId="13" hidden="1">{#N/A,#N/A,TRUE,"Лист1";#N/A,#N/A,TRUE,"Лист2";#N/A,#N/A,TRUE,"Лист3"}</definedName>
    <definedName name="hhh" localSheetId="10" hidden="1">{#N/A,#N/A,TRUE,"Лист1";#N/A,#N/A,TRUE,"Лист2";#N/A,#N/A,TRUE,"Лист3"}</definedName>
    <definedName name="hhh" localSheetId="9" hidden="1">{#N/A,#N/A,TRUE,"Лист1";#N/A,#N/A,TRUE,"Лист2";#N/A,#N/A,TRUE,"Лист3"}</definedName>
    <definedName name="hhh" localSheetId="11" hidden="1">{#N/A,#N/A,TRUE,"Лист1";#N/A,#N/A,TRUE,"Лист2";#N/A,#N/A,TRUE,"Лист3"}</definedName>
    <definedName name="hhh" localSheetId="6" hidden="1">{#N/A,#N/A,TRUE,"Лист1";#N/A,#N/A,TRUE,"Лист2";#N/A,#N/A,TRUE,"Лист3"}</definedName>
    <definedName name="hhh" localSheetId="7" hidden="1">{#N/A,#N/A,TRUE,"Лист1";#N/A,#N/A,TRUE,"Лист2";#N/A,#N/A,TRUE,"Лист3"}</definedName>
    <definedName name="hhh" localSheetId="3" hidden="1">{#N/A,#N/A,TRUE,"Лист1";#N/A,#N/A,TRUE,"Лист2";#N/A,#N/A,TRUE,"Лист3"}</definedName>
    <definedName name="hhh" localSheetId="15" hidden="1">{#N/A,#N/A,TRUE,"Лист1";#N/A,#N/A,TRUE,"Лист2";#N/A,#N/A,TRUE,"Лист3"}</definedName>
    <definedName name="hhh" hidden="1">{#N/A,#N/A,TRUE,"Лист1";#N/A,#N/A,TRUE,"Лист2";#N/A,#N/A,TRUE,"Лист3"}</definedName>
    <definedName name="hhj">'[24]BCS APP Slovakia'!$AF$6</definedName>
    <definedName name="hhjhjjkkjjk">'[24]BCS APP CR'!$D$24</definedName>
    <definedName name="hhy" localSheetId="12">'[4]4.8теплоноситель'!hhy</definedName>
    <definedName name="hhy" localSheetId="13">'[4]4.8теплоноситель'!hhy</definedName>
    <definedName name="hhy">'[4]4.8теплоноситель'!hhy</definedName>
    <definedName name="Hidden_Range" localSheetId="12">#REF!</definedName>
    <definedName name="Hidden_Range" localSheetId="13">#REF!</definedName>
    <definedName name="Hidden_Range" localSheetId="6">#REF!</definedName>
    <definedName name="Hidden_Range">#REF!</definedName>
    <definedName name="hjg" localSheetId="17">#REF!</definedName>
    <definedName name="hjg" localSheetId="5">#REF!</definedName>
    <definedName name="hjg" localSheetId="12">#REF!</definedName>
    <definedName name="hjg" localSheetId="8">#REF!</definedName>
    <definedName name="hjg" localSheetId="13">#REF!</definedName>
    <definedName name="hjg" localSheetId="10">#REF!</definedName>
    <definedName name="hjg" localSheetId="9">#REF!</definedName>
    <definedName name="hjg" localSheetId="11">#REF!</definedName>
    <definedName name="hjg" localSheetId="6">#REF!</definedName>
    <definedName name="hjg" localSheetId="7">#REF!</definedName>
    <definedName name="hjg" localSheetId="3">#REF!</definedName>
    <definedName name="hjg">#REF!</definedName>
    <definedName name="hjjkjklkl" localSheetId="17">#REF!</definedName>
    <definedName name="hjjkjklkl" localSheetId="5">#REF!</definedName>
    <definedName name="hjjkjklkl" localSheetId="12">#REF!</definedName>
    <definedName name="hjjkjklkl" localSheetId="8">#REF!</definedName>
    <definedName name="hjjkjklkl" localSheetId="13">#REF!</definedName>
    <definedName name="hjjkjklkl" localSheetId="10">#REF!</definedName>
    <definedName name="hjjkjklkl" localSheetId="9">#REF!</definedName>
    <definedName name="hjjkjklkl" localSheetId="6">#REF!</definedName>
    <definedName name="hjjkjklkl" localSheetId="7">#REF!</definedName>
    <definedName name="hjjkjklkl" localSheetId="3">#REF!</definedName>
    <definedName name="hjjkjklkl">#REF!</definedName>
    <definedName name="hjytjtyj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17">#REF!</definedName>
    <definedName name="homr" localSheetId="5">#REF!</definedName>
    <definedName name="homr" localSheetId="12">#REF!</definedName>
    <definedName name="homr" localSheetId="8">#REF!</definedName>
    <definedName name="homr" localSheetId="13">#REF!</definedName>
    <definedName name="homr" localSheetId="10">#REF!</definedName>
    <definedName name="homr" localSheetId="9">#REF!</definedName>
    <definedName name="homr" localSheetId="11">#REF!</definedName>
    <definedName name="homr" localSheetId="6">#REF!</definedName>
    <definedName name="homr" localSheetId="7">#REF!</definedName>
    <definedName name="homr" localSheetId="3">#REF!</definedName>
    <definedName name="homr">#REF!</definedName>
    <definedName name="hpo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17" hidden="1">{"'D'!$A$1:$E$13"}</definedName>
    <definedName name="HTML_Control" localSheetId="5" hidden="1">{"'D'!$A$1:$E$13"}</definedName>
    <definedName name="HTML_Control" localSheetId="12" hidden="1">{"'D'!$A$1:$E$13"}</definedName>
    <definedName name="HTML_Control" localSheetId="8" hidden="1">{"'D'!$A$1:$E$13"}</definedName>
    <definedName name="HTML_Control" localSheetId="10" hidden="1">{"'D'!$A$1:$E$13"}</definedName>
    <definedName name="HTML_Control" localSheetId="9" hidden="1">{"'D'!$A$1:$E$13"}</definedName>
    <definedName name="HTML_Control" localSheetId="6" hidden="1">{"'D'!$A$1:$E$13"}</definedName>
    <definedName name="HTML_Control" localSheetId="7" hidden="1">{"'D'!$A$1:$E$13"}</definedName>
    <definedName name="HTML_Control" localSheetId="3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 localSheetId="17">[95]TSheet!$S$2:$S$22</definedName>
    <definedName name="i_list" localSheetId="5">[96]TSheet!$S$2:$S$22</definedName>
    <definedName name="i_list" localSheetId="12">[95]TSheet!$S$2:$S$22</definedName>
    <definedName name="i_list" localSheetId="8">[95]TSheet!$S$2:$S$22</definedName>
    <definedName name="i_list" localSheetId="10">[95]TSheet!$S$2:$S$22</definedName>
    <definedName name="i_list" localSheetId="9">[95]TSheet!$S$2:$S$22</definedName>
    <definedName name="i_list" localSheetId="6">[97]TSheet!$S$2:$S$22</definedName>
    <definedName name="i_list" localSheetId="7">[98]TSheet!$S$2:$S$22</definedName>
    <definedName name="i_list" localSheetId="3">[96]TSheet!$S$2:$S$22</definedName>
    <definedName name="i_list">[99]TSheet!$S$2:$S$22</definedName>
    <definedName name="I_LIST_1" localSheetId="17">[100]TSheet!$G$30:$G$34</definedName>
    <definedName name="I_LIST_1" localSheetId="12">[100]TSheet!$G$30:$G$34</definedName>
    <definedName name="I_LIST_1" localSheetId="8">[100]TSheet!$G$30:$G$34</definedName>
    <definedName name="I_LIST_1" localSheetId="13">[100]TSheet!$G$30:$G$34</definedName>
    <definedName name="I_LIST_1" localSheetId="10">[100]TSheet!$G$30:$G$34</definedName>
    <definedName name="I_LIST_1" localSheetId="9">[100]TSheet!$G$30:$G$34</definedName>
    <definedName name="I_LIST_1" localSheetId="11">[100]TSheet!$G$30:$G$34</definedName>
    <definedName name="I_LIST_1" localSheetId="6">[101]TSheet!$G$30:$G$34</definedName>
    <definedName name="I_LIST_1" localSheetId="7">[101]TSheet!$G$30:$G$34</definedName>
    <definedName name="I_LIST_1">[102]TSheet!$G$30:$G$34</definedName>
    <definedName name="I_LIST_3" localSheetId="17">[100]TSheet!$G$50:$G$61</definedName>
    <definedName name="I_LIST_3" localSheetId="12">[100]TSheet!$G$50:$G$61</definedName>
    <definedName name="I_LIST_3" localSheetId="8">[100]TSheet!$G$50:$G$61</definedName>
    <definedName name="I_LIST_3" localSheetId="13">[100]TSheet!$G$50:$G$61</definedName>
    <definedName name="I_LIST_3" localSheetId="10">[100]TSheet!$G$50:$G$61</definedName>
    <definedName name="I_LIST_3" localSheetId="9">[100]TSheet!$G$50:$G$61</definedName>
    <definedName name="I_LIST_3" localSheetId="11">[100]TSheet!$G$50:$G$61</definedName>
    <definedName name="I_LIST_3" localSheetId="6">[101]TSheet!$G$50:$G$61</definedName>
    <definedName name="I_LIST_3" localSheetId="7">[101]TSheet!$G$50:$G$61</definedName>
    <definedName name="I_LIST_3">[102]TSheet!$G$50:$G$61</definedName>
    <definedName name="I_LIST_4" localSheetId="17">[100]TSheet!$G$66:$G$74</definedName>
    <definedName name="I_LIST_4" localSheetId="12">[100]TSheet!$G$66:$G$74</definedName>
    <definedName name="I_LIST_4" localSheetId="8">[100]TSheet!$G$66:$G$74</definedName>
    <definedName name="I_LIST_4" localSheetId="13">[100]TSheet!$G$66:$G$74</definedName>
    <definedName name="I_LIST_4" localSheetId="10">[100]TSheet!$G$66:$G$74</definedName>
    <definedName name="I_LIST_4" localSheetId="9">[100]TSheet!$G$66:$G$74</definedName>
    <definedName name="I_LIST_4" localSheetId="11">[100]TSheet!$G$66:$G$74</definedName>
    <definedName name="I_LIST_4" localSheetId="6">[103]TSheet!$G$66:$G$74</definedName>
    <definedName name="I_LIST_4" localSheetId="7">[103]TSheet!$G$66:$G$74</definedName>
    <definedName name="I_LIST_4">[102]TSheet!$G$66:$G$74</definedName>
    <definedName name="ID" localSheetId="17">[52]Титульный!$A$1</definedName>
    <definedName name="ID" localSheetId="12">[84]Титульный!$A$1</definedName>
    <definedName name="ID" localSheetId="8">[84]Титульный!$A$1</definedName>
    <definedName name="ID" localSheetId="13">[84]Титульный!$A$1</definedName>
    <definedName name="ID" localSheetId="10">[84]Титульный!$A$1</definedName>
    <definedName name="ID" localSheetId="9">[84]Титульный!$A$1</definedName>
    <definedName name="ID" localSheetId="11">[84]Титульный!$A$1</definedName>
    <definedName name="ID" localSheetId="6">[56]Титульный!$A$1</definedName>
    <definedName name="ID" localSheetId="7">[56]Титульный!$A$1</definedName>
    <definedName name="ID">[55]Титульный!$A$1</definedName>
    <definedName name="ii" localSheetId="6">'Прил 2'!ii</definedName>
    <definedName name="ii">#N/A</definedName>
    <definedName name="îî" localSheetId="12">'[4]4.8теплоноситель'!îî</definedName>
    <definedName name="îî" localSheetId="13">'[4]4.8теплоноситель'!îî</definedName>
    <definedName name="îî">'[4]4.8теплоноситель'!îî</definedName>
    <definedName name="Industry" localSheetId="12">'[53]Dairy Precedents'!#REF!</definedName>
    <definedName name="Industry" localSheetId="8">'[53]Dairy Precedents'!#REF!</definedName>
    <definedName name="Industry" localSheetId="13">'[53]Dairy Precedents'!#REF!</definedName>
    <definedName name="Industry" localSheetId="10">'[53]Dairy Precedents'!#REF!</definedName>
    <definedName name="Industry" localSheetId="9">'[53]Dairy Precedents'!#REF!</definedName>
    <definedName name="Industry" localSheetId="6">'[53]Dairy Precedents'!#REF!</definedName>
    <definedName name="Industry" localSheetId="7">'[53]Dairy Precedents'!#REF!</definedName>
    <definedName name="Industry">'[53]Dairy Precedents'!#REF!</definedName>
    <definedName name="infind">[104]BS_ias!$P$6</definedName>
    <definedName name="INN" localSheetId="12">#REF!</definedName>
    <definedName name="INN" localSheetId="13">#REF!</definedName>
    <definedName name="INN" localSheetId="6">#REF!</definedName>
    <definedName name="INN">#REF!</definedName>
    <definedName name="INPUT_FIELDS_APPCZ">'[105]4 Fin &amp; Publ'!$B$8:$Z$11,'[105]4 Fin &amp; Publ'!$B$14:$Z$19</definedName>
    <definedName name="INPUT_FIELDS_APPSK" localSheetId="17">#REF!,#REF!</definedName>
    <definedName name="INPUT_FIELDS_APPSK" localSheetId="5">#REF!,#REF!</definedName>
    <definedName name="INPUT_FIELDS_APPSK" localSheetId="12">#REF!,#REF!</definedName>
    <definedName name="INPUT_FIELDS_APPSK" localSheetId="8">#REF!,#REF!</definedName>
    <definedName name="INPUT_FIELDS_APPSK" localSheetId="13">#REF!,#REF!</definedName>
    <definedName name="INPUT_FIELDS_APPSK" localSheetId="10">#REF!,#REF!</definedName>
    <definedName name="INPUT_FIELDS_APPSK" localSheetId="9">#REF!,#REF!</definedName>
    <definedName name="INPUT_FIELDS_APPSK" localSheetId="6">#REF!,#REF!</definedName>
    <definedName name="INPUT_FIELDS_APPSK" localSheetId="7">#REF!,#REF!</definedName>
    <definedName name="INPUT_FIELDS_APPSK" localSheetId="3">#REF!,#REF!</definedName>
    <definedName name="INPUT_FIELDS_APPSK">#REF!,#REF!</definedName>
    <definedName name="Interval">[76]Настройка!$B$13</definedName>
    <definedName name="Interval1">[106]Настройка!$B$15</definedName>
    <definedName name="INTPR" localSheetId="17">#REF!</definedName>
    <definedName name="INTPR" localSheetId="5">#REF!</definedName>
    <definedName name="INTPR" localSheetId="12">#REF!</definedName>
    <definedName name="INTPR" localSheetId="8">#REF!</definedName>
    <definedName name="INTPR" localSheetId="13">#REF!</definedName>
    <definedName name="INTPR" localSheetId="10">#REF!</definedName>
    <definedName name="INTPR" localSheetId="9">#REF!</definedName>
    <definedName name="INTPR" localSheetId="6">#REF!</definedName>
    <definedName name="INTPR" localSheetId="7">#REF!</definedName>
    <definedName name="INTPR" localSheetId="3">#REF!</definedName>
    <definedName name="INTPR">#REF!</definedName>
    <definedName name="IS" localSheetId="5">#REF!</definedName>
    <definedName name="IS" localSheetId="12">#REF!</definedName>
    <definedName name="IS" localSheetId="8">#REF!</definedName>
    <definedName name="IS" localSheetId="13">#REF!</definedName>
    <definedName name="IS" localSheetId="10">#REF!</definedName>
    <definedName name="IS" localSheetId="9">#REF!</definedName>
    <definedName name="IS" localSheetId="6">#REF!</definedName>
    <definedName name="IS" localSheetId="7">#REF!</definedName>
    <definedName name="IS" localSheetId="3">#REF!</definedName>
    <definedName name="IS">#REF!</definedName>
    <definedName name="ISTFIN_LIST" localSheetId="17">[100]TSheet!$S$2:$S$12</definedName>
    <definedName name="ISTFIN_LIST" localSheetId="12">[100]TSheet!$S$2:$S$12</definedName>
    <definedName name="ISTFIN_LIST" localSheetId="8">[100]TSheet!$S$2:$S$12</definedName>
    <definedName name="ISTFIN_LIST" localSheetId="13">[100]TSheet!$S$2:$S$12</definedName>
    <definedName name="ISTFIN_LIST" localSheetId="10">[100]TSheet!$S$2:$S$12</definedName>
    <definedName name="ISTFIN_LIST" localSheetId="9">[100]TSheet!$S$2:$S$12</definedName>
    <definedName name="ISTFIN_LIST" localSheetId="11">[100]TSheet!$S$2:$S$12</definedName>
    <definedName name="ISTFIN_LIST" localSheetId="6">[101]TSheet!$S$2:$S$12</definedName>
    <definedName name="ISTFIN_LIST" localSheetId="7">[101]TSheet!$S$2:$S$12</definedName>
    <definedName name="ISTFIN_LIST">[102]TSheet!$S$2:$S$12</definedName>
    <definedName name="j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 localSheetId="12">#REF!</definedName>
    <definedName name="JAN" localSheetId="13">#REF!</definedName>
    <definedName name="JAN" localSheetId="6">#REF!</definedName>
    <definedName name="JAN">#REF!</definedName>
    <definedName name="jhjhdjhfj" localSheetId="17">#REF!</definedName>
    <definedName name="jhjhdjhfj" localSheetId="5">#REF!</definedName>
    <definedName name="jhjhdjhfj" localSheetId="12">#REF!</definedName>
    <definedName name="jhjhdjhfj" localSheetId="8">#REF!</definedName>
    <definedName name="jhjhdjhfj" localSheetId="13">#REF!</definedName>
    <definedName name="jhjhdjhfj" localSheetId="10">#REF!</definedName>
    <definedName name="jhjhdjhfj" localSheetId="9">#REF!</definedName>
    <definedName name="jhjhdjhfj" localSheetId="11">#REF!</definedName>
    <definedName name="jhjhdjhfj" localSheetId="6">#REF!</definedName>
    <definedName name="jhjhdjhfj" localSheetId="7">#REF!</definedName>
    <definedName name="jhjhdjhfj" localSheetId="3">#REF!</definedName>
    <definedName name="jhjhdjhfj">#REF!</definedName>
    <definedName name="jjj" localSheetId="6">'Прил 2'!jjj</definedName>
    <definedName name="jjj">#N/A</definedName>
    <definedName name="jjjj" localSheetId="17">'[107]Гр5(о)'!#REF!</definedName>
    <definedName name="jjjj" localSheetId="5">'[108]Гр5(о)'!#REF!</definedName>
    <definedName name="jjjj" localSheetId="12">'[107]Гр5(о)'!#REF!</definedName>
    <definedName name="jjjj" localSheetId="8">'[107]Гр5(о)'!#REF!</definedName>
    <definedName name="jjjj" localSheetId="13">'[109]Гр5(о)'!#REF!</definedName>
    <definedName name="jjjj" localSheetId="10">'[107]Гр5(о)'!#REF!</definedName>
    <definedName name="jjjj" localSheetId="9">'[107]Гр5(о)'!#REF!</definedName>
    <definedName name="jjjj" localSheetId="6">'[107]Гр5(о)'!#REF!</definedName>
    <definedName name="jjjj" localSheetId="7">'[107]Гр5(о)'!#REF!</definedName>
    <definedName name="jjjj" localSheetId="3">'[108]Гр5(о)'!#REF!</definedName>
    <definedName name="jjjj">'[109]Гр5(о)'!#REF!</definedName>
    <definedName name="jk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 localSheetId="6">'Прил 2'!jkh</definedName>
    <definedName name="jkh">#N/A</definedName>
    <definedName name="JUL" localSheetId="12">#REF!</definedName>
    <definedName name="JUL" localSheetId="13">#REF!</definedName>
    <definedName name="JUL" localSheetId="6">#REF!</definedName>
    <definedName name="JUL">#REF!</definedName>
    <definedName name="JUN" localSheetId="12">#REF!</definedName>
    <definedName name="JUN" localSheetId="13">#REF!</definedName>
    <definedName name="JUN">#REF!</definedName>
    <definedName name="K">[110]Лист1!$C$14</definedName>
    <definedName name="k_dz">'[111]К-ты'!$H$9</definedName>
    <definedName name="k_el">'[111]К-ты'!$I$9</definedName>
    <definedName name="K111_" localSheetId="17">#REF!</definedName>
    <definedName name="K111_" localSheetId="5">#REF!</definedName>
    <definedName name="K111_" localSheetId="12">#REF!</definedName>
    <definedName name="K111_" localSheetId="8">#REF!</definedName>
    <definedName name="K111_" localSheetId="13">#REF!</definedName>
    <definedName name="K111_" localSheetId="10">#REF!</definedName>
    <definedName name="K111_" localSheetId="9">#REF!</definedName>
    <definedName name="K111_" localSheetId="11">#REF!</definedName>
    <definedName name="K111_" localSheetId="6">#REF!</definedName>
    <definedName name="K111_" localSheetId="7">#REF!</definedName>
    <definedName name="K111_" localSheetId="3">#REF!</definedName>
    <definedName name="K111_">#REF!</definedName>
    <definedName name="K112_" localSheetId="17">#REF!</definedName>
    <definedName name="K112_" localSheetId="5">#REF!</definedName>
    <definedName name="K112_" localSheetId="12">#REF!</definedName>
    <definedName name="K112_" localSheetId="8">#REF!</definedName>
    <definedName name="K112_" localSheetId="13">#REF!</definedName>
    <definedName name="K112_" localSheetId="10">#REF!</definedName>
    <definedName name="K112_" localSheetId="9">#REF!</definedName>
    <definedName name="K112_" localSheetId="11">#REF!</definedName>
    <definedName name="K112_" localSheetId="6">#REF!</definedName>
    <definedName name="K112_" localSheetId="7">#REF!</definedName>
    <definedName name="K112_" localSheetId="3">#REF!</definedName>
    <definedName name="K112_">#REF!</definedName>
    <definedName name="K120_" localSheetId="17">#REF!</definedName>
    <definedName name="K120_" localSheetId="5">#REF!</definedName>
    <definedName name="K120_" localSheetId="12">#REF!</definedName>
    <definedName name="K120_" localSheetId="8">#REF!</definedName>
    <definedName name="K120_" localSheetId="13">#REF!</definedName>
    <definedName name="K120_" localSheetId="10">#REF!</definedName>
    <definedName name="K120_" localSheetId="9">#REF!</definedName>
    <definedName name="K120_" localSheetId="11">#REF!</definedName>
    <definedName name="K120_" localSheetId="6">#REF!</definedName>
    <definedName name="K120_" localSheetId="7">#REF!</definedName>
    <definedName name="K120_" localSheetId="3">#REF!</definedName>
    <definedName name="K120_">#REF!</definedName>
    <definedName name="K121_" localSheetId="17">#REF!</definedName>
    <definedName name="K121_" localSheetId="5">#REF!</definedName>
    <definedName name="K121_" localSheetId="12">#REF!</definedName>
    <definedName name="K121_" localSheetId="8">#REF!</definedName>
    <definedName name="K121_" localSheetId="13">#REF!</definedName>
    <definedName name="K121_" localSheetId="10">#REF!</definedName>
    <definedName name="K121_" localSheetId="9">#REF!</definedName>
    <definedName name="K121_" localSheetId="11">#REF!</definedName>
    <definedName name="K121_" localSheetId="6">#REF!</definedName>
    <definedName name="K121_" localSheetId="7">#REF!</definedName>
    <definedName name="K121_" localSheetId="3">#REF!</definedName>
    <definedName name="K121_">#REF!</definedName>
    <definedName name="K122_" localSheetId="17">#REF!</definedName>
    <definedName name="K122_" localSheetId="5">#REF!</definedName>
    <definedName name="K122_" localSheetId="12">#REF!</definedName>
    <definedName name="K122_" localSheetId="8">#REF!</definedName>
    <definedName name="K122_" localSheetId="13">#REF!</definedName>
    <definedName name="K122_" localSheetId="10">#REF!</definedName>
    <definedName name="K122_" localSheetId="9">#REF!</definedName>
    <definedName name="K122_" localSheetId="11">#REF!</definedName>
    <definedName name="K122_" localSheetId="6">#REF!</definedName>
    <definedName name="K122_" localSheetId="7">#REF!</definedName>
    <definedName name="K122_" localSheetId="3">#REF!</definedName>
    <definedName name="K122_">#REF!</definedName>
    <definedName name="K123_" localSheetId="17">#REF!</definedName>
    <definedName name="K123_" localSheetId="5">#REF!</definedName>
    <definedName name="K123_" localSheetId="12">#REF!</definedName>
    <definedName name="K123_" localSheetId="8">#REF!</definedName>
    <definedName name="K123_" localSheetId="13">#REF!</definedName>
    <definedName name="K123_" localSheetId="10">#REF!</definedName>
    <definedName name="K123_" localSheetId="9">#REF!</definedName>
    <definedName name="K123_" localSheetId="11">#REF!</definedName>
    <definedName name="K123_" localSheetId="6">#REF!</definedName>
    <definedName name="K123_" localSheetId="7">#REF!</definedName>
    <definedName name="K123_" localSheetId="3">#REF!</definedName>
    <definedName name="K123_">#REF!</definedName>
    <definedName name="K130_" localSheetId="17">#REF!</definedName>
    <definedName name="K130_" localSheetId="5">#REF!</definedName>
    <definedName name="K130_" localSheetId="12">#REF!</definedName>
    <definedName name="K130_" localSheetId="8">#REF!</definedName>
    <definedName name="K130_" localSheetId="13">#REF!</definedName>
    <definedName name="K130_" localSheetId="10">#REF!</definedName>
    <definedName name="K130_" localSheetId="9">#REF!</definedName>
    <definedName name="K130_" localSheetId="11">#REF!</definedName>
    <definedName name="K130_" localSheetId="6">#REF!</definedName>
    <definedName name="K130_" localSheetId="7">#REF!</definedName>
    <definedName name="K130_" localSheetId="3">#REF!</definedName>
    <definedName name="K130_">#REF!</definedName>
    <definedName name="K131_" localSheetId="17">#REF!</definedName>
    <definedName name="K131_" localSheetId="5">#REF!</definedName>
    <definedName name="K131_" localSheetId="12">#REF!</definedName>
    <definedName name="K131_" localSheetId="8">#REF!</definedName>
    <definedName name="K131_" localSheetId="13">#REF!</definedName>
    <definedName name="K131_" localSheetId="10">#REF!</definedName>
    <definedName name="K131_" localSheetId="9">#REF!</definedName>
    <definedName name="K131_" localSheetId="11">#REF!</definedName>
    <definedName name="K131_" localSheetId="6">#REF!</definedName>
    <definedName name="K131_" localSheetId="7">#REF!</definedName>
    <definedName name="K131_" localSheetId="3">#REF!</definedName>
    <definedName name="K131_">#REF!</definedName>
    <definedName name="K132_" localSheetId="17">#REF!</definedName>
    <definedName name="K132_" localSheetId="5">#REF!</definedName>
    <definedName name="K132_" localSheetId="12">#REF!</definedName>
    <definedName name="K132_" localSheetId="8">#REF!</definedName>
    <definedName name="K132_" localSheetId="13">#REF!</definedName>
    <definedName name="K132_" localSheetId="10">#REF!</definedName>
    <definedName name="K132_" localSheetId="9">#REF!</definedName>
    <definedName name="K132_" localSheetId="11">#REF!</definedName>
    <definedName name="K132_" localSheetId="6">#REF!</definedName>
    <definedName name="K132_" localSheetId="7">#REF!</definedName>
    <definedName name="K132_" localSheetId="3">#REF!</definedName>
    <definedName name="K132_">#REF!</definedName>
    <definedName name="K133_" localSheetId="17">#REF!</definedName>
    <definedName name="K133_" localSheetId="5">#REF!</definedName>
    <definedName name="K133_" localSheetId="12">#REF!</definedName>
    <definedName name="K133_" localSheetId="8">#REF!</definedName>
    <definedName name="K133_" localSheetId="13">#REF!</definedName>
    <definedName name="K133_" localSheetId="10">#REF!</definedName>
    <definedName name="K133_" localSheetId="9">#REF!</definedName>
    <definedName name="K133_" localSheetId="11">#REF!</definedName>
    <definedName name="K133_" localSheetId="6">#REF!</definedName>
    <definedName name="K133_" localSheetId="7">#REF!</definedName>
    <definedName name="K133_" localSheetId="3">#REF!</definedName>
    <definedName name="K133_">#REF!</definedName>
    <definedName name="K134_" localSheetId="17">#REF!</definedName>
    <definedName name="K134_" localSheetId="5">#REF!</definedName>
    <definedName name="K134_" localSheetId="12">#REF!</definedName>
    <definedName name="K134_" localSheetId="8">#REF!</definedName>
    <definedName name="K134_" localSheetId="13">#REF!</definedName>
    <definedName name="K134_" localSheetId="10">#REF!</definedName>
    <definedName name="K134_" localSheetId="9">#REF!</definedName>
    <definedName name="K134_" localSheetId="11">#REF!</definedName>
    <definedName name="K134_" localSheetId="6">#REF!</definedName>
    <definedName name="K134_" localSheetId="7">#REF!</definedName>
    <definedName name="K134_" localSheetId="3">#REF!</definedName>
    <definedName name="K134_">#REF!</definedName>
    <definedName name="K135_" localSheetId="17">#REF!</definedName>
    <definedName name="K135_" localSheetId="5">#REF!</definedName>
    <definedName name="K135_" localSheetId="12">#REF!</definedName>
    <definedName name="K135_" localSheetId="8">#REF!</definedName>
    <definedName name="K135_" localSheetId="13">#REF!</definedName>
    <definedName name="K135_" localSheetId="10">#REF!</definedName>
    <definedName name="K135_" localSheetId="9">#REF!</definedName>
    <definedName name="K135_" localSheetId="11">#REF!</definedName>
    <definedName name="K135_" localSheetId="6">#REF!</definedName>
    <definedName name="K135_" localSheetId="7">#REF!</definedName>
    <definedName name="K135_" localSheetId="3">#REF!</definedName>
    <definedName name="K135_">#REF!</definedName>
    <definedName name="K136_" localSheetId="17">#REF!</definedName>
    <definedName name="K136_" localSheetId="5">#REF!</definedName>
    <definedName name="K136_" localSheetId="12">#REF!</definedName>
    <definedName name="K136_" localSheetId="8">#REF!</definedName>
    <definedName name="K136_" localSheetId="13">#REF!</definedName>
    <definedName name="K136_" localSheetId="10">#REF!</definedName>
    <definedName name="K136_" localSheetId="9">#REF!</definedName>
    <definedName name="K136_" localSheetId="11">#REF!</definedName>
    <definedName name="K136_" localSheetId="6">#REF!</definedName>
    <definedName name="K136_" localSheetId="7">#REF!</definedName>
    <definedName name="K136_" localSheetId="3">#REF!</definedName>
    <definedName name="K136_">#REF!</definedName>
    <definedName name="K140_" localSheetId="17">#REF!</definedName>
    <definedName name="K140_" localSheetId="5">#REF!</definedName>
    <definedName name="K140_" localSheetId="12">#REF!</definedName>
    <definedName name="K140_" localSheetId="8">#REF!</definedName>
    <definedName name="K140_" localSheetId="13">#REF!</definedName>
    <definedName name="K140_" localSheetId="10">#REF!</definedName>
    <definedName name="K140_" localSheetId="9">#REF!</definedName>
    <definedName name="K140_" localSheetId="11">#REF!</definedName>
    <definedName name="K140_" localSheetId="6">#REF!</definedName>
    <definedName name="K140_" localSheetId="7">#REF!</definedName>
    <definedName name="K140_" localSheetId="3">#REF!</definedName>
    <definedName name="K140_">#REF!</definedName>
    <definedName name="K190_" localSheetId="17">#REF!</definedName>
    <definedName name="K190_" localSheetId="5">#REF!</definedName>
    <definedName name="K190_" localSheetId="12">#REF!</definedName>
    <definedName name="K190_" localSheetId="8">#REF!</definedName>
    <definedName name="K190_" localSheetId="13">#REF!</definedName>
    <definedName name="K190_" localSheetId="10">#REF!</definedName>
    <definedName name="K190_" localSheetId="9">#REF!</definedName>
    <definedName name="K190_" localSheetId="11">#REF!</definedName>
    <definedName name="K190_" localSheetId="6">#REF!</definedName>
    <definedName name="K190_" localSheetId="7">#REF!</definedName>
    <definedName name="K190_" localSheetId="3">#REF!</definedName>
    <definedName name="K190_">#REF!</definedName>
    <definedName name="K210_" localSheetId="17">#REF!</definedName>
    <definedName name="K210_" localSheetId="5">#REF!</definedName>
    <definedName name="K210_" localSheetId="12">#REF!</definedName>
    <definedName name="K210_" localSheetId="8">#REF!</definedName>
    <definedName name="K210_" localSheetId="13">#REF!</definedName>
    <definedName name="K210_" localSheetId="10">#REF!</definedName>
    <definedName name="K210_" localSheetId="9">#REF!</definedName>
    <definedName name="K210_" localSheetId="11">#REF!</definedName>
    <definedName name="K210_" localSheetId="6">#REF!</definedName>
    <definedName name="K210_" localSheetId="7">#REF!</definedName>
    <definedName name="K210_" localSheetId="3">#REF!</definedName>
    <definedName name="K210_">#REF!</definedName>
    <definedName name="K211_" localSheetId="17">#REF!</definedName>
    <definedName name="K211_" localSheetId="5">#REF!</definedName>
    <definedName name="K211_" localSheetId="12">#REF!</definedName>
    <definedName name="K211_" localSheetId="8">#REF!</definedName>
    <definedName name="K211_" localSheetId="13">#REF!</definedName>
    <definedName name="K211_" localSheetId="10">#REF!</definedName>
    <definedName name="K211_" localSheetId="9">#REF!</definedName>
    <definedName name="K211_" localSheetId="11">#REF!</definedName>
    <definedName name="K211_" localSheetId="6">#REF!</definedName>
    <definedName name="K211_" localSheetId="7">#REF!</definedName>
    <definedName name="K211_" localSheetId="3">#REF!</definedName>
    <definedName name="K211_">#REF!</definedName>
    <definedName name="K212_" localSheetId="17">#REF!</definedName>
    <definedName name="K212_" localSheetId="5">#REF!</definedName>
    <definedName name="K212_" localSheetId="12">#REF!</definedName>
    <definedName name="K212_" localSheetId="8">#REF!</definedName>
    <definedName name="K212_" localSheetId="13">#REF!</definedName>
    <definedName name="K212_" localSheetId="10">#REF!</definedName>
    <definedName name="K212_" localSheetId="9">#REF!</definedName>
    <definedName name="K212_" localSheetId="11">#REF!</definedName>
    <definedName name="K212_" localSheetId="6">#REF!</definedName>
    <definedName name="K212_" localSheetId="7">#REF!</definedName>
    <definedName name="K212_" localSheetId="3">#REF!</definedName>
    <definedName name="K212_">#REF!</definedName>
    <definedName name="K213_" localSheetId="17">#REF!</definedName>
    <definedName name="K213_" localSheetId="5">#REF!</definedName>
    <definedName name="K213_" localSheetId="12">#REF!</definedName>
    <definedName name="K213_" localSheetId="8">#REF!</definedName>
    <definedName name="K213_" localSheetId="13">#REF!</definedName>
    <definedName name="K213_" localSheetId="10">#REF!</definedName>
    <definedName name="K213_" localSheetId="9">#REF!</definedName>
    <definedName name="K213_" localSheetId="11">#REF!</definedName>
    <definedName name="K213_" localSheetId="6">#REF!</definedName>
    <definedName name="K213_" localSheetId="7">#REF!</definedName>
    <definedName name="K213_" localSheetId="3">#REF!</definedName>
    <definedName name="K213_">#REF!</definedName>
    <definedName name="K214_" localSheetId="17">#REF!</definedName>
    <definedName name="K214_" localSheetId="5">#REF!</definedName>
    <definedName name="K214_" localSheetId="12">#REF!</definedName>
    <definedName name="K214_" localSheetId="8">#REF!</definedName>
    <definedName name="K214_" localSheetId="13">#REF!</definedName>
    <definedName name="K214_" localSheetId="10">#REF!</definedName>
    <definedName name="K214_" localSheetId="9">#REF!</definedName>
    <definedName name="K214_" localSheetId="11">#REF!</definedName>
    <definedName name="K214_" localSheetId="6">#REF!</definedName>
    <definedName name="K214_" localSheetId="7">#REF!</definedName>
    <definedName name="K214_" localSheetId="3">#REF!</definedName>
    <definedName name="K214_">#REF!</definedName>
    <definedName name="K215_" localSheetId="17">#REF!</definedName>
    <definedName name="K215_" localSheetId="5">#REF!</definedName>
    <definedName name="K215_" localSheetId="12">#REF!</definedName>
    <definedName name="K215_" localSheetId="8">#REF!</definedName>
    <definedName name="K215_" localSheetId="13">#REF!</definedName>
    <definedName name="K215_" localSheetId="10">#REF!</definedName>
    <definedName name="K215_" localSheetId="9">#REF!</definedName>
    <definedName name="K215_" localSheetId="11">#REF!</definedName>
    <definedName name="K215_" localSheetId="6">#REF!</definedName>
    <definedName name="K215_" localSheetId="7">#REF!</definedName>
    <definedName name="K215_" localSheetId="3">#REF!</definedName>
    <definedName name="K215_">#REF!</definedName>
    <definedName name="K216_" localSheetId="17">#REF!</definedName>
    <definedName name="K216_" localSheetId="5">#REF!</definedName>
    <definedName name="K216_" localSheetId="12">#REF!</definedName>
    <definedName name="K216_" localSheetId="8">#REF!</definedName>
    <definedName name="K216_" localSheetId="13">#REF!</definedName>
    <definedName name="K216_" localSheetId="10">#REF!</definedName>
    <definedName name="K216_" localSheetId="9">#REF!</definedName>
    <definedName name="K216_" localSheetId="11">#REF!</definedName>
    <definedName name="K216_" localSheetId="6">#REF!</definedName>
    <definedName name="K216_" localSheetId="7">#REF!</definedName>
    <definedName name="K216_" localSheetId="3">#REF!</definedName>
    <definedName name="K216_">#REF!</definedName>
    <definedName name="K217_" localSheetId="17">#REF!</definedName>
    <definedName name="K217_" localSheetId="5">#REF!</definedName>
    <definedName name="K217_" localSheetId="12">#REF!</definedName>
    <definedName name="K217_" localSheetId="8">#REF!</definedName>
    <definedName name="K217_" localSheetId="13">#REF!</definedName>
    <definedName name="K217_" localSheetId="10">#REF!</definedName>
    <definedName name="K217_" localSheetId="9">#REF!</definedName>
    <definedName name="K217_" localSheetId="11">#REF!</definedName>
    <definedName name="K217_" localSheetId="6">#REF!</definedName>
    <definedName name="K217_" localSheetId="7">#REF!</definedName>
    <definedName name="K217_" localSheetId="3">#REF!</definedName>
    <definedName name="K217_">#REF!</definedName>
    <definedName name="K218_" localSheetId="17">#REF!</definedName>
    <definedName name="K218_" localSheetId="5">#REF!</definedName>
    <definedName name="K218_" localSheetId="12">#REF!</definedName>
    <definedName name="K218_" localSheetId="8">#REF!</definedName>
    <definedName name="K218_" localSheetId="13">#REF!</definedName>
    <definedName name="K218_" localSheetId="10">#REF!</definedName>
    <definedName name="K218_" localSheetId="9">#REF!</definedName>
    <definedName name="K218_" localSheetId="11">#REF!</definedName>
    <definedName name="K218_" localSheetId="6">#REF!</definedName>
    <definedName name="K218_" localSheetId="7">#REF!</definedName>
    <definedName name="K218_" localSheetId="3">#REF!</definedName>
    <definedName name="K218_">#REF!</definedName>
    <definedName name="K220_" localSheetId="17">#REF!</definedName>
    <definedName name="K220_" localSheetId="5">#REF!</definedName>
    <definedName name="K220_" localSheetId="12">#REF!</definedName>
    <definedName name="K220_" localSheetId="8">#REF!</definedName>
    <definedName name="K220_" localSheetId="13">#REF!</definedName>
    <definedName name="K220_" localSheetId="10">#REF!</definedName>
    <definedName name="K220_" localSheetId="9">#REF!</definedName>
    <definedName name="K220_" localSheetId="11">#REF!</definedName>
    <definedName name="K220_" localSheetId="6">#REF!</definedName>
    <definedName name="K220_" localSheetId="7">#REF!</definedName>
    <definedName name="K220_" localSheetId="3">#REF!</definedName>
    <definedName name="K220_">#REF!</definedName>
    <definedName name="K221_" localSheetId="17">#REF!</definedName>
    <definedName name="K221_" localSheetId="5">#REF!</definedName>
    <definedName name="K221_" localSheetId="12">#REF!</definedName>
    <definedName name="K221_" localSheetId="8">#REF!</definedName>
    <definedName name="K221_" localSheetId="13">#REF!</definedName>
    <definedName name="K221_" localSheetId="10">#REF!</definedName>
    <definedName name="K221_" localSheetId="9">#REF!</definedName>
    <definedName name="K221_" localSheetId="11">#REF!</definedName>
    <definedName name="K221_" localSheetId="6">#REF!</definedName>
    <definedName name="K221_" localSheetId="7">#REF!</definedName>
    <definedName name="K221_" localSheetId="3">#REF!</definedName>
    <definedName name="K221_">#REF!</definedName>
    <definedName name="K222_" localSheetId="17">#REF!</definedName>
    <definedName name="K222_" localSheetId="5">#REF!</definedName>
    <definedName name="K222_" localSheetId="12">#REF!</definedName>
    <definedName name="K222_" localSheetId="8">#REF!</definedName>
    <definedName name="K222_" localSheetId="13">#REF!</definedName>
    <definedName name="K222_" localSheetId="10">#REF!</definedName>
    <definedName name="K222_" localSheetId="9">#REF!</definedName>
    <definedName name="K222_" localSheetId="11">#REF!</definedName>
    <definedName name="K222_" localSheetId="6">#REF!</definedName>
    <definedName name="K222_" localSheetId="7">#REF!</definedName>
    <definedName name="K222_" localSheetId="3">#REF!</definedName>
    <definedName name="K222_">#REF!</definedName>
    <definedName name="K223_" localSheetId="17">#REF!</definedName>
    <definedName name="K223_" localSheetId="5">#REF!</definedName>
    <definedName name="K223_" localSheetId="12">#REF!</definedName>
    <definedName name="K223_" localSheetId="8">#REF!</definedName>
    <definedName name="K223_" localSheetId="13">#REF!</definedName>
    <definedName name="K223_" localSheetId="10">#REF!</definedName>
    <definedName name="K223_" localSheetId="9">#REF!</definedName>
    <definedName name="K223_" localSheetId="11">#REF!</definedName>
    <definedName name="K223_" localSheetId="6">#REF!</definedName>
    <definedName name="K223_" localSheetId="7">#REF!</definedName>
    <definedName name="K223_" localSheetId="3">#REF!</definedName>
    <definedName name="K223_">#REF!</definedName>
    <definedName name="K224_" localSheetId="17">#REF!</definedName>
    <definedName name="K224_" localSheetId="5">#REF!</definedName>
    <definedName name="K224_" localSheetId="12">#REF!</definedName>
    <definedName name="K224_" localSheetId="8">#REF!</definedName>
    <definedName name="K224_" localSheetId="13">#REF!</definedName>
    <definedName name="K224_" localSheetId="10">#REF!</definedName>
    <definedName name="K224_" localSheetId="9">#REF!</definedName>
    <definedName name="K224_" localSheetId="11">#REF!</definedName>
    <definedName name="K224_" localSheetId="6">#REF!</definedName>
    <definedName name="K224_" localSheetId="7">#REF!</definedName>
    <definedName name="K224_" localSheetId="3">#REF!</definedName>
    <definedName name="K224_">#REF!</definedName>
    <definedName name="K225_" localSheetId="17">#REF!</definedName>
    <definedName name="K225_" localSheetId="5">#REF!</definedName>
    <definedName name="K225_" localSheetId="12">#REF!</definedName>
    <definedName name="K225_" localSheetId="8">#REF!</definedName>
    <definedName name="K225_" localSheetId="13">#REF!</definedName>
    <definedName name="K225_" localSheetId="10">#REF!</definedName>
    <definedName name="K225_" localSheetId="9">#REF!</definedName>
    <definedName name="K225_" localSheetId="11">#REF!</definedName>
    <definedName name="K225_" localSheetId="6">#REF!</definedName>
    <definedName name="K225_" localSheetId="7">#REF!</definedName>
    <definedName name="K225_" localSheetId="3">#REF!</definedName>
    <definedName name="K225_">#REF!</definedName>
    <definedName name="K226_" localSheetId="17">#REF!</definedName>
    <definedName name="K226_" localSheetId="5">#REF!</definedName>
    <definedName name="K226_" localSheetId="12">#REF!</definedName>
    <definedName name="K226_" localSheetId="8">#REF!</definedName>
    <definedName name="K226_" localSheetId="13">#REF!</definedName>
    <definedName name="K226_" localSheetId="10">#REF!</definedName>
    <definedName name="K226_" localSheetId="9">#REF!</definedName>
    <definedName name="K226_" localSheetId="11">#REF!</definedName>
    <definedName name="K226_" localSheetId="6">#REF!</definedName>
    <definedName name="K226_" localSheetId="7">#REF!</definedName>
    <definedName name="K226_" localSheetId="3">#REF!</definedName>
    <definedName name="K226_">#REF!</definedName>
    <definedName name="K230_" localSheetId="17">#REF!</definedName>
    <definedName name="K230_" localSheetId="5">#REF!</definedName>
    <definedName name="K230_" localSheetId="12">#REF!</definedName>
    <definedName name="K230_" localSheetId="8">#REF!</definedName>
    <definedName name="K230_" localSheetId="13">#REF!</definedName>
    <definedName name="K230_" localSheetId="10">#REF!</definedName>
    <definedName name="K230_" localSheetId="9">#REF!</definedName>
    <definedName name="K230_" localSheetId="11">#REF!</definedName>
    <definedName name="K230_" localSheetId="6">#REF!</definedName>
    <definedName name="K230_" localSheetId="7">#REF!</definedName>
    <definedName name="K230_" localSheetId="3">#REF!</definedName>
    <definedName name="K230_">#REF!</definedName>
    <definedName name="K231_" localSheetId="17">#REF!</definedName>
    <definedName name="K231_" localSheetId="5">#REF!</definedName>
    <definedName name="K231_" localSheetId="12">#REF!</definedName>
    <definedName name="K231_" localSheetId="8">#REF!</definedName>
    <definedName name="K231_" localSheetId="13">#REF!</definedName>
    <definedName name="K231_" localSheetId="10">#REF!</definedName>
    <definedName name="K231_" localSheetId="9">#REF!</definedName>
    <definedName name="K231_" localSheetId="11">#REF!</definedName>
    <definedName name="K231_" localSheetId="6">#REF!</definedName>
    <definedName name="K231_" localSheetId="7">#REF!</definedName>
    <definedName name="K231_" localSheetId="3">#REF!</definedName>
    <definedName name="K231_">#REF!</definedName>
    <definedName name="K232_" localSheetId="17">#REF!</definedName>
    <definedName name="K232_" localSheetId="5">#REF!</definedName>
    <definedName name="K232_" localSheetId="12">#REF!</definedName>
    <definedName name="K232_" localSheetId="8">#REF!</definedName>
    <definedName name="K232_" localSheetId="13">#REF!</definedName>
    <definedName name="K232_" localSheetId="10">#REF!</definedName>
    <definedName name="K232_" localSheetId="9">#REF!</definedName>
    <definedName name="K232_" localSheetId="11">#REF!</definedName>
    <definedName name="K232_" localSheetId="6">#REF!</definedName>
    <definedName name="K232_" localSheetId="7">#REF!</definedName>
    <definedName name="K232_" localSheetId="3">#REF!</definedName>
    <definedName name="K232_">#REF!</definedName>
    <definedName name="K233_" localSheetId="17">#REF!</definedName>
    <definedName name="K233_" localSheetId="5">#REF!</definedName>
    <definedName name="K233_" localSheetId="12">#REF!</definedName>
    <definedName name="K233_" localSheetId="8">#REF!</definedName>
    <definedName name="K233_" localSheetId="13">#REF!</definedName>
    <definedName name="K233_" localSheetId="10">#REF!</definedName>
    <definedName name="K233_" localSheetId="9">#REF!</definedName>
    <definedName name="K233_" localSheetId="11">#REF!</definedName>
    <definedName name="K233_" localSheetId="6">#REF!</definedName>
    <definedName name="K233_" localSheetId="7">#REF!</definedName>
    <definedName name="K233_" localSheetId="3">#REF!</definedName>
    <definedName name="K233_">#REF!</definedName>
    <definedName name="K234_" localSheetId="17">#REF!</definedName>
    <definedName name="K234_" localSheetId="5">#REF!</definedName>
    <definedName name="K234_" localSheetId="12">#REF!</definedName>
    <definedName name="K234_" localSheetId="8">#REF!</definedName>
    <definedName name="K234_" localSheetId="13">#REF!</definedName>
    <definedName name="K234_" localSheetId="10">#REF!</definedName>
    <definedName name="K234_" localSheetId="9">#REF!</definedName>
    <definedName name="K234_" localSheetId="11">#REF!</definedName>
    <definedName name="K234_" localSheetId="6">#REF!</definedName>
    <definedName name="K234_" localSheetId="7">#REF!</definedName>
    <definedName name="K234_" localSheetId="3">#REF!</definedName>
    <definedName name="K234_">#REF!</definedName>
    <definedName name="K235_" localSheetId="17">#REF!</definedName>
    <definedName name="K235_" localSheetId="5">#REF!</definedName>
    <definedName name="K235_" localSheetId="12">#REF!</definedName>
    <definedName name="K235_" localSheetId="8">#REF!</definedName>
    <definedName name="K235_" localSheetId="13">#REF!</definedName>
    <definedName name="K235_" localSheetId="10">#REF!</definedName>
    <definedName name="K235_" localSheetId="9">#REF!</definedName>
    <definedName name="K235_" localSheetId="11">#REF!</definedName>
    <definedName name="K235_" localSheetId="6">#REF!</definedName>
    <definedName name="K235_" localSheetId="7">#REF!</definedName>
    <definedName name="K235_" localSheetId="3">#REF!</definedName>
    <definedName name="K235_">#REF!</definedName>
    <definedName name="K236_" localSheetId="17">#REF!</definedName>
    <definedName name="K236_" localSheetId="5">#REF!</definedName>
    <definedName name="K236_" localSheetId="12">#REF!</definedName>
    <definedName name="K236_" localSheetId="8">#REF!</definedName>
    <definedName name="K236_" localSheetId="13">#REF!</definedName>
    <definedName name="K236_" localSheetId="10">#REF!</definedName>
    <definedName name="K236_" localSheetId="9">#REF!</definedName>
    <definedName name="K236_" localSheetId="11">#REF!</definedName>
    <definedName name="K236_" localSheetId="6">#REF!</definedName>
    <definedName name="K236_" localSheetId="7">#REF!</definedName>
    <definedName name="K236_" localSheetId="3">#REF!</definedName>
    <definedName name="K236_">#REF!</definedName>
    <definedName name="K240_" localSheetId="17">#REF!</definedName>
    <definedName name="K240_" localSheetId="5">#REF!</definedName>
    <definedName name="K240_" localSheetId="12">#REF!</definedName>
    <definedName name="K240_" localSheetId="8">#REF!</definedName>
    <definedName name="K240_" localSheetId="13">#REF!</definedName>
    <definedName name="K240_" localSheetId="10">#REF!</definedName>
    <definedName name="K240_" localSheetId="9">#REF!</definedName>
    <definedName name="K240_" localSheetId="11">#REF!</definedName>
    <definedName name="K240_" localSheetId="6">#REF!</definedName>
    <definedName name="K240_" localSheetId="7">#REF!</definedName>
    <definedName name="K240_" localSheetId="3">#REF!</definedName>
    <definedName name="K240_">#REF!</definedName>
    <definedName name="K241_" localSheetId="17">#REF!</definedName>
    <definedName name="K241_" localSheetId="5">#REF!</definedName>
    <definedName name="K241_" localSheetId="12">#REF!</definedName>
    <definedName name="K241_" localSheetId="8">#REF!</definedName>
    <definedName name="K241_" localSheetId="13">#REF!</definedName>
    <definedName name="K241_" localSheetId="10">#REF!</definedName>
    <definedName name="K241_" localSheetId="9">#REF!</definedName>
    <definedName name="K241_" localSheetId="11">#REF!</definedName>
    <definedName name="K241_" localSheetId="6">#REF!</definedName>
    <definedName name="K241_" localSheetId="7">#REF!</definedName>
    <definedName name="K241_" localSheetId="3">#REF!</definedName>
    <definedName name="K241_">#REF!</definedName>
    <definedName name="K242_" localSheetId="17">#REF!</definedName>
    <definedName name="K242_" localSheetId="5">#REF!</definedName>
    <definedName name="K242_" localSheetId="12">#REF!</definedName>
    <definedName name="K242_" localSheetId="8">#REF!</definedName>
    <definedName name="K242_" localSheetId="13">#REF!</definedName>
    <definedName name="K242_" localSheetId="10">#REF!</definedName>
    <definedName name="K242_" localSheetId="9">#REF!</definedName>
    <definedName name="K242_" localSheetId="11">#REF!</definedName>
    <definedName name="K242_" localSheetId="6">#REF!</definedName>
    <definedName name="K242_" localSheetId="7">#REF!</definedName>
    <definedName name="K242_" localSheetId="3">#REF!</definedName>
    <definedName name="K242_">#REF!</definedName>
    <definedName name="K243_" localSheetId="17">#REF!</definedName>
    <definedName name="K243_" localSheetId="5">#REF!</definedName>
    <definedName name="K243_" localSheetId="12">#REF!</definedName>
    <definedName name="K243_" localSheetId="8">#REF!</definedName>
    <definedName name="K243_" localSheetId="13">#REF!</definedName>
    <definedName name="K243_" localSheetId="10">#REF!</definedName>
    <definedName name="K243_" localSheetId="9">#REF!</definedName>
    <definedName name="K243_" localSheetId="11">#REF!</definedName>
    <definedName name="K243_" localSheetId="6">#REF!</definedName>
    <definedName name="K243_" localSheetId="7">#REF!</definedName>
    <definedName name="K243_" localSheetId="3">#REF!</definedName>
    <definedName name="K243_">#REF!</definedName>
    <definedName name="K250_" localSheetId="17">#REF!</definedName>
    <definedName name="K250_" localSheetId="5">#REF!</definedName>
    <definedName name="K250_" localSheetId="12">#REF!</definedName>
    <definedName name="K250_" localSheetId="8">#REF!</definedName>
    <definedName name="K250_" localSheetId="13">#REF!</definedName>
    <definedName name="K250_" localSheetId="10">#REF!</definedName>
    <definedName name="K250_" localSheetId="9">#REF!</definedName>
    <definedName name="K250_" localSheetId="11">#REF!</definedName>
    <definedName name="K250_" localSheetId="6">#REF!</definedName>
    <definedName name="K250_" localSheetId="7">#REF!</definedName>
    <definedName name="K250_" localSheetId="3">#REF!</definedName>
    <definedName name="K250_">#REF!</definedName>
    <definedName name="K251_" localSheetId="17">#REF!</definedName>
    <definedName name="K251_" localSheetId="5">#REF!</definedName>
    <definedName name="K251_" localSheetId="12">#REF!</definedName>
    <definedName name="K251_" localSheetId="8">#REF!</definedName>
    <definedName name="K251_" localSheetId="13">#REF!</definedName>
    <definedName name="K251_" localSheetId="10">#REF!</definedName>
    <definedName name="K251_" localSheetId="9">#REF!</definedName>
    <definedName name="K251_" localSheetId="11">#REF!</definedName>
    <definedName name="K251_" localSheetId="6">#REF!</definedName>
    <definedName name="K251_" localSheetId="7">#REF!</definedName>
    <definedName name="K251_" localSheetId="3">#REF!</definedName>
    <definedName name="K251_">#REF!</definedName>
    <definedName name="K252_" localSheetId="17">#REF!</definedName>
    <definedName name="K252_" localSheetId="5">#REF!</definedName>
    <definedName name="K252_" localSheetId="12">#REF!</definedName>
    <definedName name="K252_" localSheetId="8">#REF!</definedName>
    <definedName name="K252_" localSheetId="13">#REF!</definedName>
    <definedName name="K252_" localSheetId="10">#REF!</definedName>
    <definedName name="K252_" localSheetId="9">#REF!</definedName>
    <definedName name="K252_" localSheetId="11">#REF!</definedName>
    <definedName name="K252_" localSheetId="6">#REF!</definedName>
    <definedName name="K252_" localSheetId="7">#REF!</definedName>
    <definedName name="K252_" localSheetId="3">#REF!</definedName>
    <definedName name="K252_">#REF!</definedName>
    <definedName name="K253_" localSheetId="17">#REF!</definedName>
    <definedName name="K253_" localSheetId="5">#REF!</definedName>
    <definedName name="K253_" localSheetId="12">#REF!</definedName>
    <definedName name="K253_" localSheetId="8">#REF!</definedName>
    <definedName name="K253_" localSheetId="13">#REF!</definedName>
    <definedName name="K253_" localSheetId="10">#REF!</definedName>
    <definedName name="K253_" localSheetId="9">#REF!</definedName>
    <definedName name="K253_" localSheetId="11">#REF!</definedName>
    <definedName name="K253_" localSheetId="6">#REF!</definedName>
    <definedName name="K253_" localSheetId="7">#REF!</definedName>
    <definedName name="K253_" localSheetId="3">#REF!</definedName>
    <definedName name="K253_">#REF!</definedName>
    <definedName name="K254_" localSheetId="17">#REF!</definedName>
    <definedName name="K254_" localSheetId="5">#REF!</definedName>
    <definedName name="K254_" localSheetId="12">#REF!</definedName>
    <definedName name="K254_" localSheetId="8">#REF!</definedName>
    <definedName name="K254_" localSheetId="13">#REF!</definedName>
    <definedName name="K254_" localSheetId="10">#REF!</definedName>
    <definedName name="K254_" localSheetId="9">#REF!</definedName>
    <definedName name="K254_" localSheetId="11">#REF!</definedName>
    <definedName name="K254_" localSheetId="6">#REF!</definedName>
    <definedName name="K254_" localSheetId="7">#REF!</definedName>
    <definedName name="K254_" localSheetId="3">#REF!</definedName>
    <definedName name="K254_">#REF!</definedName>
    <definedName name="K260_" localSheetId="17">#REF!</definedName>
    <definedName name="K260_" localSheetId="5">#REF!</definedName>
    <definedName name="K260_" localSheetId="12">#REF!</definedName>
    <definedName name="K260_" localSheetId="8">#REF!</definedName>
    <definedName name="K260_" localSheetId="13">#REF!</definedName>
    <definedName name="K260_" localSheetId="10">#REF!</definedName>
    <definedName name="K260_" localSheetId="9">#REF!</definedName>
    <definedName name="K260_" localSheetId="11">#REF!</definedName>
    <definedName name="K260_" localSheetId="6">#REF!</definedName>
    <definedName name="K260_" localSheetId="7">#REF!</definedName>
    <definedName name="K260_" localSheetId="3">#REF!</definedName>
    <definedName name="K260_">#REF!</definedName>
    <definedName name="K290_" localSheetId="17">#REF!</definedName>
    <definedName name="K290_" localSheetId="5">#REF!</definedName>
    <definedName name="K290_" localSheetId="12">#REF!</definedName>
    <definedName name="K290_" localSheetId="8">#REF!</definedName>
    <definedName name="K290_" localSheetId="13">#REF!</definedName>
    <definedName name="K290_" localSheetId="10">#REF!</definedName>
    <definedName name="K290_" localSheetId="9">#REF!</definedName>
    <definedName name="K290_" localSheetId="11">#REF!</definedName>
    <definedName name="K290_" localSheetId="6">#REF!</definedName>
    <definedName name="K290_" localSheetId="7">#REF!</definedName>
    <definedName name="K290_" localSheetId="3">#REF!</definedName>
    <definedName name="K290_">#REF!</definedName>
    <definedName name="K310_" localSheetId="17">#REF!</definedName>
    <definedName name="K310_" localSheetId="5">#REF!</definedName>
    <definedName name="K310_" localSheetId="12">#REF!</definedName>
    <definedName name="K310_" localSheetId="8">#REF!</definedName>
    <definedName name="K310_" localSheetId="13">#REF!</definedName>
    <definedName name="K310_" localSheetId="10">#REF!</definedName>
    <definedName name="K310_" localSheetId="9">#REF!</definedName>
    <definedName name="K310_" localSheetId="11">#REF!</definedName>
    <definedName name="K310_" localSheetId="6">#REF!</definedName>
    <definedName name="K310_" localSheetId="7">#REF!</definedName>
    <definedName name="K310_" localSheetId="3">#REF!</definedName>
    <definedName name="K310_">#REF!</definedName>
    <definedName name="K320_" localSheetId="17">#REF!</definedName>
    <definedName name="K320_" localSheetId="5">#REF!</definedName>
    <definedName name="K320_" localSheetId="12">#REF!</definedName>
    <definedName name="K320_" localSheetId="8">#REF!</definedName>
    <definedName name="K320_" localSheetId="13">#REF!</definedName>
    <definedName name="K320_" localSheetId="10">#REF!</definedName>
    <definedName name="K320_" localSheetId="9">#REF!</definedName>
    <definedName name="K320_" localSheetId="11">#REF!</definedName>
    <definedName name="K320_" localSheetId="6">#REF!</definedName>
    <definedName name="K320_" localSheetId="7">#REF!</definedName>
    <definedName name="K320_" localSheetId="3">#REF!</definedName>
    <definedName name="K320_">#REF!</definedName>
    <definedName name="K390_" localSheetId="17">#REF!</definedName>
    <definedName name="K390_" localSheetId="5">#REF!</definedName>
    <definedName name="K390_" localSheetId="12">#REF!</definedName>
    <definedName name="K390_" localSheetId="8">#REF!</definedName>
    <definedName name="K390_" localSheetId="13">#REF!</definedName>
    <definedName name="K390_" localSheetId="10">#REF!</definedName>
    <definedName name="K390_" localSheetId="9">#REF!</definedName>
    <definedName name="K390_" localSheetId="11">#REF!</definedName>
    <definedName name="K390_" localSheetId="6">#REF!</definedName>
    <definedName name="K390_" localSheetId="7">#REF!</definedName>
    <definedName name="K390_" localSheetId="3">#REF!</definedName>
    <definedName name="K390_">#REF!</definedName>
    <definedName name="K399_" localSheetId="17">#REF!</definedName>
    <definedName name="K399_" localSheetId="5">#REF!</definedName>
    <definedName name="K399_" localSheetId="12">#REF!</definedName>
    <definedName name="K399_" localSheetId="8">#REF!</definedName>
    <definedName name="K399_" localSheetId="13">#REF!</definedName>
    <definedName name="K399_" localSheetId="10">#REF!</definedName>
    <definedName name="K399_" localSheetId="9">#REF!</definedName>
    <definedName name="K399_" localSheetId="11">#REF!</definedName>
    <definedName name="K399_" localSheetId="6">#REF!</definedName>
    <definedName name="K399_" localSheetId="7">#REF!</definedName>
    <definedName name="K399_" localSheetId="3">#REF!</definedName>
    <definedName name="K399_">#REF!</definedName>
    <definedName name="K410_" localSheetId="17">#REF!</definedName>
    <definedName name="K410_" localSheetId="5">#REF!</definedName>
    <definedName name="K410_" localSheetId="12">#REF!</definedName>
    <definedName name="K410_" localSheetId="8">#REF!</definedName>
    <definedName name="K410_" localSheetId="13">#REF!</definedName>
    <definedName name="K410_" localSheetId="10">#REF!</definedName>
    <definedName name="K410_" localSheetId="9">#REF!</definedName>
    <definedName name="K410_" localSheetId="11">#REF!</definedName>
    <definedName name="K410_" localSheetId="6">#REF!</definedName>
    <definedName name="K410_" localSheetId="7">#REF!</definedName>
    <definedName name="K410_" localSheetId="3">#REF!</definedName>
    <definedName name="K410_">#REF!</definedName>
    <definedName name="K420_" localSheetId="17">#REF!</definedName>
    <definedName name="K420_" localSheetId="5">#REF!</definedName>
    <definedName name="K420_" localSheetId="12">#REF!</definedName>
    <definedName name="K420_" localSheetId="8">#REF!</definedName>
    <definedName name="K420_" localSheetId="13">#REF!</definedName>
    <definedName name="K420_" localSheetId="10">#REF!</definedName>
    <definedName name="K420_" localSheetId="9">#REF!</definedName>
    <definedName name="K420_" localSheetId="11">#REF!</definedName>
    <definedName name="K420_" localSheetId="6">#REF!</definedName>
    <definedName name="K420_" localSheetId="7">#REF!</definedName>
    <definedName name="K420_" localSheetId="3">#REF!</definedName>
    <definedName name="K420_">#REF!</definedName>
    <definedName name="K430_" localSheetId="17">#REF!</definedName>
    <definedName name="K430_" localSheetId="5">#REF!</definedName>
    <definedName name="K430_" localSheetId="12">#REF!</definedName>
    <definedName name="K430_" localSheetId="8">#REF!</definedName>
    <definedName name="K430_" localSheetId="13">#REF!</definedName>
    <definedName name="K430_" localSheetId="10">#REF!</definedName>
    <definedName name="K430_" localSheetId="9">#REF!</definedName>
    <definedName name="K430_" localSheetId="11">#REF!</definedName>
    <definedName name="K430_" localSheetId="6">#REF!</definedName>
    <definedName name="K430_" localSheetId="7">#REF!</definedName>
    <definedName name="K430_" localSheetId="3">#REF!</definedName>
    <definedName name="K430_">#REF!</definedName>
    <definedName name="K431_" localSheetId="17">#REF!</definedName>
    <definedName name="K431_" localSheetId="5">#REF!</definedName>
    <definedName name="K431_" localSheetId="12">#REF!</definedName>
    <definedName name="K431_" localSheetId="8">#REF!</definedName>
    <definedName name="K431_" localSheetId="13">#REF!</definedName>
    <definedName name="K431_" localSheetId="10">#REF!</definedName>
    <definedName name="K431_" localSheetId="9">#REF!</definedName>
    <definedName name="K431_" localSheetId="11">#REF!</definedName>
    <definedName name="K431_" localSheetId="6">#REF!</definedName>
    <definedName name="K431_" localSheetId="7">#REF!</definedName>
    <definedName name="K431_" localSheetId="3">#REF!</definedName>
    <definedName name="K431_">#REF!</definedName>
    <definedName name="K432_" localSheetId="17">#REF!</definedName>
    <definedName name="K432_" localSheetId="5">#REF!</definedName>
    <definedName name="K432_" localSheetId="12">#REF!</definedName>
    <definedName name="K432_" localSheetId="8">#REF!</definedName>
    <definedName name="K432_" localSheetId="13">#REF!</definedName>
    <definedName name="K432_" localSheetId="10">#REF!</definedName>
    <definedName name="K432_" localSheetId="9">#REF!</definedName>
    <definedName name="K432_" localSheetId="11">#REF!</definedName>
    <definedName name="K432_" localSheetId="6">#REF!</definedName>
    <definedName name="K432_" localSheetId="7">#REF!</definedName>
    <definedName name="K432_" localSheetId="3">#REF!</definedName>
    <definedName name="K432_">#REF!</definedName>
    <definedName name="K440_" localSheetId="17">#REF!</definedName>
    <definedName name="K440_" localSheetId="5">#REF!</definedName>
    <definedName name="K440_" localSheetId="12">#REF!</definedName>
    <definedName name="K440_" localSheetId="8">#REF!</definedName>
    <definedName name="K440_" localSheetId="13">#REF!</definedName>
    <definedName name="K440_" localSheetId="10">#REF!</definedName>
    <definedName name="K440_" localSheetId="9">#REF!</definedName>
    <definedName name="K440_" localSheetId="11">#REF!</definedName>
    <definedName name="K440_" localSheetId="6">#REF!</definedName>
    <definedName name="K440_" localSheetId="7">#REF!</definedName>
    <definedName name="K440_" localSheetId="3">#REF!</definedName>
    <definedName name="K440_">#REF!</definedName>
    <definedName name="K450_" localSheetId="17">#REF!</definedName>
    <definedName name="K450_" localSheetId="5">#REF!</definedName>
    <definedName name="K450_" localSheetId="12">#REF!</definedName>
    <definedName name="K450_" localSheetId="8">#REF!</definedName>
    <definedName name="K450_" localSheetId="13">#REF!</definedName>
    <definedName name="K450_" localSheetId="10">#REF!</definedName>
    <definedName name="K450_" localSheetId="9">#REF!</definedName>
    <definedName name="K450_" localSheetId="11">#REF!</definedName>
    <definedName name="K450_" localSheetId="6">#REF!</definedName>
    <definedName name="K450_" localSheetId="7">#REF!</definedName>
    <definedName name="K450_" localSheetId="3">#REF!</definedName>
    <definedName name="K450_">#REF!</definedName>
    <definedName name="K460_" localSheetId="17">#REF!</definedName>
    <definedName name="K460_" localSheetId="5">#REF!</definedName>
    <definedName name="K460_" localSheetId="12">#REF!</definedName>
    <definedName name="K460_" localSheetId="8">#REF!</definedName>
    <definedName name="K460_" localSheetId="13">#REF!</definedName>
    <definedName name="K460_" localSheetId="10">#REF!</definedName>
    <definedName name="K460_" localSheetId="9">#REF!</definedName>
    <definedName name="K460_" localSheetId="11">#REF!</definedName>
    <definedName name="K460_" localSheetId="6">#REF!</definedName>
    <definedName name="K460_" localSheetId="7">#REF!</definedName>
    <definedName name="K460_" localSheetId="3">#REF!</definedName>
    <definedName name="K460_">#REF!</definedName>
    <definedName name="K470_" localSheetId="17">#REF!</definedName>
    <definedName name="K470_" localSheetId="5">#REF!</definedName>
    <definedName name="K470_" localSheetId="12">#REF!</definedName>
    <definedName name="K470_" localSheetId="8">#REF!</definedName>
    <definedName name="K470_" localSheetId="13">#REF!</definedName>
    <definedName name="K470_" localSheetId="10">#REF!</definedName>
    <definedName name="K470_" localSheetId="9">#REF!</definedName>
    <definedName name="K470_" localSheetId="11">#REF!</definedName>
    <definedName name="K470_" localSheetId="6">#REF!</definedName>
    <definedName name="K470_" localSheetId="7">#REF!</definedName>
    <definedName name="K470_" localSheetId="3">#REF!</definedName>
    <definedName name="K470_">#REF!</definedName>
    <definedName name="K480_" localSheetId="17">#REF!</definedName>
    <definedName name="K480_" localSheetId="5">#REF!</definedName>
    <definedName name="K480_" localSheetId="12">#REF!</definedName>
    <definedName name="K480_" localSheetId="8">#REF!</definedName>
    <definedName name="K480_" localSheetId="13">#REF!</definedName>
    <definedName name="K480_" localSheetId="10">#REF!</definedName>
    <definedName name="K480_" localSheetId="9">#REF!</definedName>
    <definedName name="K480_" localSheetId="11">#REF!</definedName>
    <definedName name="K480_" localSheetId="6">#REF!</definedName>
    <definedName name="K480_" localSheetId="7">#REF!</definedName>
    <definedName name="K480_" localSheetId="3">#REF!</definedName>
    <definedName name="K480_">#REF!</definedName>
    <definedName name="K490_" localSheetId="17">#REF!</definedName>
    <definedName name="K490_" localSheetId="5">#REF!</definedName>
    <definedName name="K490_" localSheetId="12">#REF!</definedName>
    <definedName name="K490_" localSheetId="8">#REF!</definedName>
    <definedName name="K490_" localSheetId="13">#REF!</definedName>
    <definedName name="K490_" localSheetId="10">#REF!</definedName>
    <definedName name="K490_" localSheetId="9">#REF!</definedName>
    <definedName name="K490_" localSheetId="11">#REF!</definedName>
    <definedName name="K490_" localSheetId="6">#REF!</definedName>
    <definedName name="K490_" localSheetId="7">#REF!</definedName>
    <definedName name="K490_" localSheetId="3">#REF!</definedName>
    <definedName name="K490_">#REF!</definedName>
    <definedName name="K510_" localSheetId="17">#REF!</definedName>
    <definedName name="K510_" localSheetId="5">#REF!</definedName>
    <definedName name="K510_" localSheetId="12">#REF!</definedName>
    <definedName name="K510_" localSheetId="8">#REF!</definedName>
    <definedName name="K510_" localSheetId="13">#REF!</definedName>
    <definedName name="K510_" localSheetId="10">#REF!</definedName>
    <definedName name="K510_" localSheetId="9">#REF!</definedName>
    <definedName name="K510_" localSheetId="11">#REF!</definedName>
    <definedName name="K510_" localSheetId="6">#REF!</definedName>
    <definedName name="K510_" localSheetId="7">#REF!</definedName>
    <definedName name="K510_" localSheetId="3">#REF!</definedName>
    <definedName name="K510_">#REF!</definedName>
    <definedName name="K511_" localSheetId="17">#REF!</definedName>
    <definedName name="K511_" localSheetId="5">#REF!</definedName>
    <definedName name="K511_" localSheetId="12">#REF!</definedName>
    <definedName name="K511_" localSheetId="8">#REF!</definedName>
    <definedName name="K511_" localSheetId="13">#REF!</definedName>
    <definedName name="K511_" localSheetId="10">#REF!</definedName>
    <definedName name="K511_" localSheetId="9">#REF!</definedName>
    <definedName name="K511_" localSheetId="11">#REF!</definedName>
    <definedName name="K511_" localSheetId="6">#REF!</definedName>
    <definedName name="K511_" localSheetId="7">#REF!</definedName>
    <definedName name="K511_" localSheetId="3">#REF!</definedName>
    <definedName name="K511_">#REF!</definedName>
    <definedName name="K512_" localSheetId="17">#REF!</definedName>
    <definedName name="K512_" localSheetId="5">#REF!</definedName>
    <definedName name="K512_" localSheetId="12">#REF!</definedName>
    <definedName name="K512_" localSheetId="8">#REF!</definedName>
    <definedName name="K512_" localSheetId="13">#REF!</definedName>
    <definedName name="K512_" localSheetId="10">#REF!</definedName>
    <definedName name="K512_" localSheetId="9">#REF!</definedName>
    <definedName name="K512_" localSheetId="11">#REF!</definedName>
    <definedName name="K512_" localSheetId="6">#REF!</definedName>
    <definedName name="K512_" localSheetId="7">#REF!</definedName>
    <definedName name="K512_" localSheetId="3">#REF!</definedName>
    <definedName name="K512_">#REF!</definedName>
    <definedName name="K513_" localSheetId="17">#REF!</definedName>
    <definedName name="K513_" localSheetId="5">#REF!</definedName>
    <definedName name="K513_" localSheetId="12">#REF!</definedName>
    <definedName name="K513_" localSheetId="8">#REF!</definedName>
    <definedName name="K513_" localSheetId="13">#REF!</definedName>
    <definedName name="K513_" localSheetId="10">#REF!</definedName>
    <definedName name="K513_" localSheetId="9">#REF!</definedName>
    <definedName name="K513_" localSheetId="11">#REF!</definedName>
    <definedName name="K513_" localSheetId="6">#REF!</definedName>
    <definedName name="K513_" localSheetId="7">#REF!</definedName>
    <definedName name="K513_" localSheetId="3">#REF!</definedName>
    <definedName name="K513_">#REF!</definedName>
    <definedName name="K590_" localSheetId="17">#REF!</definedName>
    <definedName name="K590_" localSheetId="5">#REF!</definedName>
    <definedName name="K590_" localSheetId="12">#REF!</definedName>
    <definedName name="K590_" localSheetId="8">#REF!</definedName>
    <definedName name="K590_" localSheetId="13">#REF!</definedName>
    <definedName name="K590_" localSheetId="10">#REF!</definedName>
    <definedName name="K590_" localSheetId="9">#REF!</definedName>
    <definedName name="K590_" localSheetId="11">#REF!</definedName>
    <definedName name="K590_" localSheetId="6">#REF!</definedName>
    <definedName name="K590_" localSheetId="7">#REF!</definedName>
    <definedName name="K590_" localSheetId="3">#REF!</definedName>
    <definedName name="K590_">#REF!</definedName>
    <definedName name="K610_" localSheetId="17">#REF!</definedName>
    <definedName name="K610_" localSheetId="5">#REF!</definedName>
    <definedName name="K610_" localSheetId="12">#REF!</definedName>
    <definedName name="K610_" localSheetId="8">#REF!</definedName>
    <definedName name="K610_" localSheetId="13">#REF!</definedName>
    <definedName name="K610_" localSheetId="10">#REF!</definedName>
    <definedName name="K610_" localSheetId="9">#REF!</definedName>
    <definedName name="K610_" localSheetId="11">#REF!</definedName>
    <definedName name="K610_" localSheetId="6">#REF!</definedName>
    <definedName name="K610_" localSheetId="7">#REF!</definedName>
    <definedName name="K610_" localSheetId="3">#REF!</definedName>
    <definedName name="K610_">#REF!</definedName>
    <definedName name="K611_" localSheetId="17">#REF!</definedName>
    <definedName name="K611_" localSheetId="5">#REF!</definedName>
    <definedName name="K611_" localSheetId="12">#REF!</definedName>
    <definedName name="K611_" localSheetId="8">#REF!</definedName>
    <definedName name="K611_" localSheetId="13">#REF!</definedName>
    <definedName name="K611_" localSheetId="10">#REF!</definedName>
    <definedName name="K611_" localSheetId="9">#REF!</definedName>
    <definedName name="K611_" localSheetId="11">#REF!</definedName>
    <definedName name="K611_" localSheetId="6">#REF!</definedName>
    <definedName name="K611_" localSheetId="7">#REF!</definedName>
    <definedName name="K611_" localSheetId="3">#REF!</definedName>
    <definedName name="K611_">#REF!</definedName>
    <definedName name="K612_" localSheetId="17">#REF!</definedName>
    <definedName name="K612_" localSheetId="5">#REF!</definedName>
    <definedName name="K612_" localSheetId="12">#REF!</definedName>
    <definedName name="K612_" localSheetId="8">#REF!</definedName>
    <definedName name="K612_" localSheetId="13">#REF!</definedName>
    <definedName name="K612_" localSheetId="10">#REF!</definedName>
    <definedName name="K612_" localSheetId="9">#REF!</definedName>
    <definedName name="K612_" localSheetId="11">#REF!</definedName>
    <definedName name="K612_" localSheetId="6">#REF!</definedName>
    <definedName name="K612_" localSheetId="7">#REF!</definedName>
    <definedName name="K612_" localSheetId="3">#REF!</definedName>
    <definedName name="K612_">#REF!</definedName>
    <definedName name="K620_" localSheetId="17">#REF!</definedName>
    <definedName name="K620_" localSheetId="5">#REF!</definedName>
    <definedName name="K620_" localSheetId="12">#REF!</definedName>
    <definedName name="K620_" localSheetId="8">#REF!</definedName>
    <definedName name="K620_" localSheetId="13">#REF!</definedName>
    <definedName name="K620_" localSheetId="10">#REF!</definedName>
    <definedName name="K620_" localSheetId="9">#REF!</definedName>
    <definedName name="K620_" localSheetId="11">#REF!</definedName>
    <definedName name="K620_" localSheetId="6">#REF!</definedName>
    <definedName name="K620_" localSheetId="7">#REF!</definedName>
    <definedName name="K620_" localSheetId="3">#REF!</definedName>
    <definedName name="K620_">#REF!</definedName>
    <definedName name="K621_" localSheetId="17">#REF!</definedName>
    <definedName name="K621_" localSheetId="5">#REF!</definedName>
    <definedName name="K621_" localSheetId="12">#REF!</definedName>
    <definedName name="K621_" localSheetId="8">#REF!</definedName>
    <definedName name="K621_" localSheetId="13">#REF!</definedName>
    <definedName name="K621_" localSheetId="10">#REF!</definedName>
    <definedName name="K621_" localSheetId="9">#REF!</definedName>
    <definedName name="K621_" localSheetId="11">#REF!</definedName>
    <definedName name="K621_" localSheetId="6">#REF!</definedName>
    <definedName name="K621_" localSheetId="7">#REF!</definedName>
    <definedName name="K621_" localSheetId="3">#REF!</definedName>
    <definedName name="K621_">#REF!</definedName>
    <definedName name="K622_" localSheetId="17">#REF!</definedName>
    <definedName name="K622_" localSheetId="5">#REF!</definedName>
    <definedName name="K622_" localSheetId="12">#REF!</definedName>
    <definedName name="K622_" localSheetId="8">#REF!</definedName>
    <definedName name="K622_" localSheetId="13">#REF!</definedName>
    <definedName name="K622_" localSheetId="10">#REF!</definedName>
    <definedName name="K622_" localSheetId="9">#REF!</definedName>
    <definedName name="K622_" localSheetId="11">#REF!</definedName>
    <definedName name="K622_" localSheetId="6">#REF!</definedName>
    <definedName name="K622_" localSheetId="7">#REF!</definedName>
    <definedName name="K622_" localSheetId="3">#REF!</definedName>
    <definedName name="K622_">#REF!</definedName>
    <definedName name="K623_" localSheetId="17">#REF!</definedName>
    <definedName name="K623_" localSheetId="5">#REF!</definedName>
    <definedName name="K623_" localSheetId="12">#REF!</definedName>
    <definedName name="K623_" localSheetId="8">#REF!</definedName>
    <definedName name="K623_" localSheetId="13">#REF!</definedName>
    <definedName name="K623_" localSheetId="10">#REF!</definedName>
    <definedName name="K623_" localSheetId="9">#REF!</definedName>
    <definedName name="K623_" localSheetId="11">#REF!</definedName>
    <definedName name="K623_" localSheetId="6">#REF!</definedName>
    <definedName name="K623_" localSheetId="7">#REF!</definedName>
    <definedName name="K623_" localSheetId="3">#REF!</definedName>
    <definedName name="K623_">#REF!</definedName>
    <definedName name="K624_" localSheetId="17">#REF!</definedName>
    <definedName name="K624_" localSheetId="5">#REF!</definedName>
    <definedName name="K624_" localSheetId="12">#REF!</definedName>
    <definedName name="K624_" localSheetId="8">#REF!</definedName>
    <definedName name="K624_" localSheetId="13">#REF!</definedName>
    <definedName name="K624_" localSheetId="10">#REF!</definedName>
    <definedName name="K624_" localSheetId="9">#REF!</definedName>
    <definedName name="K624_" localSheetId="11">#REF!</definedName>
    <definedName name="K624_" localSheetId="6">#REF!</definedName>
    <definedName name="K624_" localSheetId="7">#REF!</definedName>
    <definedName name="K624_" localSheetId="3">#REF!</definedName>
    <definedName name="K624_">#REF!</definedName>
    <definedName name="K625_" localSheetId="17">#REF!</definedName>
    <definedName name="K625_" localSheetId="5">#REF!</definedName>
    <definedName name="K625_" localSheetId="12">#REF!</definedName>
    <definedName name="K625_" localSheetId="8">#REF!</definedName>
    <definedName name="K625_" localSheetId="13">#REF!</definedName>
    <definedName name="K625_" localSheetId="10">#REF!</definedName>
    <definedName name="K625_" localSheetId="9">#REF!</definedName>
    <definedName name="K625_" localSheetId="11">#REF!</definedName>
    <definedName name="K625_" localSheetId="6">#REF!</definedName>
    <definedName name="K625_" localSheetId="7">#REF!</definedName>
    <definedName name="K625_" localSheetId="3">#REF!</definedName>
    <definedName name="K625_">#REF!</definedName>
    <definedName name="K626_" localSheetId="17">#REF!</definedName>
    <definedName name="K626_" localSheetId="5">#REF!</definedName>
    <definedName name="K626_" localSheetId="12">#REF!</definedName>
    <definedName name="K626_" localSheetId="8">#REF!</definedName>
    <definedName name="K626_" localSheetId="13">#REF!</definedName>
    <definedName name="K626_" localSheetId="10">#REF!</definedName>
    <definedName name="K626_" localSheetId="9">#REF!</definedName>
    <definedName name="K626_" localSheetId="11">#REF!</definedName>
    <definedName name="K626_" localSheetId="6">#REF!</definedName>
    <definedName name="K626_" localSheetId="7">#REF!</definedName>
    <definedName name="K626_" localSheetId="3">#REF!</definedName>
    <definedName name="K626_">#REF!</definedName>
    <definedName name="K627_" localSheetId="17">#REF!</definedName>
    <definedName name="K627_" localSheetId="5">#REF!</definedName>
    <definedName name="K627_" localSheetId="12">#REF!</definedName>
    <definedName name="K627_" localSheetId="8">#REF!</definedName>
    <definedName name="K627_" localSheetId="13">#REF!</definedName>
    <definedName name="K627_" localSheetId="10">#REF!</definedName>
    <definedName name="K627_" localSheetId="9">#REF!</definedName>
    <definedName name="K627_" localSheetId="11">#REF!</definedName>
    <definedName name="K627_" localSheetId="6">#REF!</definedName>
    <definedName name="K627_" localSheetId="7">#REF!</definedName>
    <definedName name="K627_" localSheetId="3">#REF!</definedName>
    <definedName name="K627_">#REF!</definedName>
    <definedName name="K628_" localSheetId="17">#REF!</definedName>
    <definedName name="K628_" localSheetId="5">#REF!</definedName>
    <definedName name="K628_" localSheetId="12">#REF!</definedName>
    <definedName name="K628_" localSheetId="8">#REF!</definedName>
    <definedName name="K628_" localSheetId="13">#REF!</definedName>
    <definedName name="K628_" localSheetId="10">#REF!</definedName>
    <definedName name="K628_" localSheetId="9">#REF!</definedName>
    <definedName name="K628_" localSheetId="11">#REF!</definedName>
    <definedName name="K628_" localSheetId="6">#REF!</definedName>
    <definedName name="K628_" localSheetId="7">#REF!</definedName>
    <definedName name="K628_" localSheetId="3">#REF!</definedName>
    <definedName name="K628_">#REF!</definedName>
    <definedName name="K630_" localSheetId="17">#REF!</definedName>
    <definedName name="K630_" localSheetId="5">#REF!</definedName>
    <definedName name="K630_" localSheetId="12">#REF!</definedName>
    <definedName name="K630_" localSheetId="8">#REF!</definedName>
    <definedName name="K630_" localSheetId="13">#REF!</definedName>
    <definedName name="K630_" localSheetId="10">#REF!</definedName>
    <definedName name="K630_" localSheetId="9">#REF!</definedName>
    <definedName name="K630_" localSheetId="11">#REF!</definedName>
    <definedName name="K630_" localSheetId="6">#REF!</definedName>
    <definedName name="K630_" localSheetId="7">#REF!</definedName>
    <definedName name="K630_" localSheetId="3">#REF!</definedName>
    <definedName name="K630_">#REF!</definedName>
    <definedName name="K640_" localSheetId="17">#REF!</definedName>
    <definedName name="K640_" localSheetId="5">#REF!</definedName>
    <definedName name="K640_" localSheetId="12">#REF!</definedName>
    <definedName name="K640_" localSheetId="8">#REF!</definedName>
    <definedName name="K640_" localSheetId="13">#REF!</definedName>
    <definedName name="K640_" localSheetId="10">#REF!</definedName>
    <definedName name="K640_" localSheetId="9">#REF!</definedName>
    <definedName name="K640_" localSheetId="11">#REF!</definedName>
    <definedName name="K640_" localSheetId="6">#REF!</definedName>
    <definedName name="K640_" localSheetId="7">#REF!</definedName>
    <definedName name="K640_" localSheetId="3">#REF!</definedName>
    <definedName name="K640_">#REF!</definedName>
    <definedName name="K650_" localSheetId="17">#REF!</definedName>
    <definedName name="K650_" localSheetId="5">#REF!</definedName>
    <definedName name="K650_" localSheetId="12">#REF!</definedName>
    <definedName name="K650_" localSheetId="8">#REF!</definedName>
    <definedName name="K650_" localSheetId="13">#REF!</definedName>
    <definedName name="K650_" localSheetId="10">#REF!</definedName>
    <definedName name="K650_" localSheetId="9">#REF!</definedName>
    <definedName name="K650_" localSheetId="11">#REF!</definedName>
    <definedName name="K650_" localSheetId="6">#REF!</definedName>
    <definedName name="K650_" localSheetId="7">#REF!</definedName>
    <definedName name="K650_" localSheetId="3">#REF!</definedName>
    <definedName name="K650_">#REF!</definedName>
    <definedName name="K660_" localSheetId="17">#REF!</definedName>
    <definedName name="K660_" localSheetId="5">#REF!</definedName>
    <definedName name="K660_" localSheetId="12">#REF!</definedName>
    <definedName name="K660_" localSheetId="8">#REF!</definedName>
    <definedName name="K660_" localSheetId="13">#REF!</definedName>
    <definedName name="K660_" localSheetId="10">#REF!</definedName>
    <definedName name="K660_" localSheetId="9">#REF!</definedName>
    <definedName name="K660_" localSheetId="11">#REF!</definedName>
    <definedName name="K660_" localSheetId="6">#REF!</definedName>
    <definedName name="K660_" localSheetId="7">#REF!</definedName>
    <definedName name="K660_" localSheetId="3">#REF!</definedName>
    <definedName name="K660_">#REF!</definedName>
    <definedName name="K670_" localSheetId="17">#REF!</definedName>
    <definedName name="K670_" localSheetId="5">#REF!</definedName>
    <definedName name="K670_" localSheetId="12">#REF!</definedName>
    <definedName name="K670_" localSheetId="8">#REF!</definedName>
    <definedName name="K670_" localSheetId="13">#REF!</definedName>
    <definedName name="K670_" localSheetId="10">#REF!</definedName>
    <definedName name="K670_" localSheetId="9">#REF!</definedName>
    <definedName name="K670_" localSheetId="11">#REF!</definedName>
    <definedName name="K670_" localSheetId="6">#REF!</definedName>
    <definedName name="K670_" localSheetId="7">#REF!</definedName>
    <definedName name="K670_" localSheetId="3">#REF!</definedName>
    <definedName name="K670_">#REF!</definedName>
    <definedName name="K690_" localSheetId="17">#REF!</definedName>
    <definedName name="K690_" localSheetId="5">#REF!</definedName>
    <definedName name="K690_" localSheetId="12">#REF!</definedName>
    <definedName name="K690_" localSheetId="8">#REF!</definedName>
    <definedName name="K690_" localSheetId="13">#REF!</definedName>
    <definedName name="K690_" localSheetId="10">#REF!</definedName>
    <definedName name="K690_" localSheetId="9">#REF!</definedName>
    <definedName name="K690_" localSheetId="11">#REF!</definedName>
    <definedName name="K690_" localSheetId="6">#REF!</definedName>
    <definedName name="K690_" localSheetId="7">#REF!</definedName>
    <definedName name="K690_" localSheetId="3">#REF!</definedName>
    <definedName name="K690_">#REF!</definedName>
    <definedName name="K699_" localSheetId="17">#REF!</definedName>
    <definedName name="K699_" localSheetId="5">#REF!</definedName>
    <definedName name="K699_" localSheetId="12">#REF!</definedName>
    <definedName name="K699_" localSheetId="8">#REF!</definedName>
    <definedName name="K699_" localSheetId="13">#REF!</definedName>
    <definedName name="K699_" localSheetId="10">#REF!</definedName>
    <definedName name="K699_" localSheetId="9">#REF!</definedName>
    <definedName name="K699_" localSheetId="11">#REF!</definedName>
    <definedName name="K699_" localSheetId="6">#REF!</definedName>
    <definedName name="K699_" localSheetId="7">#REF!</definedName>
    <definedName name="K699_" localSheetId="3">#REF!</definedName>
    <definedName name="K699_">#REF!</definedName>
    <definedName name="ka" localSheetId="6">'Прил 2'!ka</definedName>
    <definedName name="ka">#N/A</definedName>
    <definedName name="kalk" localSheetId="6">'Прил 2'!kalk</definedName>
    <definedName name="kalk">#N/A</definedName>
    <definedName name="kb">'[34]Продажи реальные и прогноз 20 л'!$G$47</definedName>
    <definedName name="Kdr">'[111]К-ты'!$G$9</definedName>
    <definedName name="Kgaz">'[111]К-ты'!$D$9</definedName>
    <definedName name="khkhjkh" localSheetId="17">#REF!</definedName>
    <definedName name="khkhjkh" localSheetId="5">#REF!</definedName>
    <definedName name="khkhjkh" localSheetId="12">#REF!</definedName>
    <definedName name="khkhjkh" localSheetId="8">#REF!</definedName>
    <definedName name="khkhjkh" localSheetId="13">#REF!</definedName>
    <definedName name="khkhjkh" localSheetId="10">#REF!</definedName>
    <definedName name="khkhjkh" localSheetId="9">#REF!</definedName>
    <definedName name="khkhjkh" localSheetId="11">#REF!</definedName>
    <definedName name="khkhjkh" localSheetId="6">#REF!</definedName>
    <definedName name="khkhjkh" localSheetId="7">#REF!</definedName>
    <definedName name="khkhjkh" localSheetId="3">#REF!</definedName>
    <definedName name="khkhjkh">#REF!</definedName>
    <definedName name="kk" localSheetId="6">'Прил 2'!kk</definedName>
    <definedName name="kk">#N/A</definedName>
    <definedName name="kkk" localSheetId="6">'Прил 2'!kkk</definedName>
    <definedName name="kkk">#N/A</definedName>
    <definedName name="kl">'[37]0_33'!$G$43</definedName>
    <definedName name="klk">'[24]BCS APP CR'!$G$24</definedName>
    <definedName name="Kmaz">'[111]К-ты'!$E$9</definedName>
    <definedName name="knkn.n." localSheetId="17">#N/A</definedName>
    <definedName name="knkn.n." localSheetId="12">#N/A</definedName>
    <definedName name="knkn.n." localSheetId="8">#N/A</definedName>
    <definedName name="knkn.n." localSheetId="10">#N/A</definedName>
    <definedName name="knkn.n." localSheetId="9">#N/A</definedName>
    <definedName name="knkn.n." localSheetId="6">[21]!knkn.n.</definedName>
    <definedName name="knkn.n." localSheetId="7">[21]!knkn.n.</definedName>
    <definedName name="knkn.n.">#N/A</definedName>
    <definedName name="kop" localSheetId="6">'Прил 2'!kop</definedName>
    <definedName name="kop">#N/A</definedName>
    <definedName name="Kug">'[111]К-ты'!$F$9</definedName>
    <definedName name="kurg_pen" localSheetId="17">'[39]Input-Moscow'!#REF!</definedName>
    <definedName name="kurg_pen" localSheetId="5">'[39]Input-Moscow'!#REF!</definedName>
    <definedName name="kurg_pen" localSheetId="12">'[39]Input-Moscow'!#REF!</definedName>
    <definedName name="kurg_pen" localSheetId="8">'[39]Input-Moscow'!#REF!</definedName>
    <definedName name="kurg_pen" localSheetId="13">'[39]Input-Moscow'!#REF!</definedName>
    <definedName name="kurg_pen" localSheetId="10">'[39]Input-Moscow'!#REF!</definedName>
    <definedName name="kurg_pen" localSheetId="9">'[39]Input-Moscow'!#REF!</definedName>
    <definedName name="kurg_pen" localSheetId="6">'[39]Input-Moscow'!#REF!</definedName>
    <definedName name="kurg_pen" localSheetId="7">'[39]Input-Moscow'!#REF!</definedName>
    <definedName name="kurg_pen" localSheetId="3">'[39]Input-Moscow'!#REF!</definedName>
    <definedName name="kurg_pen">'[39]Input-Moscow'!#REF!</definedName>
    <definedName name="l" localSheetId="12">'[112]Вводные данные систем'!#REF!</definedName>
    <definedName name="l" localSheetId="13">'[112]Вводные данные систем'!#REF!</definedName>
    <definedName name="l">'[112]Вводные данные систем'!#REF!</definedName>
    <definedName name="Language">[110]Лист1!$C$407</definedName>
    <definedName name="LOAD1" localSheetId="12">#REF!</definedName>
    <definedName name="LOAD1" localSheetId="13">#REF!</definedName>
    <definedName name="LOAD1" localSheetId="6">#REF!</definedName>
    <definedName name="LOAD1">#REF!</definedName>
    <definedName name="LOAD2" localSheetId="12">#REF!</definedName>
    <definedName name="LOAD2" localSheetId="13">#REF!</definedName>
    <definedName name="LOAD2">#REF!</definedName>
    <definedName name="LOAD3" localSheetId="12">#REF!</definedName>
    <definedName name="LOAD3" localSheetId="13">#REF!</definedName>
    <definedName name="LOAD3">#REF!</definedName>
    <definedName name="LOAD4" localSheetId="12">#REF!</definedName>
    <definedName name="LOAD4" localSheetId="13">#REF!</definedName>
    <definedName name="LOAD4">#REF!</definedName>
    <definedName name="LOAD5" localSheetId="12">#REF!</definedName>
    <definedName name="LOAD5" localSheetId="13">#REF!</definedName>
    <definedName name="LOAD5">#REF!</definedName>
    <definedName name="LOAD6" localSheetId="12">#REF!</definedName>
    <definedName name="LOAD6" localSheetId="13">#REF!</definedName>
    <definedName name="LOAD6">#REF!</definedName>
    <definedName name="LOAD7" localSheetId="12">#REF!</definedName>
    <definedName name="LOAD7" localSheetId="13">#REF!</definedName>
    <definedName name="LOAD7">#REF!</definedName>
    <definedName name="LOAD8" localSheetId="12">#REF!</definedName>
    <definedName name="LOAD8" localSheetId="13">#REF!</definedName>
    <definedName name="LOAD8">#REF!</definedName>
    <definedName name="LocalNetDebt" localSheetId="17">'[35]Dairy Precedents'!#REF!</definedName>
    <definedName name="LocalNetDebt" localSheetId="5">'[35]Dairy Precedents'!#REF!</definedName>
    <definedName name="LocalNetDebt" localSheetId="12">'[35]Dairy Precedents'!#REF!</definedName>
    <definedName name="LocalNetDebt" localSheetId="8">'[35]Dairy Precedents'!#REF!</definedName>
    <definedName name="LocalNetDebt" localSheetId="13">'[35]Dairy Precedents'!#REF!</definedName>
    <definedName name="LocalNetDebt" localSheetId="10">'[35]Dairy Precedents'!#REF!</definedName>
    <definedName name="LocalNetDebt" localSheetId="9">'[35]Dairy Precedents'!#REF!</definedName>
    <definedName name="LocalNetDebt" localSheetId="6">'[35]Dairy Precedents'!#REF!</definedName>
    <definedName name="LocalNetDebt" localSheetId="7">'[35]Dairy Precedents'!#REF!</definedName>
    <definedName name="LocalNetDebt" localSheetId="3">'[35]Dairy Precedents'!#REF!</definedName>
    <definedName name="LocalNetDebt">'[35]Dairy Precedents'!#REF!</definedName>
    <definedName name="LocalNetIncome" localSheetId="17">'[35]Dairy Precedents'!#REF!</definedName>
    <definedName name="LocalNetIncome" localSheetId="5">'[35]Dairy Precedents'!#REF!</definedName>
    <definedName name="LocalNetIncome" localSheetId="12">'[35]Dairy Precedents'!#REF!</definedName>
    <definedName name="LocalNetIncome" localSheetId="8">'[35]Dairy Precedents'!#REF!</definedName>
    <definedName name="LocalNetIncome" localSheetId="13">'[35]Dairy Precedents'!#REF!</definedName>
    <definedName name="LocalNetIncome" localSheetId="10">'[35]Dairy Precedents'!#REF!</definedName>
    <definedName name="LocalNetIncome" localSheetId="9">'[35]Dairy Precedents'!#REF!</definedName>
    <definedName name="LocalNetIncome" localSheetId="6">'[35]Dairy Precedents'!#REF!</definedName>
    <definedName name="LocalNetIncome" localSheetId="7">'[35]Dairy Precedents'!#REF!</definedName>
    <definedName name="LocalNetIncome" localSheetId="3">'[35]Dairy Precedents'!#REF!</definedName>
    <definedName name="LocalNetIncome">'[35]Dairy Precedents'!#REF!</definedName>
    <definedName name="LocalSales" localSheetId="17">'[35]Dairy Precedents'!#REF!</definedName>
    <definedName name="LocalSales" localSheetId="12">'[35]Dairy Precedents'!#REF!</definedName>
    <definedName name="LocalSales" localSheetId="13">'[35]Dairy Precedents'!#REF!</definedName>
    <definedName name="LocalSales">'[35]Dairy Precedents'!#REF!</definedName>
    <definedName name="Ltitle" localSheetId="17">#REF!</definedName>
    <definedName name="Ltitle" localSheetId="5">#REF!</definedName>
    <definedName name="Ltitle" localSheetId="12">#REF!</definedName>
    <definedName name="Ltitle" localSheetId="8">#REF!</definedName>
    <definedName name="Ltitle" localSheetId="13">#REF!</definedName>
    <definedName name="Ltitle" localSheetId="10">#REF!</definedName>
    <definedName name="Ltitle" localSheetId="9">#REF!</definedName>
    <definedName name="Ltitle" localSheetId="11">#REF!</definedName>
    <definedName name="Ltitle" localSheetId="6">#REF!</definedName>
    <definedName name="Ltitle" localSheetId="7">#REF!</definedName>
    <definedName name="Ltitle" localSheetId="3">#REF!</definedName>
    <definedName name="Ltitle">#REF!</definedName>
    <definedName name="m">[113]Anlagevermögen!$A$1:$Z$29</definedName>
    <definedName name="m_PERIOD_NAME" hidden="1">[114]XLR_NoRangeSheet!$C$6</definedName>
    <definedName name="MAR" localSheetId="12">#REF!</definedName>
    <definedName name="MAR" localSheetId="13">#REF!</definedName>
    <definedName name="MAR" localSheetId="6">#REF!</definedName>
    <definedName name="MAR">#REF!</definedName>
    <definedName name="material" localSheetId="17">#REF!</definedName>
    <definedName name="material" localSheetId="5">#REF!</definedName>
    <definedName name="material" localSheetId="12">#REF!</definedName>
    <definedName name="material" localSheetId="8">#REF!</definedName>
    <definedName name="material" localSheetId="13">#REF!</definedName>
    <definedName name="material" localSheetId="10">#REF!</definedName>
    <definedName name="material" localSheetId="9">#REF!</definedName>
    <definedName name="material" localSheetId="11">#REF!</definedName>
    <definedName name="material" localSheetId="6">#REF!</definedName>
    <definedName name="material" localSheetId="7">#REF!</definedName>
    <definedName name="material" localSheetId="3">#REF!</definedName>
    <definedName name="material">#REF!</definedName>
    <definedName name="MAY" localSheetId="12">#REF!</definedName>
    <definedName name="MAY" localSheetId="13">#REF!</definedName>
    <definedName name="MAY">#REF!</definedName>
    <definedName name="MET_GROUP" localSheetId="17">[55]TSheet!$X$2:$X$3</definedName>
    <definedName name="MET_GROUP" localSheetId="12">[55]TSheet!$X$2:$X$3</definedName>
    <definedName name="MET_GROUP" localSheetId="8">[55]TSheet!$X$2:$X$3</definedName>
    <definedName name="MET_GROUP" localSheetId="10">[55]TSheet!$X$2:$X$3</definedName>
    <definedName name="MET_GROUP" localSheetId="9">[55]TSheet!$X$2:$X$3</definedName>
    <definedName name="MET_GROUP" localSheetId="6">[56]TSheet!$X$2:$X$3</definedName>
    <definedName name="MET_GROUP" localSheetId="7">[56]TSheet!$X$2:$X$3</definedName>
    <definedName name="MET_GROUP">[55]TSheet!$X$2:$X$3</definedName>
    <definedName name="METHOD">[115]TSheet!$L$2:$L$5</definedName>
    <definedName name="mi_re_end01">[57]УрРасч!$H$31,[57]УрРасч!$H$29</definedName>
    <definedName name="mincash" localSheetId="17">#REF!</definedName>
    <definedName name="mincash" localSheetId="5">#REF!</definedName>
    <definedName name="mincash" localSheetId="12">#REF!</definedName>
    <definedName name="mincash" localSheetId="8">#REF!</definedName>
    <definedName name="mincash" localSheetId="13">#REF!</definedName>
    <definedName name="mincash" localSheetId="10">#REF!</definedName>
    <definedName name="mincash" localSheetId="9">#REF!</definedName>
    <definedName name="mincash" localSheetId="11">#REF!</definedName>
    <definedName name="mincash" localSheetId="6">#REF!</definedName>
    <definedName name="mincash" localSheetId="7">#REF!</definedName>
    <definedName name="mincash" localSheetId="3">#REF!</definedName>
    <definedName name="mincash">#REF!</definedName>
    <definedName name="MmExcelLinker_6E24F10A_D93B_4197_A91F_1E8C46B84DD5">#N/A</definedName>
    <definedName name="mmm" localSheetId="17" hidden="1">{#N/A,#N/A,FALSE,"Себестоимсть-97"}</definedName>
    <definedName name="mmm" localSheetId="5" hidden="1">{#N/A,#N/A,FALSE,"Себестоимсть-97"}</definedName>
    <definedName name="mmm" localSheetId="12" hidden="1">{#N/A,#N/A,FALSE,"Себестоимсть-97"}</definedName>
    <definedName name="mmm" localSheetId="8" hidden="1">{#N/A,#N/A,FALSE,"Себестоимсть-97"}</definedName>
    <definedName name="mmm" localSheetId="10" hidden="1">{#N/A,#N/A,FALSE,"Себестоимсть-97"}</definedName>
    <definedName name="mmm" localSheetId="9" hidden="1">{#N/A,#N/A,FALSE,"Себестоимсть-97"}</definedName>
    <definedName name="mmm" localSheetId="6" hidden="1">{#N/A,#N/A,FALSE,"Себестоимсть-97"}</definedName>
    <definedName name="mmm" localSheetId="7" hidden="1">{#N/A,#N/A,FALSE,"Себестоимсть-97"}</definedName>
    <definedName name="mmm" localSheetId="3" hidden="1">{#N/A,#N/A,FALSE,"Себестоимсть-97"}</definedName>
    <definedName name="mmm" hidden="1">{#N/A,#N/A,FALSE,"Себестоимсть-97"}</definedName>
    <definedName name="mn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 localSheetId="17">#REF!</definedName>
    <definedName name="MO" localSheetId="5">#REF!</definedName>
    <definedName name="MO" localSheetId="12">#REF!</definedName>
    <definedName name="MO" localSheetId="8">#REF!</definedName>
    <definedName name="MO" localSheetId="13">#REF!</definedName>
    <definedName name="MO" localSheetId="10">#REF!</definedName>
    <definedName name="MO" localSheetId="9">#REF!</definedName>
    <definedName name="MO" localSheetId="11">#REF!</definedName>
    <definedName name="MO" localSheetId="6">#REF!</definedName>
    <definedName name="MO" localSheetId="7">#REF!</definedName>
    <definedName name="MO" localSheetId="3">#REF!</definedName>
    <definedName name="MO">#REF!</definedName>
    <definedName name="MO_LIST_2" localSheetId="17">[116]REESTR_MO!$B$2</definedName>
    <definedName name="MO_LIST_2" localSheetId="5">[117]REESTR_MO!$B$2</definedName>
    <definedName name="MO_LIST_2" localSheetId="12">[118]REESTR_MO!$B$2</definedName>
    <definedName name="MO_LIST_2" localSheetId="8">[118]REESTR_MO!$B$2</definedName>
    <definedName name="MO_LIST_2" localSheetId="13">[118]REESTR_MO!$B$2</definedName>
    <definedName name="MO_LIST_2" localSheetId="10">[118]REESTR_MO!$B$2</definedName>
    <definedName name="MO_LIST_2" localSheetId="9">[118]REESTR_MO!$B$2</definedName>
    <definedName name="MO_LIST_2" localSheetId="11">[118]REESTR_MO!$B$2</definedName>
    <definedName name="MO_LIST_2" localSheetId="6">[119]REESTR_MO!$B$2</definedName>
    <definedName name="MO_LIST_2" localSheetId="7">[116]REESTR_MO!$B$2</definedName>
    <definedName name="MO_LIST_2" localSheetId="3">[117]REESTR_MO!$B$2</definedName>
    <definedName name="MO_LIST_2">[120]REESTR_MO!$B$2</definedName>
    <definedName name="mol4602_41" localSheetId="17">#REF!</definedName>
    <definedName name="mol4602_41" localSheetId="5">#REF!</definedName>
    <definedName name="mol4602_41" localSheetId="12">#REF!</definedName>
    <definedName name="mol4602_41" localSheetId="8">#REF!</definedName>
    <definedName name="mol4602_41" localSheetId="13">#REF!</definedName>
    <definedName name="mol4602_41" localSheetId="10">#REF!</definedName>
    <definedName name="mol4602_41" localSheetId="9">#REF!</definedName>
    <definedName name="mol4602_41" localSheetId="11">#REF!</definedName>
    <definedName name="mol4602_41" localSheetId="6">#REF!</definedName>
    <definedName name="mol4602_41" localSheetId="7">#REF!</definedName>
    <definedName name="mol4602_41" localSheetId="3">#REF!</definedName>
    <definedName name="mol4602_41">#REF!</definedName>
    <definedName name="mol4604_41" localSheetId="17">#REF!</definedName>
    <definedName name="mol4604_41" localSheetId="5">#REF!</definedName>
    <definedName name="mol4604_41" localSheetId="12">#REF!</definedName>
    <definedName name="mol4604_41" localSheetId="8">#REF!</definedName>
    <definedName name="mol4604_41" localSheetId="13">#REF!</definedName>
    <definedName name="mol4604_41" localSheetId="10">#REF!</definedName>
    <definedName name="mol4604_41" localSheetId="9">#REF!</definedName>
    <definedName name="mol4604_41" localSheetId="11">#REF!</definedName>
    <definedName name="mol4604_41" localSheetId="6">#REF!</definedName>
    <definedName name="mol4604_41" localSheetId="7">#REF!</definedName>
    <definedName name="mol4604_41" localSheetId="3">#REF!</definedName>
    <definedName name="mol4604_41">#REF!</definedName>
    <definedName name="MON_ET" localSheetId="12">[51]TEHSHEET!#REF!</definedName>
    <definedName name="MON_ET" localSheetId="13">[51]TEHSHEET!#REF!</definedName>
    <definedName name="MON_ET" localSheetId="6">[51]TEHSHEET!#REF!</definedName>
    <definedName name="MON_ET">[51]TEHSHEET!#REF!</definedName>
    <definedName name="month" localSheetId="17">#REF!</definedName>
    <definedName name="month" localSheetId="5">#REF!</definedName>
    <definedName name="month" localSheetId="12">#REF!</definedName>
    <definedName name="month" localSheetId="8">#REF!</definedName>
    <definedName name="month" localSheetId="13">#REF!</definedName>
    <definedName name="month" localSheetId="10">#REF!</definedName>
    <definedName name="month" localSheetId="9">#REF!</definedName>
    <definedName name="month" localSheetId="11">#REF!</definedName>
    <definedName name="month" localSheetId="6">#REF!</definedName>
    <definedName name="month" localSheetId="7">#REF!</definedName>
    <definedName name="month" localSheetId="3">#REF!</definedName>
    <definedName name="month">#REF!</definedName>
    <definedName name="month_budget" localSheetId="12">'[121]Анализ бюджета'!#REF!</definedName>
    <definedName name="month_budget" localSheetId="13">'[121]Анализ бюджета'!#REF!</definedName>
    <definedName name="month_budget" localSheetId="6">'[121]Анализ бюджета'!#REF!</definedName>
    <definedName name="month_budget">'[121]Анализ бюджета'!#REF!</definedName>
    <definedName name="MONTH_PERIOD" localSheetId="17">[52]Титульный!$F$24</definedName>
    <definedName name="MONTH_PERIOD" localSheetId="5">[73]Титульный!$F$24</definedName>
    <definedName name="MONTH_PERIOD" localSheetId="12">[84]Титульный!$F$24</definedName>
    <definedName name="MONTH_PERIOD" localSheetId="8">[84]Титульный!$F$24</definedName>
    <definedName name="MONTH_PERIOD" localSheetId="13">[84]Титульный!$F$24</definedName>
    <definedName name="MONTH_PERIOD" localSheetId="10">[84]Титульный!$F$24</definedName>
    <definedName name="MONTH_PERIOD" localSheetId="9">[84]Титульный!$F$24</definedName>
    <definedName name="MONTH_PERIOD" localSheetId="11">[84]Титульный!$F$24</definedName>
    <definedName name="MONTH_PERIOD" localSheetId="6">[56]Титульный!$F$24</definedName>
    <definedName name="MONTH_PERIOD" localSheetId="7">[56]Титульный!$F$24</definedName>
    <definedName name="MONTH_PERIOD" localSheetId="3">[73]Титульный!$F$24</definedName>
    <definedName name="MONTH_PERIOD">[74]Титульный!$F$24</definedName>
    <definedName name="MP" localSheetId="17">#REF!</definedName>
    <definedName name="MP" localSheetId="5">#REF!</definedName>
    <definedName name="MP" localSheetId="12">#REF!</definedName>
    <definedName name="MP" localSheetId="8">#REF!</definedName>
    <definedName name="MP" localSheetId="13">#REF!</definedName>
    <definedName name="MP" localSheetId="10">#REF!</definedName>
    <definedName name="MP" localSheetId="9">#REF!</definedName>
    <definedName name="MP" localSheetId="6">#REF!</definedName>
    <definedName name="MP" localSheetId="7">#REF!</definedName>
    <definedName name="MP" localSheetId="3">#REF!</definedName>
    <definedName name="MP">#REF!</definedName>
    <definedName name="MR" localSheetId="5">#REF!</definedName>
    <definedName name="MR" localSheetId="12">#REF!</definedName>
    <definedName name="MR" localSheetId="8">#REF!</definedName>
    <definedName name="MR" localSheetId="13">#REF!</definedName>
    <definedName name="MR" localSheetId="10">#REF!</definedName>
    <definedName name="MR" localSheetId="9">#REF!</definedName>
    <definedName name="MR" localSheetId="6">#REF!</definedName>
    <definedName name="MR" localSheetId="7">#REF!</definedName>
    <definedName name="MR" localSheetId="3">#REF!</definedName>
    <definedName name="MR">#REF!</definedName>
    <definedName name="MR_LIST" localSheetId="17">[116]REESTR_MO!$D$2</definedName>
    <definedName name="MR_LIST" localSheetId="5">[117]REESTR_MO!$D$2</definedName>
    <definedName name="MR_LIST" localSheetId="12">[118]REESTR_MO!$D$2</definedName>
    <definedName name="MR_LIST" localSheetId="8">[118]REESTR_MO!$D$2</definedName>
    <definedName name="MR_LIST" localSheetId="13">[118]REESTR_MO!$D$2</definedName>
    <definedName name="MR_LIST" localSheetId="10">[118]REESTR_MO!$D$2</definedName>
    <definedName name="MR_LIST" localSheetId="9">[118]REESTR_MO!$D$2</definedName>
    <definedName name="MR_LIST" localSheetId="11">[118]REESTR_MO!$D$2</definedName>
    <definedName name="MR_LIST" localSheetId="6">[119]REESTR_MO!$D$2</definedName>
    <definedName name="MR_LIST" localSheetId="7">[116]REESTR_MO!$D$2</definedName>
    <definedName name="MR_LIST" localSheetId="3">[117]REESTR_MO!$D$2</definedName>
    <definedName name="MR_LIST">[120]REESTR_MO!$D$2</definedName>
    <definedName name="Mth_Count_0" localSheetId="17">[52]TSheet!$J$3</definedName>
    <definedName name="Mth_Count_0" localSheetId="12">[122]TSheet!$J$3</definedName>
    <definedName name="Mth_Count_0" localSheetId="8">[122]TSheet!$J$3</definedName>
    <definedName name="Mth_Count_0" localSheetId="13">[122]TSheet!$J$3</definedName>
    <definedName name="Mth_Count_0" localSheetId="10">[122]TSheet!$J$3</definedName>
    <definedName name="Mth_Count_0" localSheetId="9">[122]TSheet!$J$3</definedName>
    <definedName name="Mth_Count_0" localSheetId="11">[122]TSheet!$J$3</definedName>
    <definedName name="Mth_Count_0" localSheetId="6">[56]TSheet!$J$3</definedName>
    <definedName name="Mth_Count_0" localSheetId="7">[56]TSheet!$J$3</definedName>
    <definedName name="Mth_Count_0">[55]TSheet!$J$3</definedName>
    <definedName name="mult_sen" localSheetId="17">#REF!</definedName>
    <definedName name="mult_sen" localSheetId="5">#REF!</definedName>
    <definedName name="mult_sen" localSheetId="12">#REF!</definedName>
    <definedName name="mult_sen" localSheetId="8">#REF!</definedName>
    <definedName name="mult_sen" localSheetId="13">#REF!</definedName>
    <definedName name="mult_sen" localSheetId="10">#REF!</definedName>
    <definedName name="mult_sen" localSheetId="9">#REF!</definedName>
    <definedName name="mult_sen" localSheetId="11">#REF!</definedName>
    <definedName name="mult_sen" localSheetId="6">#REF!</definedName>
    <definedName name="mult_sen" localSheetId="7">#REF!</definedName>
    <definedName name="mult_sen" localSheetId="3">#REF!</definedName>
    <definedName name="mult_sen">#REF!</definedName>
    <definedName name="n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 localSheetId="17">#REF!</definedName>
    <definedName name="N112_" localSheetId="5">#REF!</definedName>
    <definedName name="N112_" localSheetId="12">#REF!</definedName>
    <definedName name="N112_" localSheetId="8">#REF!</definedName>
    <definedName name="N112_" localSheetId="13">#REF!</definedName>
    <definedName name="N112_" localSheetId="10">#REF!</definedName>
    <definedName name="N112_" localSheetId="9">#REF!</definedName>
    <definedName name="N112_" localSheetId="11">#REF!</definedName>
    <definedName name="N112_" localSheetId="6">#REF!</definedName>
    <definedName name="N112_" localSheetId="7">#REF!</definedName>
    <definedName name="N112_" localSheetId="3">#REF!</definedName>
    <definedName name="N112_">#REF!</definedName>
    <definedName name="N120_" localSheetId="17">#REF!</definedName>
    <definedName name="N120_" localSheetId="5">#REF!</definedName>
    <definedName name="N120_" localSheetId="12">#REF!</definedName>
    <definedName name="N120_" localSheetId="8">#REF!</definedName>
    <definedName name="N120_" localSheetId="13">#REF!</definedName>
    <definedName name="N120_" localSheetId="10">#REF!</definedName>
    <definedName name="N120_" localSheetId="9">#REF!</definedName>
    <definedName name="N120_" localSheetId="11">#REF!</definedName>
    <definedName name="N120_" localSheetId="6">#REF!</definedName>
    <definedName name="N120_" localSheetId="7">#REF!</definedName>
    <definedName name="N120_" localSheetId="3">#REF!</definedName>
    <definedName name="N120_">#REF!</definedName>
    <definedName name="N121_" localSheetId="17">#REF!</definedName>
    <definedName name="N121_" localSheetId="5">#REF!</definedName>
    <definedName name="N121_" localSheetId="12">#REF!</definedName>
    <definedName name="N121_" localSheetId="8">#REF!</definedName>
    <definedName name="N121_" localSheetId="13">#REF!</definedName>
    <definedName name="N121_" localSheetId="10">#REF!</definedName>
    <definedName name="N121_" localSheetId="9">#REF!</definedName>
    <definedName name="N121_" localSheetId="11">#REF!</definedName>
    <definedName name="N121_" localSheetId="6">#REF!</definedName>
    <definedName name="N121_" localSheetId="7">#REF!</definedName>
    <definedName name="N121_" localSheetId="3">#REF!</definedName>
    <definedName name="N121_">#REF!</definedName>
    <definedName name="N122_" localSheetId="17">#REF!</definedName>
    <definedName name="N122_" localSheetId="5">#REF!</definedName>
    <definedName name="N122_" localSheetId="12">#REF!</definedName>
    <definedName name="N122_" localSheetId="8">#REF!</definedName>
    <definedName name="N122_" localSheetId="13">#REF!</definedName>
    <definedName name="N122_" localSheetId="10">#REF!</definedName>
    <definedName name="N122_" localSheetId="9">#REF!</definedName>
    <definedName name="N122_" localSheetId="11">#REF!</definedName>
    <definedName name="N122_" localSheetId="6">#REF!</definedName>
    <definedName name="N122_" localSheetId="7">#REF!</definedName>
    <definedName name="N122_" localSheetId="3">#REF!</definedName>
    <definedName name="N122_">#REF!</definedName>
    <definedName name="N123_" localSheetId="17">#REF!</definedName>
    <definedName name="N123_" localSheetId="5">#REF!</definedName>
    <definedName name="N123_" localSheetId="12">#REF!</definedName>
    <definedName name="N123_" localSheetId="8">#REF!</definedName>
    <definedName name="N123_" localSheetId="13">#REF!</definedName>
    <definedName name="N123_" localSheetId="10">#REF!</definedName>
    <definedName name="N123_" localSheetId="9">#REF!</definedName>
    <definedName name="N123_" localSheetId="11">#REF!</definedName>
    <definedName name="N123_" localSheetId="6">#REF!</definedName>
    <definedName name="N123_" localSheetId="7">#REF!</definedName>
    <definedName name="N123_" localSheetId="3">#REF!</definedName>
    <definedName name="N123_">#REF!</definedName>
    <definedName name="N130_" localSheetId="17">#REF!</definedName>
    <definedName name="N130_" localSheetId="5">#REF!</definedName>
    <definedName name="N130_" localSheetId="12">#REF!</definedName>
    <definedName name="N130_" localSheetId="8">#REF!</definedName>
    <definedName name="N130_" localSheetId="13">#REF!</definedName>
    <definedName name="N130_" localSheetId="10">#REF!</definedName>
    <definedName name="N130_" localSheetId="9">#REF!</definedName>
    <definedName name="N130_" localSheetId="11">#REF!</definedName>
    <definedName name="N130_" localSheetId="6">#REF!</definedName>
    <definedName name="N130_" localSheetId="7">#REF!</definedName>
    <definedName name="N130_" localSheetId="3">#REF!</definedName>
    <definedName name="N130_">#REF!</definedName>
    <definedName name="N131_" localSheetId="17">#REF!</definedName>
    <definedName name="N131_" localSheetId="5">#REF!</definedName>
    <definedName name="N131_" localSheetId="12">#REF!</definedName>
    <definedName name="N131_" localSheetId="8">#REF!</definedName>
    <definedName name="N131_" localSheetId="13">#REF!</definedName>
    <definedName name="N131_" localSheetId="10">#REF!</definedName>
    <definedName name="N131_" localSheetId="9">#REF!</definedName>
    <definedName name="N131_" localSheetId="11">#REF!</definedName>
    <definedName name="N131_" localSheetId="6">#REF!</definedName>
    <definedName name="N131_" localSheetId="7">#REF!</definedName>
    <definedName name="N131_" localSheetId="3">#REF!</definedName>
    <definedName name="N131_">#REF!</definedName>
    <definedName name="N132_" localSheetId="17">#REF!</definedName>
    <definedName name="N132_" localSheetId="5">#REF!</definedName>
    <definedName name="N132_" localSheetId="12">#REF!</definedName>
    <definedName name="N132_" localSheetId="8">#REF!</definedName>
    <definedName name="N132_" localSheetId="13">#REF!</definedName>
    <definedName name="N132_" localSheetId="10">#REF!</definedName>
    <definedName name="N132_" localSheetId="9">#REF!</definedName>
    <definedName name="N132_" localSheetId="11">#REF!</definedName>
    <definedName name="N132_" localSheetId="6">#REF!</definedName>
    <definedName name="N132_" localSheetId="7">#REF!</definedName>
    <definedName name="N132_" localSheetId="3">#REF!</definedName>
    <definedName name="N132_">#REF!</definedName>
    <definedName name="N133_" localSheetId="17">#REF!</definedName>
    <definedName name="N133_" localSheetId="5">#REF!</definedName>
    <definedName name="N133_" localSheetId="12">#REF!</definedName>
    <definedName name="N133_" localSheetId="8">#REF!</definedName>
    <definedName name="N133_" localSheetId="13">#REF!</definedName>
    <definedName name="N133_" localSheetId="10">#REF!</definedName>
    <definedName name="N133_" localSheetId="9">#REF!</definedName>
    <definedName name="N133_" localSheetId="11">#REF!</definedName>
    <definedName name="N133_" localSheetId="6">#REF!</definedName>
    <definedName name="N133_" localSheetId="7">#REF!</definedName>
    <definedName name="N133_" localSheetId="3">#REF!</definedName>
    <definedName name="N133_">#REF!</definedName>
    <definedName name="N134_" localSheetId="17">#REF!</definedName>
    <definedName name="N134_" localSheetId="5">#REF!</definedName>
    <definedName name="N134_" localSheetId="12">#REF!</definedName>
    <definedName name="N134_" localSheetId="8">#REF!</definedName>
    <definedName name="N134_" localSheetId="13">#REF!</definedName>
    <definedName name="N134_" localSheetId="10">#REF!</definedName>
    <definedName name="N134_" localSheetId="9">#REF!</definedName>
    <definedName name="N134_" localSheetId="11">#REF!</definedName>
    <definedName name="N134_" localSheetId="6">#REF!</definedName>
    <definedName name="N134_" localSheetId="7">#REF!</definedName>
    <definedName name="N134_" localSheetId="3">#REF!</definedName>
    <definedName name="N134_">#REF!</definedName>
    <definedName name="N135_" localSheetId="17">#REF!</definedName>
    <definedName name="N135_" localSheetId="5">#REF!</definedName>
    <definedName name="N135_" localSheetId="12">#REF!</definedName>
    <definedName name="N135_" localSheetId="8">#REF!</definedName>
    <definedName name="N135_" localSheetId="13">#REF!</definedName>
    <definedName name="N135_" localSheetId="10">#REF!</definedName>
    <definedName name="N135_" localSheetId="9">#REF!</definedName>
    <definedName name="N135_" localSheetId="11">#REF!</definedName>
    <definedName name="N135_" localSheetId="6">#REF!</definedName>
    <definedName name="N135_" localSheetId="7">#REF!</definedName>
    <definedName name="N135_" localSheetId="3">#REF!</definedName>
    <definedName name="N135_">#REF!</definedName>
    <definedName name="N136_" localSheetId="17">#REF!</definedName>
    <definedName name="N136_" localSheetId="5">#REF!</definedName>
    <definedName name="N136_" localSheetId="12">#REF!</definedName>
    <definedName name="N136_" localSheetId="8">#REF!</definedName>
    <definedName name="N136_" localSheetId="13">#REF!</definedName>
    <definedName name="N136_" localSheetId="10">#REF!</definedName>
    <definedName name="N136_" localSheetId="9">#REF!</definedName>
    <definedName name="N136_" localSheetId="11">#REF!</definedName>
    <definedName name="N136_" localSheetId="6">#REF!</definedName>
    <definedName name="N136_" localSheetId="7">#REF!</definedName>
    <definedName name="N136_" localSheetId="3">#REF!</definedName>
    <definedName name="N136_">#REF!</definedName>
    <definedName name="N140_" localSheetId="17">#REF!</definedName>
    <definedName name="N140_" localSheetId="5">#REF!</definedName>
    <definedName name="N140_" localSheetId="12">#REF!</definedName>
    <definedName name="N140_" localSheetId="8">#REF!</definedName>
    <definedName name="N140_" localSheetId="13">#REF!</definedName>
    <definedName name="N140_" localSheetId="10">#REF!</definedName>
    <definedName name="N140_" localSheetId="9">#REF!</definedName>
    <definedName name="N140_" localSheetId="11">#REF!</definedName>
    <definedName name="N140_" localSheetId="6">#REF!</definedName>
    <definedName name="N140_" localSheetId="7">#REF!</definedName>
    <definedName name="N140_" localSheetId="3">#REF!</definedName>
    <definedName name="N140_">#REF!</definedName>
    <definedName name="N190_" localSheetId="17">#REF!</definedName>
    <definedName name="N190_" localSheetId="5">#REF!</definedName>
    <definedName name="N190_" localSheetId="12">#REF!</definedName>
    <definedName name="N190_" localSheetId="8">#REF!</definedName>
    <definedName name="N190_" localSheetId="13">#REF!</definedName>
    <definedName name="N190_" localSheetId="10">#REF!</definedName>
    <definedName name="N190_" localSheetId="9">#REF!</definedName>
    <definedName name="N190_" localSheetId="11">#REF!</definedName>
    <definedName name="N190_" localSheetId="6">#REF!</definedName>
    <definedName name="N190_" localSheetId="7">#REF!</definedName>
    <definedName name="N190_" localSheetId="3">#REF!</definedName>
    <definedName name="N190_">#REF!</definedName>
    <definedName name="N210_" localSheetId="17">#REF!</definedName>
    <definedName name="N210_" localSheetId="5">#REF!</definedName>
    <definedName name="N210_" localSheetId="12">#REF!</definedName>
    <definedName name="N210_" localSheetId="8">#REF!</definedName>
    <definedName name="N210_" localSheetId="13">#REF!</definedName>
    <definedName name="N210_" localSheetId="10">#REF!</definedName>
    <definedName name="N210_" localSheetId="9">#REF!</definedName>
    <definedName name="N210_" localSheetId="11">#REF!</definedName>
    <definedName name="N210_" localSheetId="6">#REF!</definedName>
    <definedName name="N210_" localSheetId="7">#REF!</definedName>
    <definedName name="N210_" localSheetId="3">#REF!</definedName>
    <definedName name="N210_">#REF!</definedName>
    <definedName name="N211_" localSheetId="17">#REF!</definedName>
    <definedName name="N211_" localSheetId="5">#REF!</definedName>
    <definedName name="N211_" localSheetId="12">#REF!</definedName>
    <definedName name="N211_" localSheetId="8">#REF!</definedName>
    <definedName name="N211_" localSheetId="13">#REF!</definedName>
    <definedName name="N211_" localSheetId="10">#REF!</definedName>
    <definedName name="N211_" localSheetId="9">#REF!</definedName>
    <definedName name="N211_" localSheetId="11">#REF!</definedName>
    <definedName name="N211_" localSheetId="6">#REF!</definedName>
    <definedName name="N211_" localSheetId="7">#REF!</definedName>
    <definedName name="N211_" localSheetId="3">#REF!</definedName>
    <definedName name="N211_">#REF!</definedName>
    <definedName name="N212_" localSheetId="17">#REF!</definedName>
    <definedName name="N212_" localSheetId="5">#REF!</definedName>
    <definedName name="N212_" localSheetId="12">#REF!</definedName>
    <definedName name="N212_" localSheetId="8">#REF!</definedName>
    <definedName name="N212_" localSheetId="13">#REF!</definedName>
    <definedName name="N212_" localSheetId="10">#REF!</definedName>
    <definedName name="N212_" localSheetId="9">#REF!</definedName>
    <definedName name="N212_" localSheetId="11">#REF!</definedName>
    <definedName name="N212_" localSheetId="6">#REF!</definedName>
    <definedName name="N212_" localSheetId="7">#REF!</definedName>
    <definedName name="N212_" localSheetId="3">#REF!</definedName>
    <definedName name="N212_">#REF!</definedName>
    <definedName name="N213_" localSheetId="17">#REF!</definedName>
    <definedName name="N213_" localSheetId="5">#REF!</definedName>
    <definedName name="N213_" localSheetId="12">#REF!</definedName>
    <definedName name="N213_" localSheetId="8">#REF!</definedName>
    <definedName name="N213_" localSheetId="13">#REF!</definedName>
    <definedName name="N213_" localSheetId="10">#REF!</definedName>
    <definedName name="N213_" localSheetId="9">#REF!</definedName>
    <definedName name="N213_" localSheetId="11">#REF!</definedName>
    <definedName name="N213_" localSheetId="6">#REF!</definedName>
    <definedName name="N213_" localSheetId="7">#REF!</definedName>
    <definedName name="N213_" localSheetId="3">#REF!</definedName>
    <definedName name="N213_">#REF!</definedName>
    <definedName name="N214_" localSheetId="17">#REF!</definedName>
    <definedName name="N214_" localSheetId="5">#REF!</definedName>
    <definedName name="N214_" localSheetId="12">#REF!</definedName>
    <definedName name="N214_" localSheetId="8">#REF!</definedName>
    <definedName name="N214_" localSheetId="13">#REF!</definedName>
    <definedName name="N214_" localSheetId="10">#REF!</definedName>
    <definedName name="N214_" localSheetId="9">#REF!</definedName>
    <definedName name="N214_" localSheetId="11">#REF!</definedName>
    <definedName name="N214_" localSheetId="6">#REF!</definedName>
    <definedName name="N214_" localSheetId="7">#REF!</definedName>
    <definedName name="N214_" localSheetId="3">#REF!</definedName>
    <definedName name="N214_">#REF!</definedName>
    <definedName name="N215_" localSheetId="17">#REF!</definedName>
    <definedName name="N215_" localSheetId="5">#REF!</definedName>
    <definedName name="N215_" localSheetId="12">#REF!</definedName>
    <definedName name="N215_" localSheetId="8">#REF!</definedName>
    <definedName name="N215_" localSheetId="13">#REF!</definedName>
    <definedName name="N215_" localSheetId="10">#REF!</definedName>
    <definedName name="N215_" localSheetId="9">#REF!</definedName>
    <definedName name="N215_" localSheetId="11">#REF!</definedName>
    <definedName name="N215_" localSheetId="6">#REF!</definedName>
    <definedName name="N215_" localSheetId="7">#REF!</definedName>
    <definedName name="N215_" localSheetId="3">#REF!</definedName>
    <definedName name="N215_">#REF!</definedName>
    <definedName name="N216_" localSheetId="17">#REF!</definedName>
    <definedName name="N216_" localSheetId="5">#REF!</definedName>
    <definedName name="N216_" localSheetId="12">#REF!</definedName>
    <definedName name="N216_" localSheetId="8">#REF!</definedName>
    <definedName name="N216_" localSheetId="13">#REF!</definedName>
    <definedName name="N216_" localSheetId="10">#REF!</definedName>
    <definedName name="N216_" localSheetId="9">#REF!</definedName>
    <definedName name="N216_" localSheetId="11">#REF!</definedName>
    <definedName name="N216_" localSheetId="6">#REF!</definedName>
    <definedName name="N216_" localSheetId="7">#REF!</definedName>
    <definedName name="N216_" localSheetId="3">#REF!</definedName>
    <definedName name="N216_">#REF!</definedName>
    <definedName name="N217_" localSheetId="17">#REF!</definedName>
    <definedName name="N217_" localSheetId="5">#REF!</definedName>
    <definedName name="N217_" localSheetId="12">#REF!</definedName>
    <definedName name="N217_" localSheetId="8">#REF!</definedName>
    <definedName name="N217_" localSheetId="13">#REF!</definedName>
    <definedName name="N217_" localSheetId="10">#REF!</definedName>
    <definedName name="N217_" localSheetId="9">#REF!</definedName>
    <definedName name="N217_" localSheetId="11">#REF!</definedName>
    <definedName name="N217_" localSheetId="6">#REF!</definedName>
    <definedName name="N217_" localSheetId="7">#REF!</definedName>
    <definedName name="N217_" localSheetId="3">#REF!</definedName>
    <definedName name="N217_">#REF!</definedName>
    <definedName name="N218_" localSheetId="17">#REF!</definedName>
    <definedName name="N218_" localSheetId="5">#REF!</definedName>
    <definedName name="N218_" localSheetId="12">#REF!</definedName>
    <definedName name="N218_" localSheetId="8">#REF!</definedName>
    <definedName name="N218_" localSheetId="13">#REF!</definedName>
    <definedName name="N218_" localSheetId="10">#REF!</definedName>
    <definedName name="N218_" localSheetId="9">#REF!</definedName>
    <definedName name="N218_" localSheetId="11">#REF!</definedName>
    <definedName name="N218_" localSheetId="6">#REF!</definedName>
    <definedName name="N218_" localSheetId="7">#REF!</definedName>
    <definedName name="N218_" localSheetId="3">#REF!</definedName>
    <definedName name="N218_">#REF!</definedName>
    <definedName name="N220_" localSheetId="17">#REF!</definedName>
    <definedName name="N220_" localSheetId="5">#REF!</definedName>
    <definedName name="N220_" localSheetId="12">#REF!</definedName>
    <definedName name="N220_" localSheetId="8">#REF!</definedName>
    <definedName name="N220_" localSheetId="13">#REF!</definedName>
    <definedName name="N220_" localSheetId="10">#REF!</definedName>
    <definedName name="N220_" localSheetId="9">#REF!</definedName>
    <definedName name="N220_" localSheetId="11">#REF!</definedName>
    <definedName name="N220_" localSheetId="6">#REF!</definedName>
    <definedName name="N220_" localSheetId="7">#REF!</definedName>
    <definedName name="N220_" localSheetId="3">#REF!</definedName>
    <definedName name="N220_">#REF!</definedName>
    <definedName name="N221_" localSheetId="17">#REF!</definedName>
    <definedName name="N221_" localSheetId="5">#REF!</definedName>
    <definedName name="N221_" localSheetId="12">#REF!</definedName>
    <definedName name="N221_" localSheetId="8">#REF!</definedName>
    <definedName name="N221_" localSheetId="13">#REF!</definedName>
    <definedName name="N221_" localSheetId="10">#REF!</definedName>
    <definedName name="N221_" localSheetId="9">#REF!</definedName>
    <definedName name="N221_" localSheetId="11">#REF!</definedName>
    <definedName name="N221_" localSheetId="6">#REF!</definedName>
    <definedName name="N221_" localSheetId="7">#REF!</definedName>
    <definedName name="N221_" localSheetId="3">#REF!</definedName>
    <definedName name="N221_">#REF!</definedName>
    <definedName name="N222_" localSheetId="17">#REF!</definedName>
    <definedName name="N222_" localSheetId="5">#REF!</definedName>
    <definedName name="N222_" localSheetId="12">#REF!</definedName>
    <definedName name="N222_" localSheetId="8">#REF!</definedName>
    <definedName name="N222_" localSheetId="13">#REF!</definedName>
    <definedName name="N222_" localSheetId="10">#REF!</definedName>
    <definedName name="N222_" localSheetId="9">#REF!</definedName>
    <definedName name="N222_" localSheetId="11">#REF!</definedName>
    <definedName name="N222_" localSheetId="6">#REF!</definedName>
    <definedName name="N222_" localSheetId="7">#REF!</definedName>
    <definedName name="N222_" localSheetId="3">#REF!</definedName>
    <definedName name="N222_">#REF!</definedName>
    <definedName name="N223_" localSheetId="17">#REF!</definedName>
    <definedName name="N223_" localSheetId="5">#REF!</definedName>
    <definedName name="N223_" localSheetId="12">#REF!</definedName>
    <definedName name="N223_" localSheetId="8">#REF!</definedName>
    <definedName name="N223_" localSheetId="13">#REF!</definedName>
    <definedName name="N223_" localSheetId="10">#REF!</definedName>
    <definedName name="N223_" localSheetId="9">#REF!</definedName>
    <definedName name="N223_" localSheetId="11">#REF!</definedName>
    <definedName name="N223_" localSheetId="6">#REF!</definedName>
    <definedName name="N223_" localSheetId="7">#REF!</definedName>
    <definedName name="N223_" localSheetId="3">#REF!</definedName>
    <definedName name="N223_">#REF!</definedName>
    <definedName name="N224_" localSheetId="17">#REF!</definedName>
    <definedName name="N224_" localSheetId="5">#REF!</definedName>
    <definedName name="N224_" localSheetId="12">#REF!</definedName>
    <definedName name="N224_" localSheetId="8">#REF!</definedName>
    <definedName name="N224_" localSheetId="13">#REF!</definedName>
    <definedName name="N224_" localSheetId="10">#REF!</definedName>
    <definedName name="N224_" localSheetId="9">#REF!</definedName>
    <definedName name="N224_" localSheetId="11">#REF!</definedName>
    <definedName name="N224_" localSheetId="6">#REF!</definedName>
    <definedName name="N224_" localSheetId="7">#REF!</definedName>
    <definedName name="N224_" localSheetId="3">#REF!</definedName>
    <definedName name="N224_">#REF!</definedName>
    <definedName name="N225_" localSheetId="17">#REF!</definedName>
    <definedName name="N225_" localSheetId="5">#REF!</definedName>
    <definedName name="N225_" localSheetId="12">#REF!</definedName>
    <definedName name="N225_" localSheetId="8">#REF!</definedName>
    <definedName name="N225_" localSheetId="13">#REF!</definedName>
    <definedName name="N225_" localSheetId="10">#REF!</definedName>
    <definedName name="N225_" localSheetId="9">#REF!</definedName>
    <definedName name="N225_" localSheetId="11">#REF!</definedName>
    <definedName name="N225_" localSheetId="6">#REF!</definedName>
    <definedName name="N225_" localSheetId="7">#REF!</definedName>
    <definedName name="N225_" localSheetId="3">#REF!</definedName>
    <definedName name="N225_">#REF!</definedName>
    <definedName name="N226_" localSheetId="17">#REF!</definedName>
    <definedName name="N226_" localSheetId="5">#REF!</definedName>
    <definedName name="N226_" localSheetId="12">#REF!</definedName>
    <definedName name="N226_" localSheetId="8">#REF!</definedName>
    <definedName name="N226_" localSheetId="13">#REF!</definedName>
    <definedName name="N226_" localSheetId="10">#REF!</definedName>
    <definedName name="N226_" localSheetId="9">#REF!</definedName>
    <definedName name="N226_" localSheetId="11">#REF!</definedName>
    <definedName name="N226_" localSheetId="6">#REF!</definedName>
    <definedName name="N226_" localSheetId="7">#REF!</definedName>
    <definedName name="N226_" localSheetId="3">#REF!</definedName>
    <definedName name="N226_">#REF!</definedName>
    <definedName name="N230_" localSheetId="17">#REF!</definedName>
    <definedName name="N230_" localSheetId="5">#REF!</definedName>
    <definedName name="N230_" localSheetId="12">#REF!</definedName>
    <definedName name="N230_" localSheetId="8">#REF!</definedName>
    <definedName name="N230_" localSheetId="13">#REF!</definedName>
    <definedName name="N230_" localSheetId="10">#REF!</definedName>
    <definedName name="N230_" localSheetId="9">#REF!</definedName>
    <definedName name="N230_" localSheetId="11">#REF!</definedName>
    <definedName name="N230_" localSheetId="6">#REF!</definedName>
    <definedName name="N230_" localSheetId="7">#REF!</definedName>
    <definedName name="N230_" localSheetId="3">#REF!</definedName>
    <definedName name="N230_">#REF!</definedName>
    <definedName name="N231_" localSheetId="17">#REF!</definedName>
    <definedName name="N231_" localSheetId="5">#REF!</definedName>
    <definedName name="N231_" localSheetId="12">#REF!</definedName>
    <definedName name="N231_" localSheetId="8">#REF!</definedName>
    <definedName name="N231_" localSheetId="13">#REF!</definedName>
    <definedName name="N231_" localSheetId="10">#REF!</definedName>
    <definedName name="N231_" localSheetId="9">#REF!</definedName>
    <definedName name="N231_" localSheetId="11">#REF!</definedName>
    <definedName name="N231_" localSheetId="6">#REF!</definedName>
    <definedName name="N231_" localSheetId="7">#REF!</definedName>
    <definedName name="N231_" localSheetId="3">#REF!</definedName>
    <definedName name="N231_">#REF!</definedName>
    <definedName name="N232_" localSheetId="17">#REF!</definedName>
    <definedName name="N232_" localSheetId="5">#REF!</definedName>
    <definedName name="N232_" localSheetId="12">#REF!</definedName>
    <definedName name="N232_" localSheetId="8">#REF!</definedName>
    <definedName name="N232_" localSheetId="13">#REF!</definedName>
    <definedName name="N232_" localSheetId="10">#REF!</definedName>
    <definedName name="N232_" localSheetId="9">#REF!</definedName>
    <definedName name="N232_" localSheetId="11">#REF!</definedName>
    <definedName name="N232_" localSheetId="6">#REF!</definedName>
    <definedName name="N232_" localSheetId="7">#REF!</definedName>
    <definedName name="N232_" localSheetId="3">#REF!</definedName>
    <definedName name="N232_">#REF!</definedName>
    <definedName name="N233_" localSheetId="17">#REF!</definedName>
    <definedName name="N233_" localSheetId="5">#REF!</definedName>
    <definedName name="N233_" localSheetId="12">#REF!</definedName>
    <definedName name="N233_" localSheetId="8">#REF!</definedName>
    <definedName name="N233_" localSheetId="13">#REF!</definedName>
    <definedName name="N233_" localSheetId="10">#REF!</definedName>
    <definedName name="N233_" localSheetId="9">#REF!</definedName>
    <definedName name="N233_" localSheetId="11">#REF!</definedName>
    <definedName name="N233_" localSheetId="6">#REF!</definedName>
    <definedName name="N233_" localSheetId="7">#REF!</definedName>
    <definedName name="N233_" localSheetId="3">#REF!</definedName>
    <definedName name="N233_">#REF!</definedName>
    <definedName name="N234_" localSheetId="17">#REF!</definedName>
    <definedName name="N234_" localSheetId="5">#REF!</definedName>
    <definedName name="N234_" localSheetId="12">#REF!</definedName>
    <definedName name="N234_" localSheetId="8">#REF!</definedName>
    <definedName name="N234_" localSheetId="13">#REF!</definedName>
    <definedName name="N234_" localSheetId="10">#REF!</definedName>
    <definedName name="N234_" localSheetId="9">#REF!</definedName>
    <definedName name="N234_" localSheetId="11">#REF!</definedName>
    <definedName name="N234_" localSheetId="6">#REF!</definedName>
    <definedName name="N234_" localSheetId="7">#REF!</definedName>
    <definedName name="N234_" localSheetId="3">#REF!</definedName>
    <definedName name="N234_">#REF!</definedName>
    <definedName name="N235_" localSheetId="17">#REF!</definedName>
    <definedName name="N235_" localSheetId="5">#REF!</definedName>
    <definedName name="N235_" localSheetId="12">#REF!</definedName>
    <definedName name="N235_" localSheetId="8">#REF!</definedName>
    <definedName name="N235_" localSheetId="13">#REF!</definedName>
    <definedName name="N235_" localSheetId="10">#REF!</definedName>
    <definedName name="N235_" localSheetId="9">#REF!</definedName>
    <definedName name="N235_" localSheetId="11">#REF!</definedName>
    <definedName name="N235_" localSheetId="6">#REF!</definedName>
    <definedName name="N235_" localSheetId="7">#REF!</definedName>
    <definedName name="N235_" localSheetId="3">#REF!</definedName>
    <definedName name="N235_">#REF!</definedName>
    <definedName name="N236_" localSheetId="17">#REF!</definedName>
    <definedName name="N236_" localSheetId="5">#REF!</definedName>
    <definedName name="N236_" localSheetId="12">#REF!</definedName>
    <definedName name="N236_" localSheetId="8">#REF!</definedName>
    <definedName name="N236_" localSheetId="13">#REF!</definedName>
    <definedName name="N236_" localSheetId="10">#REF!</definedName>
    <definedName name="N236_" localSheetId="9">#REF!</definedName>
    <definedName name="N236_" localSheetId="11">#REF!</definedName>
    <definedName name="N236_" localSheetId="6">#REF!</definedName>
    <definedName name="N236_" localSheetId="7">#REF!</definedName>
    <definedName name="N236_" localSheetId="3">#REF!</definedName>
    <definedName name="N236_">#REF!</definedName>
    <definedName name="N240_" localSheetId="17">#REF!</definedName>
    <definedName name="N240_" localSheetId="5">#REF!</definedName>
    <definedName name="N240_" localSheetId="12">#REF!</definedName>
    <definedName name="N240_" localSheetId="8">#REF!</definedName>
    <definedName name="N240_" localSheetId="13">#REF!</definedName>
    <definedName name="N240_" localSheetId="10">#REF!</definedName>
    <definedName name="N240_" localSheetId="9">#REF!</definedName>
    <definedName name="N240_" localSheetId="11">#REF!</definedName>
    <definedName name="N240_" localSheetId="6">#REF!</definedName>
    <definedName name="N240_" localSheetId="7">#REF!</definedName>
    <definedName name="N240_" localSheetId="3">#REF!</definedName>
    <definedName name="N240_">#REF!</definedName>
    <definedName name="N241_" localSheetId="17">#REF!</definedName>
    <definedName name="N241_" localSheetId="5">#REF!</definedName>
    <definedName name="N241_" localSheetId="12">#REF!</definedName>
    <definedName name="N241_" localSheetId="8">#REF!</definedName>
    <definedName name="N241_" localSheetId="13">#REF!</definedName>
    <definedName name="N241_" localSheetId="10">#REF!</definedName>
    <definedName name="N241_" localSheetId="9">#REF!</definedName>
    <definedName name="N241_" localSheetId="11">#REF!</definedName>
    <definedName name="N241_" localSheetId="6">#REF!</definedName>
    <definedName name="N241_" localSheetId="7">#REF!</definedName>
    <definedName name="N241_" localSheetId="3">#REF!</definedName>
    <definedName name="N241_">#REF!</definedName>
    <definedName name="N242_" localSheetId="17">#REF!</definedName>
    <definedName name="N242_" localSheetId="5">#REF!</definedName>
    <definedName name="N242_" localSheetId="12">#REF!</definedName>
    <definedName name="N242_" localSheetId="8">#REF!</definedName>
    <definedName name="N242_" localSheetId="13">#REF!</definedName>
    <definedName name="N242_" localSheetId="10">#REF!</definedName>
    <definedName name="N242_" localSheetId="9">#REF!</definedName>
    <definedName name="N242_" localSheetId="11">#REF!</definedName>
    <definedName name="N242_" localSheetId="6">#REF!</definedName>
    <definedName name="N242_" localSheetId="7">#REF!</definedName>
    <definedName name="N242_" localSheetId="3">#REF!</definedName>
    <definedName name="N242_">#REF!</definedName>
    <definedName name="N243_" localSheetId="17">#REF!</definedName>
    <definedName name="N243_" localSheetId="5">#REF!</definedName>
    <definedName name="N243_" localSheetId="12">#REF!</definedName>
    <definedName name="N243_" localSheetId="8">#REF!</definedName>
    <definedName name="N243_" localSheetId="13">#REF!</definedName>
    <definedName name="N243_" localSheetId="10">#REF!</definedName>
    <definedName name="N243_" localSheetId="9">#REF!</definedName>
    <definedName name="N243_" localSheetId="11">#REF!</definedName>
    <definedName name="N243_" localSheetId="6">#REF!</definedName>
    <definedName name="N243_" localSheetId="7">#REF!</definedName>
    <definedName name="N243_" localSheetId="3">#REF!</definedName>
    <definedName name="N243_">#REF!</definedName>
    <definedName name="N250_" localSheetId="17">#REF!</definedName>
    <definedName name="N250_" localSheetId="5">#REF!</definedName>
    <definedName name="N250_" localSheetId="12">#REF!</definedName>
    <definedName name="N250_" localSheetId="8">#REF!</definedName>
    <definedName name="N250_" localSheetId="13">#REF!</definedName>
    <definedName name="N250_" localSheetId="10">#REF!</definedName>
    <definedName name="N250_" localSheetId="9">#REF!</definedName>
    <definedName name="N250_" localSheetId="11">#REF!</definedName>
    <definedName name="N250_" localSheetId="6">#REF!</definedName>
    <definedName name="N250_" localSheetId="7">#REF!</definedName>
    <definedName name="N250_" localSheetId="3">#REF!</definedName>
    <definedName name="N250_">#REF!</definedName>
    <definedName name="N251_" localSheetId="17">#REF!</definedName>
    <definedName name="N251_" localSheetId="5">#REF!</definedName>
    <definedName name="N251_" localSheetId="12">#REF!</definedName>
    <definedName name="N251_" localSheetId="8">#REF!</definedName>
    <definedName name="N251_" localSheetId="13">#REF!</definedName>
    <definedName name="N251_" localSheetId="10">#REF!</definedName>
    <definedName name="N251_" localSheetId="9">#REF!</definedName>
    <definedName name="N251_" localSheetId="11">#REF!</definedName>
    <definedName name="N251_" localSheetId="6">#REF!</definedName>
    <definedName name="N251_" localSheetId="7">#REF!</definedName>
    <definedName name="N251_" localSheetId="3">#REF!</definedName>
    <definedName name="N251_">#REF!</definedName>
    <definedName name="N252_" localSheetId="17">#REF!</definedName>
    <definedName name="N252_" localSheetId="5">#REF!</definedName>
    <definedName name="N252_" localSheetId="12">#REF!</definedName>
    <definedName name="N252_" localSheetId="8">#REF!</definedName>
    <definedName name="N252_" localSheetId="13">#REF!</definedName>
    <definedName name="N252_" localSheetId="10">#REF!</definedName>
    <definedName name="N252_" localSheetId="9">#REF!</definedName>
    <definedName name="N252_" localSheetId="11">#REF!</definedName>
    <definedName name="N252_" localSheetId="6">#REF!</definedName>
    <definedName name="N252_" localSheetId="7">#REF!</definedName>
    <definedName name="N252_" localSheetId="3">#REF!</definedName>
    <definedName name="N252_">#REF!</definedName>
    <definedName name="N253_" localSheetId="17">#REF!</definedName>
    <definedName name="N253_" localSheetId="5">#REF!</definedName>
    <definedName name="N253_" localSheetId="12">#REF!</definedName>
    <definedName name="N253_" localSheetId="8">#REF!</definedName>
    <definedName name="N253_" localSheetId="13">#REF!</definedName>
    <definedName name="N253_" localSheetId="10">#REF!</definedName>
    <definedName name="N253_" localSheetId="9">#REF!</definedName>
    <definedName name="N253_" localSheetId="11">#REF!</definedName>
    <definedName name="N253_" localSheetId="6">#REF!</definedName>
    <definedName name="N253_" localSheetId="7">#REF!</definedName>
    <definedName name="N253_" localSheetId="3">#REF!</definedName>
    <definedName name="N253_">#REF!</definedName>
    <definedName name="N254_" localSheetId="17">#REF!</definedName>
    <definedName name="N254_" localSheetId="5">#REF!</definedName>
    <definedName name="N254_" localSheetId="12">#REF!</definedName>
    <definedName name="N254_" localSheetId="8">#REF!</definedName>
    <definedName name="N254_" localSheetId="13">#REF!</definedName>
    <definedName name="N254_" localSheetId="10">#REF!</definedName>
    <definedName name="N254_" localSheetId="9">#REF!</definedName>
    <definedName name="N254_" localSheetId="11">#REF!</definedName>
    <definedName name="N254_" localSheetId="6">#REF!</definedName>
    <definedName name="N254_" localSheetId="7">#REF!</definedName>
    <definedName name="N254_" localSheetId="3">#REF!</definedName>
    <definedName name="N254_">#REF!</definedName>
    <definedName name="N260_" localSheetId="17">#REF!</definedName>
    <definedName name="N260_" localSheetId="5">#REF!</definedName>
    <definedName name="N260_" localSheetId="12">#REF!</definedName>
    <definedName name="N260_" localSheetId="8">#REF!</definedName>
    <definedName name="N260_" localSheetId="13">#REF!</definedName>
    <definedName name="N260_" localSheetId="10">#REF!</definedName>
    <definedName name="N260_" localSheetId="9">#REF!</definedName>
    <definedName name="N260_" localSheetId="11">#REF!</definedName>
    <definedName name="N260_" localSheetId="6">#REF!</definedName>
    <definedName name="N260_" localSheetId="7">#REF!</definedName>
    <definedName name="N260_" localSheetId="3">#REF!</definedName>
    <definedName name="N260_">#REF!</definedName>
    <definedName name="N290_" localSheetId="17">#REF!</definedName>
    <definedName name="N290_" localSheetId="5">#REF!</definedName>
    <definedName name="N290_" localSheetId="12">#REF!</definedName>
    <definedName name="N290_" localSheetId="8">#REF!</definedName>
    <definedName name="N290_" localSheetId="13">#REF!</definedName>
    <definedName name="N290_" localSheetId="10">#REF!</definedName>
    <definedName name="N290_" localSheetId="9">#REF!</definedName>
    <definedName name="N290_" localSheetId="11">#REF!</definedName>
    <definedName name="N290_" localSheetId="6">#REF!</definedName>
    <definedName name="N290_" localSheetId="7">#REF!</definedName>
    <definedName name="N290_" localSheetId="3">#REF!</definedName>
    <definedName name="N290_">#REF!</definedName>
    <definedName name="N310_" localSheetId="17">#REF!</definedName>
    <definedName name="N310_" localSheetId="5">#REF!</definedName>
    <definedName name="N310_" localSheetId="12">#REF!</definedName>
    <definedName name="N310_" localSheetId="8">#REF!</definedName>
    <definedName name="N310_" localSheetId="13">#REF!</definedName>
    <definedName name="N310_" localSheetId="10">#REF!</definedName>
    <definedName name="N310_" localSheetId="9">#REF!</definedName>
    <definedName name="N310_" localSheetId="11">#REF!</definedName>
    <definedName name="N310_" localSheetId="6">#REF!</definedName>
    <definedName name="N310_" localSheetId="7">#REF!</definedName>
    <definedName name="N310_" localSheetId="3">#REF!</definedName>
    <definedName name="N310_">#REF!</definedName>
    <definedName name="N390_" localSheetId="17">#REF!</definedName>
    <definedName name="N390_" localSheetId="5">#REF!</definedName>
    <definedName name="N390_" localSheetId="12">#REF!</definedName>
    <definedName name="N390_" localSheetId="8">#REF!</definedName>
    <definedName name="N390_" localSheetId="13">#REF!</definedName>
    <definedName name="N390_" localSheetId="10">#REF!</definedName>
    <definedName name="N390_" localSheetId="9">#REF!</definedName>
    <definedName name="N390_" localSheetId="11">#REF!</definedName>
    <definedName name="N390_" localSheetId="6">#REF!</definedName>
    <definedName name="N390_" localSheetId="7">#REF!</definedName>
    <definedName name="N390_" localSheetId="3">#REF!</definedName>
    <definedName name="N390_">#REF!</definedName>
    <definedName name="N399_" localSheetId="17">#REF!</definedName>
    <definedName name="N399_" localSheetId="5">#REF!</definedName>
    <definedName name="N399_" localSheetId="12">#REF!</definedName>
    <definedName name="N399_" localSheetId="8">#REF!</definedName>
    <definedName name="N399_" localSheetId="13">#REF!</definedName>
    <definedName name="N399_" localSheetId="10">#REF!</definedName>
    <definedName name="N399_" localSheetId="9">#REF!</definedName>
    <definedName name="N399_" localSheetId="11">#REF!</definedName>
    <definedName name="N399_" localSheetId="6">#REF!</definedName>
    <definedName name="N399_" localSheetId="7">#REF!</definedName>
    <definedName name="N399_" localSheetId="3">#REF!</definedName>
    <definedName name="N399_">#REF!</definedName>
    <definedName name="N410_" localSheetId="17">#REF!</definedName>
    <definedName name="N410_" localSheetId="5">#REF!</definedName>
    <definedName name="N410_" localSheetId="12">#REF!</definedName>
    <definedName name="N410_" localSheetId="8">#REF!</definedName>
    <definedName name="N410_" localSheetId="13">#REF!</definedName>
    <definedName name="N410_" localSheetId="10">#REF!</definedName>
    <definedName name="N410_" localSheetId="9">#REF!</definedName>
    <definedName name="N410_" localSheetId="11">#REF!</definedName>
    <definedName name="N410_" localSheetId="6">#REF!</definedName>
    <definedName name="N410_" localSheetId="7">#REF!</definedName>
    <definedName name="N410_" localSheetId="3">#REF!</definedName>
    <definedName name="N410_">#REF!</definedName>
    <definedName name="N420_" localSheetId="17">#REF!</definedName>
    <definedName name="N420_" localSheetId="5">#REF!</definedName>
    <definedName name="N420_" localSheetId="12">#REF!</definedName>
    <definedName name="N420_" localSheetId="8">#REF!</definedName>
    <definedName name="N420_" localSheetId="13">#REF!</definedName>
    <definedName name="N420_" localSheetId="10">#REF!</definedName>
    <definedName name="N420_" localSheetId="9">#REF!</definedName>
    <definedName name="N420_" localSheetId="11">#REF!</definedName>
    <definedName name="N420_" localSheetId="6">#REF!</definedName>
    <definedName name="N420_" localSheetId="7">#REF!</definedName>
    <definedName name="N420_" localSheetId="3">#REF!</definedName>
    <definedName name="N420_">#REF!</definedName>
    <definedName name="N430_" localSheetId="17">#REF!</definedName>
    <definedName name="N430_" localSheetId="5">#REF!</definedName>
    <definedName name="N430_" localSheetId="12">#REF!</definedName>
    <definedName name="N430_" localSheetId="8">#REF!</definedName>
    <definedName name="N430_" localSheetId="13">#REF!</definedName>
    <definedName name="N430_" localSheetId="10">#REF!</definedName>
    <definedName name="N430_" localSheetId="9">#REF!</definedName>
    <definedName name="N430_" localSheetId="11">#REF!</definedName>
    <definedName name="N430_" localSheetId="6">#REF!</definedName>
    <definedName name="N430_" localSheetId="7">#REF!</definedName>
    <definedName name="N430_" localSheetId="3">#REF!</definedName>
    <definedName name="N430_">#REF!</definedName>
    <definedName name="N431_" localSheetId="17">#REF!</definedName>
    <definedName name="N431_" localSheetId="5">#REF!</definedName>
    <definedName name="N431_" localSheetId="12">#REF!</definedName>
    <definedName name="N431_" localSheetId="8">#REF!</definedName>
    <definedName name="N431_" localSheetId="13">#REF!</definedName>
    <definedName name="N431_" localSheetId="10">#REF!</definedName>
    <definedName name="N431_" localSheetId="9">#REF!</definedName>
    <definedName name="N431_" localSheetId="11">#REF!</definedName>
    <definedName name="N431_" localSheetId="6">#REF!</definedName>
    <definedName name="N431_" localSheetId="7">#REF!</definedName>
    <definedName name="N431_" localSheetId="3">#REF!</definedName>
    <definedName name="N431_">#REF!</definedName>
    <definedName name="N432_" localSheetId="17">#REF!</definedName>
    <definedName name="N432_" localSheetId="5">#REF!</definedName>
    <definedName name="N432_" localSheetId="12">#REF!</definedName>
    <definedName name="N432_" localSheetId="8">#REF!</definedName>
    <definedName name="N432_" localSheetId="13">#REF!</definedName>
    <definedName name="N432_" localSheetId="10">#REF!</definedName>
    <definedName name="N432_" localSheetId="9">#REF!</definedName>
    <definedName name="N432_" localSheetId="11">#REF!</definedName>
    <definedName name="N432_" localSheetId="6">#REF!</definedName>
    <definedName name="N432_" localSheetId="7">#REF!</definedName>
    <definedName name="N432_" localSheetId="3">#REF!</definedName>
    <definedName name="N432_">#REF!</definedName>
    <definedName name="N440_" localSheetId="17">#REF!</definedName>
    <definedName name="N440_" localSheetId="5">#REF!</definedName>
    <definedName name="N440_" localSheetId="12">#REF!</definedName>
    <definedName name="N440_" localSheetId="8">#REF!</definedName>
    <definedName name="N440_" localSheetId="13">#REF!</definedName>
    <definedName name="N440_" localSheetId="10">#REF!</definedName>
    <definedName name="N440_" localSheetId="9">#REF!</definedName>
    <definedName name="N440_" localSheetId="11">#REF!</definedName>
    <definedName name="N440_" localSheetId="6">#REF!</definedName>
    <definedName name="N440_" localSheetId="7">#REF!</definedName>
    <definedName name="N440_" localSheetId="3">#REF!</definedName>
    <definedName name="N440_">#REF!</definedName>
    <definedName name="N450_" localSheetId="17">#REF!</definedName>
    <definedName name="N450_" localSheetId="5">#REF!</definedName>
    <definedName name="N450_" localSheetId="12">#REF!</definedName>
    <definedName name="N450_" localSheetId="8">#REF!</definedName>
    <definedName name="N450_" localSheetId="13">#REF!</definedName>
    <definedName name="N450_" localSheetId="10">#REF!</definedName>
    <definedName name="N450_" localSheetId="9">#REF!</definedName>
    <definedName name="N450_" localSheetId="11">#REF!</definedName>
    <definedName name="N450_" localSheetId="6">#REF!</definedName>
    <definedName name="N450_" localSheetId="7">#REF!</definedName>
    <definedName name="N450_" localSheetId="3">#REF!</definedName>
    <definedName name="N450_">#REF!</definedName>
    <definedName name="N460_" localSheetId="17">#REF!</definedName>
    <definedName name="N460_" localSheetId="5">#REF!</definedName>
    <definedName name="N460_" localSheetId="12">#REF!</definedName>
    <definedName name="N460_" localSheetId="8">#REF!</definedName>
    <definedName name="N460_" localSheetId="13">#REF!</definedName>
    <definedName name="N460_" localSheetId="10">#REF!</definedName>
    <definedName name="N460_" localSheetId="9">#REF!</definedName>
    <definedName name="N460_" localSheetId="11">#REF!</definedName>
    <definedName name="N460_" localSheetId="6">#REF!</definedName>
    <definedName name="N460_" localSheetId="7">#REF!</definedName>
    <definedName name="N460_" localSheetId="3">#REF!</definedName>
    <definedName name="N460_">#REF!</definedName>
    <definedName name="N470_" localSheetId="17">#REF!</definedName>
    <definedName name="N470_" localSheetId="5">#REF!</definedName>
    <definedName name="N470_" localSheetId="12">#REF!</definedName>
    <definedName name="N470_" localSheetId="8">#REF!</definedName>
    <definedName name="N470_" localSheetId="13">#REF!</definedName>
    <definedName name="N470_" localSheetId="10">#REF!</definedName>
    <definedName name="N470_" localSheetId="9">#REF!</definedName>
    <definedName name="N470_" localSheetId="11">#REF!</definedName>
    <definedName name="N470_" localSheetId="6">#REF!</definedName>
    <definedName name="N470_" localSheetId="7">#REF!</definedName>
    <definedName name="N470_" localSheetId="3">#REF!</definedName>
    <definedName name="N470_">#REF!</definedName>
    <definedName name="N480_" localSheetId="17">#REF!</definedName>
    <definedName name="N480_" localSheetId="5">#REF!</definedName>
    <definedName name="N480_" localSheetId="12">#REF!</definedName>
    <definedName name="N480_" localSheetId="8">#REF!</definedName>
    <definedName name="N480_" localSheetId="13">#REF!</definedName>
    <definedName name="N480_" localSheetId="10">#REF!</definedName>
    <definedName name="N480_" localSheetId="9">#REF!</definedName>
    <definedName name="N480_" localSheetId="11">#REF!</definedName>
    <definedName name="N480_" localSheetId="6">#REF!</definedName>
    <definedName name="N480_" localSheetId="7">#REF!</definedName>
    <definedName name="N480_" localSheetId="3">#REF!</definedName>
    <definedName name="N480_">#REF!</definedName>
    <definedName name="N490_" localSheetId="17">#REF!</definedName>
    <definedName name="N490_" localSheetId="5">#REF!</definedName>
    <definedName name="N490_" localSheetId="12">#REF!</definedName>
    <definedName name="N490_" localSheetId="8">#REF!</definedName>
    <definedName name="N490_" localSheetId="13">#REF!</definedName>
    <definedName name="N490_" localSheetId="10">#REF!</definedName>
    <definedName name="N490_" localSheetId="9">#REF!</definedName>
    <definedName name="N490_" localSheetId="11">#REF!</definedName>
    <definedName name="N490_" localSheetId="6">#REF!</definedName>
    <definedName name="N490_" localSheetId="7">#REF!</definedName>
    <definedName name="N490_" localSheetId="3">#REF!</definedName>
    <definedName name="N490_">#REF!</definedName>
    <definedName name="N510_" localSheetId="17">#REF!</definedName>
    <definedName name="N510_" localSheetId="5">#REF!</definedName>
    <definedName name="N510_" localSheetId="12">#REF!</definedName>
    <definedName name="N510_" localSheetId="8">#REF!</definedName>
    <definedName name="N510_" localSheetId="13">#REF!</definedName>
    <definedName name="N510_" localSheetId="10">#REF!</definedName>
    <definedName name="N510_" localSheetId="9">#REF!</definedName>
    <definedName name="N510_" localSheetId="11">#REF!</definedName>
    <definedName name="N510_" localSheetId="6">#REF!</definedName>
    <definedName name="N510_" localSheetId="7">#REF!</definedName>
    <definedName name="N510_" localSheetId="3">#REF!</definedName>
    <definedName name="N510_">#REF!</definedName>
    <definedName name="N511_" localSheetId="17">#REF!</definedName>
    <definedName name="N511_" localSheetId="5">#REF!</definedName>
    <definedName name="N511_" localSheetId="12">#REF!</definedName>
    <definedName name="N511_" localSheetId="8">#REF!</definedName>
    <definedName name="N511_" localSheetId="13">#REF!</definedName>
    <definedName name="N511_" localSheetId="10">#REF!</definedName>
    <definedName name="N511_" localSheetId="9">#REF!</definedName>
    <definedName name="N511_" localSheetId="11">#REF!</definedName>
    <definedName name="N511_" localSheetId="6">#REF!</definedName>
    <definedName name="N511_" localSheetId="7">#REF!</definedName>
    <definedName name="N511_" localSheetId="3">#REF!</definedName>
    <definedName name="N511_">#REF!</definedName>
    <definedName name="N512_" localSheetId="17">#REF!</definedName>
    <definedName name="N512_" localSheetId="5">#REF!</definedName>
    <definedName name="N512_" localSheetId="12">#REF!</definedName>
    <definedName name="N512_" localSheetId="8">#REF!</definedName>
    <definedName name="N512_" localSheetId="13">#REF!</definedName>
    <definedName name="N512_" localSheetId="10">#REF!</definedName>
    <definedName name="N512_" localSheetId="9">#REF!</definedName>
    <definedName name="N512_" localSheetId="11">#REF!</definedName>
    <definedName name="N512_" localSheetId="6">#REF!</definedName>
    <definedName name="N512_" localSheetId="7">#REF!</definedName>
    <definedName name="N512_" localSheetId="3">#REF!</definedName>
    <definedName name="N512_">#REF!</definedName>
    <definedName name="N513_" localSheetId="17">#REF!</definedName>
    <definedName name="N513_" localSheetId="5">#REF!</definedName>
    <definedName name="N513_" localSheetId="12">#REF!</definedName>
    <definedName name="N513_" localSheetId="8">#REF!</definedName>
    <definedName name="N513_" localSheetId="13">#REF!</definedName>
    <definedName name="N513_" localSheetId="10">#REF!</definedName>
    <definedName name="N513_" localSheetId="9">#REF!</definedName>
    <definedName name="N513_" localSheetId="11">#REF!</definedName>
    <definedName name="N513_" localSheetId="6">#REF!</definedName>
    <definedName name="N513_" localSheetId="7">#REF!</definedName>
    <definedName name="N513_" localSheetId="3">#REF!</definedName>
    <definedName name="N513_">#REF!</definedName>
    <definedName name="N590_" localSheetId="17">#REF!</definedName>
    <definedName name="N590_" localSheetId="5">#REF!</definedName>
    <definedName name="N590_" localSheetId="12">#REF!</definedName>
    <definedName name="N590_" localSheetId="8">#REF!</definedName>
    <definedName name="N590_" localSheetId="13">#REF!</definedName>
    <definedName name="N590_" localSheetId="10">#REF!</definedName>
    <definedName name="N590_" localSheetId="9">#REF!</definedName>
    <definedName name="N590_" localSheetId="11">#REF!</definedName>
    <definedName name="N590_" localSheetId="6">#REF!</definedName>
    <definedName name="N590_" localSheetId="7">#REF!</definedName>
    <definedName name="N590_" localSheetId="3">#REF!</definedName>
    <definedName name="N590_">#REF!</definedName>
    <definedName name="N610_" localSheetId="17">#REF!</definedName>
    <definedName name="N610_" localSheetId="5">#REF!</definedName>
    <definedName name="N610_" localSheetId="12">#REF!</definedName>
    <definedName name="N610_" localSheetId="8">#REF!</definedName>
    <definedName name="N610_" localSheetId="13">#REF!</definedName>
    <definedName name="N610_" localSheetId="10">#REF!</definedName>
    <definedName name="N610_" localSheetId="9">#REF!</definedName>
    <definedName name="N610_" localSheetId="11">#REF!</definedName>
    <definedName name="N610_" localSheetId="6">#REF!</definedName>
    <definedName name="N610_" localSheetId="7">#REF!</definedName>
    <definedName name="N610_" localSheetId="3">#REF!</definedName>
    <definedName name="N610_">#REF!</definedName>
    <definedName name="N611_" localSheetId="17">#REF!</definedName>
    <definedName name="N611_" localSheetId="5">#REF!</definedName>
    <definedName name="N611_" localSheetId="12">#REF!</definedName>
    <definedName name="N611_" localSheetId="8">#REF!</definedName>
    <definedName name="N611_" localSheetId="13">#REF!</definedName>
    <definedName name="N611_" localSheetId="10">#REF!</definedName>
    <definedName name="N611_" localSheetId="9">#REF!</definedName>
    <definedName name="N611_" localSheetId="11">#REF!</definedName>
    <definedName name="N611_" localSheetId="6">#REF!</definedName>
    <definedName name="N611_" localSheetId="7">#REF!</definedName>
    <definedName name="N611_" localSheetId="3">#REF!</definedName>
    <definedName name="N611_">#REF!</definedName>
    <definedName name="N612_" localSheetId="17">#REF!</definedName>
    <definedName name="N612_" localSheetId="5">#REF!</definedName>
    <definedName name="N612_" localSheetId="12">#REF!</definedName>
    <definedName name="N612_" localSheetId="8">#REF!</definedName>
    <definedName name="N612_" localSheetId="13">#REF!</definedName>
    <definedName name="N612_" localSheetId="10">#REF!</definedName>
    <definedName name="N612_" localSheetId="9">#REF!</definedName>
    <definedName name="N612_" localSheetId="11">#REF!</definedName>
    <definedName name="N612_" localSheetId="6">#REF!</definedName>
    <definedName name="N612_" localSheetId="7">#REF!</definedName>
    <definedName name="N612_" localSheetId="3">#REF!</definedName>
    <definedName name="N612_">#REF!</definedName>
    <definedName name="N620_" localSheetId="17">#REF!</definedName>
    <definedName name="N620_" localSheetId="5">#REF!</definedName>
    <definedName name="N620_" localSheetId="12">#REF!</definedName>
    <definedName name="N620_" localSheetId="8">#REF!</definedName>
    <definedName name="N620_" localSheetId="13">#REF!</definedName>
    <definedName name="N620_" localSheetId="10">#REF!</definedName>
    <definedName name="N620_" localSheetId="9">#REF!</definedName>
    <definedName name="N620_" localSheetId="11">#REF!</definedName>
    <definedName name="N620_" localSheetId="6">#REF!</definedName>
    <definedName name="N620_" localSheetId="7">#REF!</definedName>
    <definedName name="N620_" localSheetId="3">#REF!</definedName>
    <definedName name="N620_">#REF!</definedName>
    <definedName name="N621_" localSheetId="17">#REF!</definedName>
    <definedName name="N621_" localSheetId="5">#REF!</definedName>
    <definedName name="N621_" localSheetId="12">#REF!</definedName>
    <definedName name="N621_" localSheetId="8">#REF!</definedName>
    <definedName name="N621_" localSheetId="13">#REF!</definedName>
    <definedName name="N621_" localSheetId="10">#REF!</definedName>
    <definedName name="N621_" localSheetId="9">#REF!</definedName>
    <definedName name="N621_" localSheetId="11">#REF!</definedName>
    <definedName name="N621_" localSheetId="6">#REF!</definedName>
    <definedName name="N621_" localSheetId="7">#REF!</definedName>
    <definedName name="N621_" localSheetId="3">#REF!</definedName>
    <definedName name="N621_">#REF!</definedName>
    <definedName name="N622_" localSheetId="17">#REF!</definedName>
    <definedName name="N622_" localSheetId="5">#REF!</definedName>
    <definedName name="N622_" localSheetId="12">#REF!</definedName>
    <definedName name="N622_" localSheetId="8">#REF!</definedName>
    <definedName name="N622_" localSheetId="13">#REF!</definedName>
    <definedName name="N622_" localSheetId="10">#REF!</definedName>
    <definedName name="N622_" localSheetId="9">#REF!</definedName>
    <definedName name="N622_" localSheetId="11">#REF!</definedName>
    <definedName name="N622_" localSheetId="6">#REF!</definedName>
    <definedName name="N622_" localSheetId="7">#REF!</definedName>
    <definedName name="N622_" localSheetId="3">#REF!</definedName>
    <definedName name="N622_">#REF!</definedName>
    <definedName name="N623_" localSheetId="17">#REF!</definedName>
    <definedName name="N623_" localSheetId="5">#REF!</definedName>
    <definedName name="N623_" localSheetId="12">#REF!</definedName>
    <definedName name="N623_" localSheetId="8">#REF!</definedName>
    <definedName name="N623_" localSheetId="13">#REF!</definedName>
    <definedName name="N623_" localSheetId="10">#REF!</definedName>
    <definedName name="N623_" localSheetId="9">#REF!</definedName>
    <definedName name="N623_" localSheetId="11">#REF!</definedName>
    <definedName name="N623_" localSheetId="6">#REF!</definedName>
    <definedName name="N623_" localSheetId="7">#REF!</definedName>
    <definedName name="N623_" localSheetId="3">#REF!</definedName>
    <definedName name="N623_">#REF!</definedName>
    <definedName name="N624_" localSheetId="17">#REF!</definedName>
    <definedName name="N624_" localSheetId="5">#REF!</definedName>
    <definedName name="N624_" localSheetId="12">#REF!</definedName>
    <definedName name="N624_" localSheetId="8">#REF!</definedName>
    <definedName name="N624_" localSheetId="13">#REF!</definedName>
    <definedName name="N624_" localSheetId="10">#REF!</definedName>
    <definedName name="N624_" localSheetId="9">#REF!</definedName>
    <definedName name="N624_" localSheetId="11">#REF!</definedName>
    <definedName name="N624_" localSheetId="6">#REF!</definedName>
    <definedName name="N624_" localSheetId="7">#REF!</definedName>
    <definedName name="N624_" localSheetId="3">#REF!</definedName>
    <definedName name="N624_">#REF!</definedName>
    <definedName name="N625_" localSheetId="17">#REF!</definedName>
    <definedName name="N625_" localSheetId="5">#REF!</definedName>
    <definedName name="N625_" localSheetId="12">#REF!</definedName>
    <definedName name="N625_" localSheetId="8">#REF!</definedName>
    <definedName name="N625_" localSheetId="13">#REF!</definedName>
    <definedName name="N625_" localSheetId="10">#REF!</definedName>
    <definedName name="N625_" localSheetId="9">#REF!</definedName>
    <definedName name="N625_" localSheetId="11">#REF!</definedName>
    <definedName name="N625_" localSheetId="6">#REF!</definedName>
    <definedName name="N625_" localSheetId="7">#REF!</definedName>
    <definedName name="N625_" localSheetId="3">#REF!</definedName>
    <definedName name="N625_">#REF!</definedName>
    <definedName name="N626_" localSheetId="17">#REF!</definedName>
    <definedName name="N626_" localSheetId="5">#REF!</definedName>
    <definedName name="N626_" localSheetId="12">#REF!</definedName>
    <definedName name="N626_" localSheetId="8">#REF!</definedName>
    <definedName name="N626_" localSheetId="13">#REF!</definedName>
    <definedName name="N626_" localSheetId="10">#REF!</definedName>
    <definedName name="N626_" localSheetId="9">#REF!</definedName>
    <definedName name="N626_" localSheetId="11">#REF!</definedName>
    <definedName name="N626_" localSheetId="6">#REF!</definedName>
    <definedName name="N626_" localSheetId="7">#REF!</definedName>
    <definedName name="N626_" localSheetId="3">#REF!</definedName>
    <definedName name="N626_">#REF!</definedName>
    <definedName name="N627_" localSheetId="17">#REF!</definedName>
    <definedName name="N627_" localSheetId="5">#REF!</definedName>
    <definedName name="N627_" localSheetId="12">#REF!</definedName>
    <definedName name="N627_" localSheetId="8">#REF!</definedName>
    <definedName name="N627_" localSheetId="13">#REF!</definedName>
    <definedName name="N627_" localSheetId="10">#REF!</definedName>
    <definedName name="N627_" localSheetId="9">#REF!</definedName>
    <definedName name="N627_" localSheetId="11">#REF!</definedName>
    <definedName name="N627_" localSheetId="6">#REF!</definedName>
    <definedName name="N627_" localSheetId="7">#REF!</definedName>
    <definedName name="N627_" localSheetId="3">#REF!</definedName>
    <definedName name="N627_">#REF!</definedName>
    <definedName name="N628_" localSheetId="17">#REF!</definedName>
    <definedName name="N628_" localSheetId="5">#REF!</definedName>
    <definedName name="N628_" localSheetId="12">#REF!</definedName>
    <definedName name="N628_" localSheetId="8">#REF!</definedName>
    <definedName name="N628_" localSheetId="13">#REF!</definedName>
    <definedName name="N628_" localSheetId="10">#REF!</definedName>
    <definedName name="N628_" localSheetId="9">#REF!</definedName>
    <definedName name="N628_" localSheetId="11">#REF!</definedName>
    <definedName name="N628_" localSheetId="6">#REF!</definedName>
    <definedName name="N628_" localSheetId="7">#REF!</definedName>
    <definedName name="N628_" localSheetId="3">#REF!</definedName>
    <definedName name="N628_">#REF!</definedName>
    <definedName name="N630_" localSheetId="17">#REF!</definedName>
    <definedName name="N630_" localSheetId="5">#REF!</definedName>
    <definedName name="N630_" localSheetId="12">#REF!</definedName>
    <definedName name="N630_" localSheetId="8">#REF!</definedName>
    <definedName name="N630_" localSheetId="13">#REF!</definedName>
    <definedName name="N630_" localSheetId="10">#REF!</definedName>
    <definedName name="N630_" localSheetId="9">#REF!</definedName>
    <definedName name="N630_" localSheetId="11">#REF!</definedName>
    <definedName name="N630_" localSheetId="6">#REF!</definedName>
    <definedName name="N630_" localSheetId="7">#REF!</definedName>
    <definedName name="N630_" localSheetId="3">#REF!</definedName>
    <definedName name="N630_">#REF!</definedName>
    <definedName name="N640_" localSheetId="17">#REF!</definedName>
    <definedName name="N640_" localSheetId="5">#REF!</definedName>
    <definedName name="N640_" localSheetId="12">#REF!</definedName>
    <definedName name="N640_" localSheetId="8">#REF!</definedName>
    <definedName name="N640_" localSheetId="13">#REF!</definedName>
    <definedName name="N640_" localSheetId="10">#REF!</definedName>
    <definedName name="N640_" localSheetId="9">#REF!</definedName>
    <definedName name="N640_" localSheetId="11">#REF!</definedName>
    <definedName name="N640_" localSheetId="6">#REF!</definedName>
    <definedName name="N640_" localSheetId="7">#REF!</definedName>
    <definedName name="N640_" localSheetId="3">#REF!</definedName>
    <definedName name="N640_">#REF!</definedName>
    <definedName name="N650_" localSheetId="17">#REF!</definedName>
    <definedName name="N650_" localSheetId="5">#REF!</definedName>
    <definedName name="N650_" localSheetId="12">#REF!</definedName>
    <definedName name="N650_" localSheetId="8">#REF!</definedName>
    <definedName name="N650_" localSheetId="13">#REF!</definedName>
    <definedName name="N650_" localSheetId="10">#REF!</definedName>
    <definedName name="N650_" localSheetId="9">#REF!</definedName>
    <definedName name="N650_" localSheetId="11">#REF!</definedName>
    <definedName name="N650_" localSheetId="6">#REF!</definedName>
    <definedName name="N650_" localSheetId="7">#REF!</definedName>
    <definedName name="N650_" localSheetId="3">#REF!</definedName>
    <definedName name="N650_">#REF!</definedName>
    <definedName name="N660_" localSheetId="17">#REF!</definedName>
    <definedName name="N660_" localSheetId="5">#REF!</definedName>
    <definedName name="N660_" localSheetId="12">#REF!</definedName>
    <definedName name="N660_" localSheetId="8">#REF!</definedName>
    <definedName name="N660_" localSheetId="13">#REF!</definedName>
    <definedName name="N660_" localSheetId="10">#REF!</definedName>
    <definedName name="N660_" localSheetId="9">#REF!</definedName>
    <definedName name="N660_" localSheetId="11">#REF!</definedName>
    <definedName name="N660_" localSheetId="6">#REF!</definedName>
    <definedName name="N660_" localSheetId="7">#REF!</definedName>
    <definedName name="N660_" localSheetId="3">#REF!</definedName>
    <definedName name="N660_">#REF!</definedName>
    <definedName name="N670_" localSheetId="17">#REF!</definedName>
    <definedName name="N670_" localSheetId="5">#REF!</definedName>
    <definedName name="N670_" localSheetId="12">#REF!</definedName>
    <definedName name="N670_" localSheetId="8">#REF!</definedName>
    <definedName name="N670_" localSheetId="13">#REF!</definedName>
    <definedName name="N670_" localSheetId="10">#REF!</definedName>
    <definedName name="N670_" localSheetId="9">#REF!</definedName>
    <definedName name="N670_" localSheetId="11">#REF!</definedName>
    <definedName name="N670_" localSheetId="6">#REF!</definedName>
    <definedName name="N670_" localSheetId="7">#REF!</definedName>
    <definedName name="N670_" localSheetId="3">#REF!</definedName>
    <definedName name="N670_">#REF!</definedName>
    <definedName name="N690_" localSheetId="17">#REF!</definedName>
    <definedName name="N690_" localSheetId="5">#REF!</definedName>
    <definedName name="N690_" localSheetId="12">#REF!</definedName>
    <definedName name="N690_" localSheetId="8">#REF!</definedName>
    <definedName name="N690_" localSheetId="13">#REF!</definedName>
    <definedName name="N690_" localSheetId="10">#REF!</definedName>
    <definedName name="N690_" localSheetId="9">#REF!</definedName>
    <definedName name="N690_" localSheetId="11">#REF!</definedName>
    <definedName name="N690_" localSheetId="6">#REF!</definedName>
    <definedName name="N690_" localSheetId="7">#REF!</definedName>
    <definedName name="N690_" localSheetId="3">#REF!</definedName>
    <definedName name="N690_">#REF!</definedName>
    <definedName name="N699_" localSheetId="17">#REF!</definedName>
    <definedName name="N699_" localSheetId="5">#REF!</definedName>
    <definedName name="N699_" localSheetId="12">#REF!</definedName>
    <definedName name="N699_" localSheetId="8">#REF!</definedName>
    <definedName name="N699_" localSheetId="13">#REF!</definedName>
    <definedName name="N699_" localSheetId="10">#REF!</definedName>
    <definedName name="N699_" localSheetId="9">#REF!</definedName>
    <definedName name="N699_" localSheetId="11">#REF!</definedName>
    <definedName name="N699_" localSheetId="6">#REF!</definedName>
    <definedName name="N699_" localSheetId="7">#REF!</definedName>
    <definedName name="N699_" localSheetId="3">#REF!</definedName>
    <definedName name="N699_">#REF!</definedName>
    <definedName name="nakl" localSheetId="17">#REF!</definedName>
    <definedName name="nakl" localSheetId="5">#REF!</definedName>
    <definedName name="nakl" localSheetId="12">#REF!</definedName>
    <definedName name="nakl" localSheetId="8">#REF!</definedName>
    <definedName name="nakl" localSheetId="13">#REF!</definedName>
    <definedName name="nakl" localSheetId="10">#REF!</definedName>
    <definedName name="nakl" localSheetId="9">#REF!</definedName>
    <definedName name="nakl" localSheetId="11">#REF!</definedName>
    <definedName name="nakl" localSheetId="6">#REF!</definedName>
    <definedName name="nakl" localSheetId="7">#REF!</definedName>
    <definedName name="nakl" localSheetId="3">#REF!</definedName>
    <definedName name="nakl">#REF!</definedName>
    <definedName name="nakl_r" localSheetId="17">#REF!</definedName>
    <definedName name="nakl_r" localSheetId="5">#REF!</definedName>
    <definedName name="nakl_r" localSheetId="12">#REF!</definedName>
    <definedName name="nakl_r" localSheetId="8">#REF!</definedName>
    <definedName name="nakl_r" localSheetId="13">#REF!</definedName>
    <definedName name="nakl_r" localSheetId="10">#REF!</definedName>
    <definedName name="nakl_r" localSheetId="9">#REF!</definedName>
    <definedName name="nakl_r" localSheetId="11">#REF!</definedName>
    <definedName name="nakl_r" localSheetId="6">#REF!</definedName>
    <definedName name="nakl_r" localSheetId="7">#REF!</definedName>
    <definedName name="nakl_r" localSheetId="3">#REF!</definedName>
    <definedName name="nakl_r">#REF!</definedName>
    <definedName name="nakl_r1" localSheetId="17">#REF!</definedName>
    <definedName name="nakl_r1" localSheetId="5">#REF!</definedName>
    <definedName name="nakl_r1" localSheetId="12">#REF!</definedName>
    <definedName name="nakl_r1" localSheetId="8">#REF!</definedName>
    <definedName name="nakl_r1" localSheetId="13">#REF!</definedName>
    <definedName name="nakl_r1" localSheetId="10">#REF!</definedName>
    <definedName name="nakl_r1" localSheetId="9">#REF!</definedName>
    <definedName name="nakl_r1" localSheetId="11">#REF!</definedName>
    <definedName name="nakl_r1" localSheetId="6">#REF!</definedName>
    <definedName name="nakl_r1" localSheetId="7">#REF!</definedName>
    <definedName name="nakl_r1" localSheetId="3">#REF!</definedName>
    <definedName name="nakl_r1">#REF!</definedName>
    <definedName name="Name">[110]Лист1!$C$408</definedName>
    <definedName name="ndd" localSheetId="12">#REF!</definedName>
    <definedName name="ndd" localSheetId="13">#REF!</definedName>
    <definedName name="ndd" localSheetId="6">#REF!</definedName>
    <definedName name="ndd">#REF!</definedName>
    <definedName name="ňđĺňčé" localSheetId="12">#REF!</definedName>
    <definedName name="ňđĺňčé" localSheetId="13">#REF!</definedName>
    <definedName name="ňđĺňčé">#REF!</definedName>
    <definedName name="net">[68]FST5!$G$100:$G$116,[5]!P1_net</definedName>
    <definedName name="NET_INV" localSheetId="12">[123]TEHSHEET!#REF!</definedName>
    <definedName name="NET_INV" localSheetId="13">[123]TEHSHEET!#REF!</definedName>
    <definedName name="NET_INV" localSheetId="6">[123]TEHSHEET!#REF!</definedName>
    <definedName name="NET_INV">[123]TEHSHEET!#REF!</definedName>
    <definedName name="NET_ORG" localSheetId="12">[123]TEHSHEET!#REF!</definedName>
    <definedName name="NET_ORG" localSheetId="13">[123]TEHSHEET!#REF!</definedName>
    <definedName name="NET_ORG">[123]TEHSHEET!#REF!</definedName>
    <definedName name="NET_W" localSheetId="12">[123]TEHSHEET!#REF!</definedName>
    <definedName name="NET_W" localSheetId="13">[123]TEHSHEET!#REF!</definedName>
    <definedName name="NET_W">[123]TEHSHEET!#REF!</definedName>
    <definedName name="NewTaxGW" localSheetId="17">#REF!</definedName>
    <definedName name="NewTaxGW" localSheetId="5">#REF!</definedName>
    <definedName name="NewTaxGW" localSheetId="12">#REF!</definedName>
    <definedName name="NewTaxGW" localSheetId="8">#REF!</definedName>
    <definedName name="NewTaxGW" localSheetId="13">#REF!</definedName>
    <definedName name="NewTaxGW" localSheetId="10">#REF!</definedName>
    <definedName name="NewTaxGW" localSheetId="9">#REF!</definedName>
    <definedName name="NewTaxGW" localSheetId="11">#REF!</definedName>
    <definedName name="NewTaxGW" localSheetId="6">#REF!</definedName>
    <definedName name="NewTaxGW" localSheetId="7">#REF!</definedName>
    <definedName name="NewTaxGW" localSheetId="3">#REF!</definedName>
    <definedName name="NewTaxGW">#REF!</definedName>
    <definedName name="NewTaxIntangibles" localSheetId="17">#REF!</definedName>
    <definedName name="NewTaxIntangibles" localSheetId="5">#REF!</definedName>
    <definedName name="NewTaxIntangibles" localSheetId="12">#REF!</definedName>
    <definedName name="NewTaxIntangibles" localSheetId="8">#REF!</definedName>
    <definedName name="NewTaxIntangibles" localSheetId="13">#REF!</definedName>
    <definedName name="NewTaxIntangibles" localSheetId="10">#REF!</definedName>
    <definedName name="NewTaxIntangibles" localSheetId="9">#REF!</definedName>
    <definedName name="NewTaxIntangibles" localSheetId="11">#REF!</definedName>
    <definedName name="NewTaxIntangibles" localSheetId="6">#REF!</definedName>
    <definedName name="NewTaxIntangibles" localSheetId="7">#REF!</definedName>
    <definedName name="NewTaxIntangibles" localSheetId="3">#REF!</definedName>
    <definedName name="NewTaxIntangibles">#REF!</definedName>
    <definedName name="nfyz" localSheetId="17">#N/A</definedName>
    <definedName name="nfyz" localSheetId="12">#N/A</definedName>
    <definedName name="nfyz" localSheetId="8">#N/A</definedName>
    <definedName name="nfyz" localSheetId="10">#N/A</definedName>
    <definedName name="nfyz" localSheetId="9">#N/A</definedName>
    <definedName name="nfyz" localSheetId="6">[21]!nfyz</definedName>
    <definedName name="nfyz" localSheetId="7">[21]!nfyz</definedName>
    <definedName name="nfyz">#N/A</definedName>
    <definedName name="nhj">[124]PL!$A$36:$D$47</definedName>
    <definedName name="ni_mult" localSheetId="17">#REF!</definedName>
    <definedName name="ni_mult" localSheetId="5">#REF!</definedName>
    <definedName name="ni_mult" localSheetId="12">#REF!</definedName>
    <definedName name="ni_mult" localSheetId="8">#REF!</definedName>
    <definedName name="ni_mult" localSheetId="13">#REF!</definedName>
    <definedName name="ni_mult" localSheetId="10">#REF!</definedName>
    <definedName name="ni_mult" localSheetId="9">#REF!</definedName>
    <definedName name="ni_mult" localSheetId="11">#REF!</definedName>
    <definedName name="ni_mult" localSheetId="6">#REF!</definedName>
    <definedName name="ni_mult" localSheetId="7">#REF!</definedName>
    <definedName name="ni_mult" localSheetId="3">#REF!</definedName>
    <definedName name="ni_mult">#REF!</definedName>
    <definedName name="ni_mult_sen" localSheetId="17">#REF!</definedName>
    <definedName name="ni_mult_sen" localSheetId="5">#REF!</definedName>
    <definedName name="ni_mult_sen" localSheetId="12">#REF!</definedName>
    <definedName name="ni_mult_sen" localSheetId="8">#REF!</definedName>
    <definedName name="ni_mult_sen" localSheetId="13">#REF!</definedName>
    <definedName name="ni_mult_sen" localSheetId="10">#REF!</definedName>
    <definedName name="ni_mult_sen" localSheetId="9">#REF!</definedName>
    <definedName name="ni_mult_sen" localSheetId="11">#REF!</definedName>
    <definedName name="ni_mult_sen" localSheetId="6">#REF!</definedName>
    <definedName name="ni_mult_sen" localSheetId="7">#REF!</definedName>
    <definedName name="ni_mult_sen" localSheetId="3">#REF!</definedName>
    <definedName name="ni_mult_sen">#REF!</definedName>
    <definedName name="ni_mult1" localSheetId="17">#REF!</definedName>
    <definedName name="ni_mult1" localSheetId="5">#REF!</definedName>
    <definedName name="ni_mult1" localSheetId="12">#REF!</definedName>
    <definedName name="ni_mult1" localSheetId="8">#REF!</definedName>
    <definedName name="ni_mult1" localSheetId="13">#REF!</definedName>
    <definedName name="ni_mult1" localSheetId="10">#REF!</definedName>
    <definedName name="ni_mult1" localSheetId="9">#REF!</definedName>
    <definedName name="ni_mult1" localSheetId="11">#REF!</definedName>
    <definedName name="ni_mult1" localSheetId="6">#REF!</definedName>
    <definedName name="ni_mult1" localSheetId="7">#REF!</definedName>
    <definedName name="ni_mult1" localSheetId="3">#REF!</definedName>
    <definedName name="ni_mult1">#REF!</definedName>
    <definedName name="ni_mult2" localSheetId="17">#REF!</definedName>
    <definedName name="ni_mult2" localSheetId="5">#REF!</definedName>
    <definedName name="ni_mult2" localSheetId="12">#REF!</definedName>
    <definedName name="ni_mult2" localSheetId="8">#REF!</definedName>
    <definedName name="ni_mult2" localSheetId="13">#REF!</definedName>
    <definedName name="ni_mult2" localSheetId="10">#REF!</definedName>
    <definedName name="ni_mult2" localSheetId="9">#REF!</definedName>
    <definedName name="ni_mult2" localSheetId="11">#REF!</definedName>
    <definedName name="ni_mult2" localSheetId="6">#REF!</definedName>
    <definedName name="ni_mult2" localSheetId="7">#REF!</definedName>
    <definedName name="ni_mult2" localSheetId="3">#REF!</definedName>
    <definedName name="ni_mult2">#REF!</definedName>
    <definedName name="ni_mult3" localSheetId="17">#REF!</definedName>
    <definedName name="ni_mult3" localSheetId="5">#REF!</definedName>
    <definedName name="ni_mult3" localSheetId="12">#REF!</definedName>
    <definedName name="ni_mult3" localSheetId="8">#REF!</definedName>
    <definedName name="ni_mult3" localSheetId="13">#REF!</definedName>
    <definedName name="ni_mult3" localSheetId="10">#REF!</definedName>
    <definedName name="ni_mult3" localSheetId="9">#REF!</definedName>
    <definedName name="ni_mult3" localSheetId="11">#REF!</definedName>
    <definedName name="ni_mult3" localSheetId="6">#REF!</definedName>
    <definedName name="ni_mult3" localSheetId="7">#REF!</definedName>
    <definedName name="ni_mult3" localSheetId="3">#REF!</definedName>
    <definedName name="ni_mult3">#REF!</definedName>
    <definedName name="ni_mult4" localSheetId="17">#REF!</definedName>
    <definedName name="ni_mult4" localSheetId="5">#REF!</definedName>
    <definedName name="ni_mult4" localSheetId="12">#REF!</definedName>
    <definedName name="ni_mult4" localSheetId="8">#REF!</definedName>
    <definedName name="ni_mult4" localSheetId="13">#REF!</definedName>
    <definedName name="ni_mult4" localSheetId="10">#REF!</definedName>
    <definedName name="ni_mult4" localSheetId="9">#REF!</definedName>
    <definedName name="ni_mult4" localSheetId="11">#REF!</definedName>
    <definedName name="ni_mult4" localSheetId="6">#REF!</definedName>
    <definedName name="ni_mult4" localSheetId="7">#REF!</definedName>
    <definedName name="ni_mult4" localSheetId="3">#REF!</definedName>
    <definedName name="ni_mult4">#REF!</definedName>
    <definedName name="ni_mult5" localSheetId="17">#REF!</definedName>
    <definedName name="ni_mult5" localSheetId="5">#REF!</definedName>
    <definedName name="ni_mult5" localSheetId="12">#REF!</definedName>
    <definedName name="ni_mult5" localSheetId="8">#REF!</definedName>
    <definedName name="ni_mult5" localSheetId="13">#REF!</definedName>
    <definedName name="ni_mult5" localSheetId="10">#REF!</definedName>
    <definedName name="ni_mult5" localSheetId="9">#REF!</definedName>
    <definedName name="ni_mult5" localSheetId="11">#REF!</definedName>
    <definedName name="ni_mult5" localSheetId="6">#REF!</definedName>
    <definedName name="ni_mult5" localSheetId="7">#REF!</definedName>
    <definedName name="ni_mult5" localSheetId="3">#REF!</definedName>
    <definedName name="ni_mult5">#REF!</definedName>
    <definedName name="ni_terminal" localSheetId="17">#REF!</definedName>
    <definedName name="ni_terminal" localSheetId="5">#REF!</definedName>
    <definedName name="ni_terminal" localSheetId="12">#REF!</definedName>
    <definedName name="ni_terminal" localSheetId="8">#REF!</definedName>
    <definedName name="ni_terminal" localSheetId="13">#REF!</definedName>
    <definedName name="ni_terminal" localSheetId="10">#REF!</definedName>
    <definedName name="ni_terminal" localSheetId="9">#REF!</definedName>
    <definedName name="ni_terminal" localSheetId="11">#REF!</definedName>
    <definedName name="ni_terminal" localSheetId="6">#REF!</definedName>
    <definedName name="ni_terminal" localSheetId="7">#REF!</definedName>
    <definedName name="ni_terminal" localSheetId="3">#REF!</definedName>
    <definedName name="ni_terminal">#REF!</definedName>
    <definedName name="NOM" localSheetId="17">#REF!</definedName>
    <definedName name="NOM" localSheetId="5">#REF!</definedName>
    <definedName name="NOM" localSheetId="12">#REF!</definedName>
    <definedName name="NOM" localSheetId="8">#REF!</definedName>
    <definedName name="NOM" localSheetId="13">#REF!</definedName>
    <definedName name="NOM" localSheetId="10">#REF!</definedName>
    <definedName name="NOM" localSheetId="9">#REF!</definedName>
    <definedName name="NOM" localSheetId="11">#REF!</definedName>
    <definedName name="NOM" localSheetId="6">#REF!</definedName>
    <definedName name="NOM" localSheetId="7">#REF!</definedName>
    <definedName name="NOM" localSheetId="3">#REF!</definedName>
    <definedName name="NOM">#REF!</definedName>
    <definedName name="nommes">'[17]ГУП 2008'!$X$2</definedName>
    <definedName name="NONPR" localSheetId="5">#REF!</definedName>
    <definedName name="NONPR" localSheetId="12">#REF!</definedName>
    <definedName name="NONPR" localSheetId="8">#REF!</definedName>
    <definedName name="NONPR" localSheetId="13">#REF!</definedName>
    <definedName name="NONPR" localSheetId="10">#REF!</definedName>
    <definedName name="NONPR" localSheetId="9">#REF!</definedName>
    <definedName name="NONPR" localSheetId="6">#REF!</definedName>
    <definedName name="NONPR" localSheetId="7">#REF!</definedName>
    <definedName name="NONPR" localSheetId="3">#REF!</definedName>
    <definedName name="NONPR">#REF!</definedName>
    <definedName name="norm_apple_02" localSheetId="17">#REF!</definedName>
    <definedName name="norm_apple_02" localSheetId="5">#REF!</definedName>
    <definedName name="norm_apple_02" localSheetId="12">#REF!</definedName>
    <definedName name="norm_apple_02" localSheetId="8">#REF!</definedName>
    <definedName name="norm_apple_02" localSheetId="13">#REF!</definedName>
    <definedName name="norm_apple_02" localSheetId="10">#REF!</definedName>
    <definedName name="norm_apple_02" localSheetId="9">#REF!</definedName>
    <definedName name="norm_apple_02" localSheetId="11">#REF!</definedName>
    <definedName name="norm_apple_02" localSheetId="6">#REF!</definedName>
    <definedName name="norm_apple_02" localSheetId="7">#REF!</definedName>
    <definedName name="norm_apple_02" localSheetId="3">#REF!</definedName>
    <definedName name="norm_apple_02">#REF!</definedName>
    <definedName name="norm_apple_blackcurrantapple_new" localSheetId="17">#REF!</definedName>
    <definedName name="norm_apple_blackcurrantapple_new" localSheetId="5">#REF!</definedName>
    <definedName name="norm_apple_blackcurrantapple_new" localSheetId="12">#REF!</definedName>
    <definedName name="norm_apple_blackcurrantapple_new" localSheetId="8">#REF!</definedName>
    <definedName name="norm_apple_blackcurrantapple_new" localSheetId="13">#REF!</definedName>
    <definedName name="norm_apple_blackcurrantapple_new" localSheetId="10">#REF!</definedName>
    <definedName name="norm_apple_blackcurrantapple_new" localSheetId="9">#REF!</definedName>
    <definedName name="norm_apple_blackcurrantapple_new" localSheetId="11">#REF!</definedName>
    <definedName name="norm_apple_blackcurrantapple_new" localSheetId="6">#REF!</definedName>
    <definedName name="norm_apple_blackcurrantapple_new" localSheetId="7">#REF!</definedName>
    <definedName name="norm_apple_blackcurrantapple_new" localSheetId="3">#REF!</definedName>
    <definedName name="norm_apple_blackcurrantapple_new">#REF!</definedName>
    <definedName name="norm_apple_cherryapple_new" localSheetId="17">#REF!</definedName>
    <definedName name="norm_apple_cherryapple_new" localSheetId="5">#REF!</definedName>
    <definedName name="norm_apple_cherryapple_new" localSheetId="12">#REF!</definedName>
    <definedName name="norm_apple_cherryapple_new" localSheetId="8">#REF!</definedName>
    <definedName name="norm_apple_cherryapple_new" localSheetId="13">#REF!</definedName>
    <definedName name="norm_apple_cherryapple_new" localSheetId="10">#REF!</definedName>
    <definedName name="norm_apple_cherryapple_new" localSheetId="9">#REF!</definedName>
    <definedName name="norm_apple_cherryapple_new" localSheetId="11">#REF!</definedName>
    <definedName name="norm_apple_cherryapple_new" localSheetId="6">#REF!</definedName>
    <definedName name="norm_apple_cherryapple_new" localSheetId="7">#REF!</definedName>
    <definedName name="norm_apple_cherryapple_new" localSheetId="3">#REF!</definedName>
    <definedName name="norm_apple_cherryapple_new">#REF!</definedName>
    <definedName name="norm_apple_nectgrapeapple" localSheetId="17">#REF!</definedName>
    <definedName name="norm_apple_nectgrapeapple" localSheetId="5">#REF!</definedName>
    <definedName name="norm_apple_nectgrapeapple" localSheetId="12">#REF!</definedName>
    <definedName name="norm_apple_nectgrapeapple" localSheetId="8">#REF!</definedName>
    <definedName name="norm_apple_nectgrapeapple" localSheetId="13">#REF!</definedName>
    <definedName name="norm_apple_nectgrapeapple" localSheetId="10">#REF!</definedName>
    <definedName name="norm_apple_nectgrapeapple" localSheetId="9">#REF!</definedName>
    <definedName name="norm_apple_nectgrapeapple" localSheetId="11">#REF!</definedName>
    <definedName name="norm_apple_nectgrapeapple" localSheetId="6">#REF!</definedName>
    <definedName name="norm_apple_nectgrapeapple" localSheetId="7">#REF!</definedName>
    <definedName name="norm_apple_nectgrapeapple" localSheetId="3">#REF!</definedName>
    <definedName name="norm_apple_nectgrapeapple">#REF!</definedName>
    <definedName name="norm_apple_nectlesnojbuket" localSheetId="17">#REF!</definedName>
    <definedName name="norm_apple_nectlesnojbuket" localSheetId="5">#REF!</definedName>
    <definedName name="norm_apple_nectlesnojbuket" localSheetId="12">#REF!</definedName>
    <definedName name="norm_apple_nectlesnojbuket" localSheetId="8">#REF!</definedName>
    <definedName name="norm_apple_nectlesnojbuket" localSheetId="13">#REF!</definedName>
    <definedName name="norm_apple_nectlesnojbuket" localSheetId="10">#REF!</definedName>
    <definedName name="norm_apple_nectlesnojbuket" localSheetId="9">#REF!</definedName>
    <definedName name="norm_apple_nectlesnojbuket" localSheetId="11">#REF!</definedName>
    <definedName name="norm_apple_nectlesnojbuket" localSheetId="6">#REF!</definedName>
    <definedName name="norm_apple_nectlesnojbuket" localSheetId="7">#REF!</definedName>
    <definedName name="norm_apple_nectlesnojbuket" localSheetId="3">#REF!</definedName>
    <definedName name="norm_apple_nectlesnojbuket">#REF!</definedName>
    <definedName name="norm_apple_nectrosehipapple" localSheetId="17">#REF!</definedName>
    <definedName name="norm_apple_nectrosehipapple" localSheetId="5">#REF!</definedName>
    <definedName name="norm_apple_nectrosehipapple" localSheetId="12">#REF!</definedName>
    <definedName name="norm_apple_nectrosehipapple" localSheetId="8">#REF!</definedName>
    <definedName name="norm_apple_nectrosehipapple" localSheetId="13">#REF!</definedName>
    <definedName name="norm_apple_nectrosehipapple" localSheetId="10">#REF!</definedName>
    <definedName name="norm_apple_nectrosehipapple" localSheetId="9">#REF!</definedName>
    <definedName name="norm_apple_nectrosehipapple" localSheetId="11">#REF!</definedName>
    <definedName name="norm_apple_nectrosehipapple" localSheetId="6">#REF!</definedName>
    <definedName name="norm_apple_nectrosehipapple" localSheetId="7">#REF!</definedName>
    <definedName name="norm_apple_nectrosehipapple" localSheetId="3">#REF!</definedName>
    <definedName name="norm_apple_nectrosehipapple">#REF!</definedName>
    <definedName name="norm_apple_nectsadovyjbuket" localSheetId="17">#REF!</definedName>
    <definedName name="norm_apple_nectsadovyjbuket" localSheetId="5">#REF!</definedName>
    <definedName name="norm_apple_nectsadovyjbuket" localSheetId="12">#REF!</definedName>
    <definedName name="norm_apple_nectsadovyjbuket" localSheetId="8">#REF!</definedName>
    <definedName name="norm_apple_nectsadovyjbuket" localSheetId="13">#REF!</definedName>
    <definedName name="norm_apple_nectsadovyjbuket" localSheetId="10">#REF!</definedName>
    <definedName name="norm_apple_nectsadovyjbuket" localSheetId="9">#REF!</definedName>
    <definedName name="norm_apple_nectsadovyjbuket" localSheetId="11">#REF!</definedName>
    <definedName name="norm_apple_nectsadovyjbuket" localSheetId="6">#REF!</definedName>
    <definedName name="norm_apple_nectsadovyjbuket" localSheetId="7">#REF!</definedName>
    <definedName name="norm_apple_nectsadovyjbuket" localSheetId="3">#REF!</definedName>
    <definedName name="norm_apple_nectsadovyjbuket">#REF!</definedName>
    <definedName name="norm_apple_raspberryapple_new" localSheetId="17">#REF!</definedName>
    <definedName name="norm_apple_raspberryapple_new" localSheetId="5">#REF!</definedName>
    <definedName name="norm_apple_raspberryapple_new" localSheetId="12">#REF!</definedName>
    <definedName name="norm_apple_raspberryapple_new" localSheetId="8">#REF!</definedName>
    <definedName name="norm_apple_raspberryapple_new" localSheetId="13">#REF!</definedName>
    <definedName name="norm_apple_raspberryapple_new" localSheetId="10">#REF!</definedName>
    <definedName name="norm_apple_raspberryapple_new" localSheetId="9">#REF!</definedName>
    <definedName name="norm_apple_raspberryapple_new" localSheetId="11">#REF!</definedName>
    <definedName name="norm_apple_raspberryapple_new" localSheetId="6">#REF!</definedName>
    <definedName name="norm_apple_raspberryapple_new" localSheetId="7">#REF!</definedName>
    <definedName name="norm_apple_raspberryapple_new" localSheetId="3">#REF!</definedName>
    <definedName name="norm_apple_raspberryapple_new">#REF!</definedName>
    <definedName name="norm_apple_recap" localSheetId="17">#REF!</definedName>
    <definedName name="norm_apple_recap" localSheetId="5">#REF!</definedName>
    <definedName name="norm_apple_recap" localSheetId="12">#REF!</definedName>
    <definedName name="norm_apple_recap" localSheetId="8">#REF!</definedName>
    <definedName name="norm_apple_recap" localSheetId="13">#REF!</definedName>
    <definedName name="norm_apple_recap" localSheetId="10">#REF!</definedName>
    <definedName name="norm_apple_recap" localSheetId="9">#REF!</definedName>
    <definedName name="norm_apple_recap" localSheetId="11">#REF!</definedName>
    <definedName name="norm_apple_recap" localSheetId="6">#REF!</definedName>
    <definedName name="norm_apple_recap" localSheetId="7">#REF!</definedName>
    <definedName name="norm_apple_recap" localSheetId="3">#REF!</definedName>
    <definedName name="norm_apple_recap">#REF!</definedName>
    <definedName name="norm_apple_standard" localSheetId="17">#REF!</definedName>
    <definedName name="norm_apple_standard" localSheetId="5">#REF!</definedName>
    <definedName name="norm_apple_standard" localSheetId="12">#REF!</definedName>
    <definedName name="norm_apple_standard" localSheetId="8">#REF!</definedName>
    <definedName name="norm_apple_standard" localSheetId="13">#REF!</definedName>
    <definedName name="norm_apple_standard" localSheetId="10">#REF!</definedName>
    <definedName name="norm_apple_standard" localSheetId="9">#REF!</definedName>
    <definedName name="norm_apple_standard" localSheetId="11">#REF!</definedName>
    <definedName name="norm_apple_standard" localSheetId="6">#REF!</definedName>
    <definedName name="norm_apple_standard" localSheetId="7">#REF!</definedName>
    <definedName name="norm_apple_standard" localSheetId="3">#REF!</definedName>
    <definedName name="norm_apple_standard">#REF!</definedName>
    <definedName name="norm_apple_strawberryapple_new" localSheetId="17">#REF!</definedName>
    <definedName name="norm_apple_strawberryapple_new" localSheetId="5">#REF!</definedName>
    <definedName name="norm_apple_strawberryapple_new" localSheetId="12">#REF!</definedName>
    <definedName name="norm_apple_strawberryapple_new" localSheetId="8">#REF!</definedName>
    <definedName name="norm_apple_strawberryapple_new" localSheetId="13">#REF!</definedName>
    <definedName name="norm_apple_strawberryapple_new" localSheetId="10">#REF!</definedName>
    <definedName name="norm_apple_strawberryapple_new" localSheetId="9">#REF!</definedName>
    <definedName name="norm_apple_strawberryapple_new" localSheetId="11">#REF!</definedName>
    <definedName name="norm_apple_strawberryapple_new" localSheetId="6">#REF!</definedName>
    <definedName name="norm_apple_strawberryapple_new" localSheetId="7">#REF!</definedName>
    <definedName name="norm_apple_strawberryapple_new" localSheetId="3">#REF!</definedName>
    <definedName name="norm_apple_strawberryapple_new">#REF!</definedName>
    <definedName name="norm_appleobst_recap" localSheetId="17">#REF!</definedName>
    <definedName name="norm_appleobst_recap" localSheetId="5">#REF!</definedName>
    <definedName name="norm_appleobst_recap" localSheetId="12">#REF!</definedName>
    <definedName name="norm_appleobst_recap" localSheetId="8">#REF!</definedName>
    <definedName name="norm_appleobst_recap" localSheetId="13">#REF!</definedName>
    <definedName name="norm_appleobst_recap" localSheetId="10">#REF!</definedName>
    <definedName name="norm_appleobst_recap" localSheetId="9">#REF!</definedName>
    <definedName name="norm_appleobst_recap" localSheetId="11">#REF!</definedName>
    <definedName name="norm_appleobst_recap" localSheetId="6">#REF!</definedName>
    <definedName name="norm_appleobst_recap" localSheetId="7">#REF!</definedName>
    <definedName name="norm_appleobst_recap" localSheetId="3">#REF!</definedName>
    <definedName name="norm_appleobst_recap">#REF!</definedName>
    <definedName name="norm_apricot_recap" localSheetId="17">#REF!</definedName>
    <definedName name="norm_apricot_recap" localSheetId="5">#REF!</definedName>
    <definedName name="norm_apricot_recap" localSheetId="12">#REF!</definedName>
    <definedName name="norm_apricot_recap" localSheetId="8">#REF!</definedName>
    <definedName name="norm_apricot_recap" localSheetId="13">#REF!</definedName>
    <definedName name="norm_apricot_recap" localSheetId="10">#REF!</definedName>
    <definedName name="norm_apricot_recap" localSheetId="9">#REF!</definedName>
    <definedName name="norm_apricot_recap" localSheetId="11">#REF!</definedName>
    <definedName name="norm_apricot_recap" localSheetId="6">#REF!</definedName>
    <definedName name="norm_apricot_recap" localSheetId="7">#REF!</definedName>
    <definedName name="norm_apricot_recap" localSheetId="3">#REF!</definedName>
    <definedName name="norm_apricot_recap">#REF!</definedName>
    <definedName name="norm_apricotpuree_recap" localSheetId="17">#REF!</definedName>
    <definedName name="norm_apricotpuree_recap" localSheetId="5">#REF!</definedName>
    <definedName name="norm_apricotpuree_recap" localSheetId="12">#REF!</definedName>
    <definedName name="norm_apricotpuree_recap" localSheetId="8">#REF!</definedName>
    <definedName name="norm_apricotpuree_recap" localSheetId="13">#REF!</definedName>
    <definedName name="norm_apricotpuree_recap" localSheetId="10">#REF!</definedName>
    <definedName name="norm_apricotpuree_recap" localSheetId="9">#REF!</definedName>
    <definedName name="norm_apricotpuree_recap" localSheetId="11">#REF!</definedName>
    <definedName name="norm_apricotpuree_recap" localSheetId="6">#REF!</definedName>
    <definedName name="norm_apricotpuree_recap" localSheetId="7">#REF!</definedName>
    <definedName name="norm_apricotpuree_recap" localSheetId="3">#REF!</definedName>
    <definedName name="norm_apricotpuree_recap">#REF!</definedName>
    <definedName name="norm_blackcurrant_blackcurrantapple_new" localSheetId="17">#REF!</definedName>
    <definedName name="norm_blackcurrant_blackcurrantapple_new" localSheetId="5">#REF!</definedName>
    <definedName name="norm_blackcurrant_blackcurrantapple_new" localSheetId="12">#REF!</definedName>
    <definedName name="norm_blackcurrant_blackcurrantapple_new" localSheetId="8">#REF!</definedName>
    <definedName name="norm_blackcurrant_blackcurrantapple_new" localSheetId="13">#REF!</definedName>
    <definedName name="norm_blackcurrant_blackcurrantapple_new" localSheetId="10">#REF!</definedName>
    <definedName name="norm_blackcurrant_blackcurrantapple_new" localSheetId="9">#REF!</definedName>
    <definedName name="norm_blackcurrant_blackcurrantapple_new" localSheetId="11">#REF!</definedName>
    <definedName name="norm_blackcurrant_blackcurrantapple_new" localSheetId="6">#REF!</definedName>
    <definedName name="norm_blackcurrant_blackcurrantapple_new" localSheetId="7">#REF!</definedName>
    <definedName name="norm_blackcurrant_blackcurrantapple_new" localSheetId="3">#REF!</definedName>
    <definedName name="norm_blackcurrant_blackcurrantapple_new">#REF!</definedName>
    <definedName name="norm_blackcurrantapple_old" localSheetId="17">#REF!</definedName>
    <definedName name="norm_blackcurrantapple_old" localSheetId="5">#REF!</definedName>
    <definedName name="norm_blackcurrantapple_old" localSheetId="12">#REF!</definedName>
    <definedName name="norm_blackcurrantapple_old" localSheetId="8">#REF!</definedName>
    <definedName name="norm_blackcurrantapple_old" localSheetId="13">#REF!</definedName>
    <definedName name="norm_blackcurrantapple_old" localSheetId="10">#REF!</definedName>
    <definedName name="norm_blackcurrantapple_old" localSheetId="9">#REF!</definedName>
    <definedName name="norm_blackcurrantapple_old" localSheetId="11">#REF!</definedName>
    <definedName name="norm_blackcurrantapple_old" localSheetId="6">#REF!</definedName>
    <definedName name="norm_blackcurrantapple_old" localSheetId="7">#REF!</definedName>
    <definedName name="norm_blackcurrantapple_old" localSheetId="3">#REF!</definedName>
    <definedName name="norm_blackcurrantapple_old">#REF!</definedName>
    <definedName name="norm_cherry_cherryapple_new" localSheetId="17">#REF!</definedName>
    <definedName name="norm_cherry_cherryapple_new" localSheetId="5">#REF!</definedName>
    <definedName name="norm_cherry_cherryapple_new" localSheetId="12">#REF!</definedName>
    <definedName name="norm_cherry_cherryapple_new" localSheetId="8">#REF!</definedName>
    <definedName name="norm_cherry_cherryapple_new" localSheetId="13">#REF!</definedName>
    <definedName name="norm_cherry_cherryapple_new" localSheetId="10">#REF!</definedName>
    <definedName name="norm_cherry_cherryapple_new" localSheetId="9">#REF!</definedName>
    <definedName name="norm_cherry_cherryapple_new" localSheetId="11">#REF!</definedName>
    <definedName name="norm_cherry_cherryapple_new" localSheetId="6">#REF!</definedName>
    <definedName name="norm_cherry_cherryapple_new" localSheetId="7">#REF!</definedName>
    <definedName name="norm_cherry_cherryapple_new" localSheetId="3">#REF!</definedName>
    <definedName name="norm_cherry_cherryapple_new">#REF!</definedName>
    <definedName name="norm_cherry_nectsadovyjbuket" localSheetId="17">#REF!</definedName>
    <definedName name="norm_cherry_nectsadovyjbuket" localSheetId="5">#REF!</definedName>
    <definedName name="norm_cherry_nectsadovyjbuket" localSheetId="12">#REF!</definedName>
    <definedName name="norm_cherry_nectsadovyjbuket" localSheetId="8">#REF!</definedName>
    <definedName name="norm_cherry_nectsadovyjbuket" localSheetId="13">#REF!</definedName>
    <definedName name="norm_cherry_nectsadovyjbuket" localSheetId="10">#REF!</definedName>
    <definedName name="norm_cherry_nectsadovyjbuket" localSheetId="9">#REF!</definedName>
    <definedName name="norm_cherry_nectsadovyjbuket" localSheetId="11">#REF!</definedName>
    <definedName name="norm_cherry_nectsadovyjbuket" localSheetId="6">#REF!</definedName>
    <definedName name="norm_cherry_nectsadovyjbuket" localSheetId="7">#REF!</definedName>
    <definedName name="norm_cherry_nectsadovyjbuket" localSheetId="3">#REF!</definedName>
    <definedName name="norm_cherry_nectsadovyjbuket">#REF!</definedName>
    <definedName name="norm_cherryapple_old" localSheetId="17">#REF!</definedName>
    <definedName name="norm_cherryapple_old" localSheetId="5">#REF!</definedName>
    <definedName name="norm_cherryapple_old" localSheetId="12">#REF!</definedName>
    <definedName name="norm_cherryapple_old" localSheetId="8">#REF!</definedName>
    <definedName name="norm_cherryapple_old" localSheetId="13">#REF!</definedName>
    <definedName name="norm_cherryapple_old" localSheetId="10">#REF!</definedName>
    <definedName name="norm_cherryapple_old" localSheetId="9">#REF!</definedName>
    <definedName name="norm_cherryapple_old" localSheetId="11">#REF!</definedName>
    <definedName name="norm_cherryapple_old" localSheetId="6">#REF!</definedName>
    <definedName name="norm_cherryapple_old" localSheetId="7">#REF!</definedName>
    <definedName name="norm_cherryapple_old" localSheetId="3">#REF!</definedName>
    <definedName name="norm_cherryapple_old">#REF!</definedName>
    <definedName name="norm_exotic_juicemultivitamin_recap" localSheetId="17">#REF!</definedName>
    <definedName name="norm_exotic_juicemultivitamin_recap" localSheetId="5">#REF!</definedName>
    <definedName name="norm_exotic_juicemultivitamin_recap" localSheetId="12">#REF!</definedName>
    <definedName name="norm_exotic_juicemultivitamin_recap" localSheetId="8">#REF!</definedName>
    <definedName name="norm_exotic_juicemultivitamin_recap" localSheetId="13">#REF!</definedName>
    <definedName name="norm_exotic_juicemultivitamin_recap" localSheetId="10">#REF!</definedName>
    <definedName name="norm_exotic_juicemultivitamin_recap" localSheetId="9">#REF!</definedName>
    <definedName name="norm_exotic_juicemultivitamin_recap" localSheetId="11">#REF!</definedName>
    <definedName name="norm_exotic_juicemultivitamin_recap" localSheetId="6">#REF!</definedName>
    <definedName name="norm_exotic_juicemultivitamin_recap" localSheetId="7">#REF!</definedName>
    <definedName name="norm_exotic_juicemultivitamin_recap" localSheetId="3">#REF!</definedName>
    <definedName name="norm_exotic_juicemultivitamin_recap">#REF!</definedName>
    <definedName name="norm_grape_nectgrapeapple" localSheetId="17">#REF!</definedName>
    <definedName name="norm_grape_nectgrapeapple" localSheetId="5">#REF!</definedName>
    <definedName name="norm_grape_nectgrapeapple" localSheetId="12">#REF!</definedName>
    <definedName name="norm_grape_nectgrapeapple" localSheetId="8">#REF!</definedName>
    <definedName name="norm_grape_nectgrapeapple" localSheetId="13">#REF!</definedName>
    <definedName name="norm_grape_nectgrapeapple" localSheetId="10">#REF!</definedName>
    <definedName name="norm_grape_nectgrapeapple" localSheetId="9">#REF!</definedName>
    <definedName name="norm_grape_nectgrapeapple" localSheetId="11">#REF!</definedName>
    <definedName name="norm_grape_nectgrapeapple" localSheetId="6">#REF!</definedName>
    <definedName name="norm_grape_nectgrapeapple" localSheetId="7">#REF!</definedName>
    <definedName name="norm_grape_nectgrapeapple" localSheetId="3">#REF!</definedName>
    <definedName name="norm_grape_nectgrapeapple">#REF!</definedName>
    <definedName name="norm_grape_old" localSheetId="17">#REF!</definedName>
    <definedName name="norm_grape_old" localSheetId="5">#REF!</definedName>
    <definedName name="norm_grape_old" localSheetId="12">#REF!</definedName>
    <definedName name="norm_grape_old" localSheetId="8">#REF!</definedName>
    <definedName name="norm_grape_old" localSheetId="13">#REF!</definedName>
    <definedName name="norm_grape_old" localSheetId="10">#REF!</definedName>
    <definedName name="norm_grape_old" localSheetId="9">#REF!</definedName>
    <definedName name="norm_grape_old" localSheetId="11">#REF!</definedName>
    <definedName name="norm_grape_old" localSheetId="6">#REF!</definedName>
    <definedName name="norm_grape_old" localSheetId="7">#REF!</definedName>
    <definedName name="norm_grape_old" localSheetId="3">#REF!</definedName>
    <definedName name="norm_grape_old">#REF!</definedName>
    <definedName name="norm_holosas_nectrosehipapple" localSheetId="17">#REF!</definedName>
    <definedName name="norm_holosas_nectrosehipapple" localSheetId="5">#REF!</definedName>
    <definedName name="norm_holosas_nectrosehipapple" localSheetId="12">#REF!</definedName>
    <definedName name="norm_holosas_nectrosehipapple" localSheetId="8">#REF!</definedName>
    <definedName name="norm_holosas_nectrosehipapple" localSheetId="13">#REF!</definedName>
    <definedName name="norm_holosas_nectrosehipapple" localSheetId="10">#REF!</definedName>
    <definedName name="norm_holosas_nectrosehipapple" localSheetId="9">#REF!</definedName>
    <definedName name="norm_holosas_nectrosehipapple" localSheetId="11">#REF!</definedName>
    <definedName name="norm_holosas_nectrosehipapple" localSheetId="6">#REF!</definedName>
    <definedName name="norm_holosas_nectrosehipapple" localSheetId="7">#REF!</definedName>
    <definedName name="norm_holosas_nectrosehipapple" localSheetId="3">#REF!</definedName>
    <definedName name="norm_holosas_nectrosehipapple">#REF!</definedName>
    <definedName name="norm_lemon_nectpineapplemangolemon" localSheetId="17">#REF!</definedName>
    <definedName name="norm_lemon_nectpineapplemangolemon" localSheetId="5">#REF!</definedName>
    <definedName name="norm_lemon_nectpineapplemangolemon" localSheetId="12">#REF!</definedName>
    <definedName name="norm_lemon_nectpineapplemangolemon" localSheetId="8">#REF!</definedName>
    <definedName name="norm_lemon_nectpineapplemangolemon" localSheetId="13">#REF!</definedName>
    <definedName name="norm_lemon_nectpineapplemangolemon" localSheetId="10">#REF!</definedName>
    <definedName name="norm_lemon_nectpineapplemangolemon" localSheetId="9">#REF!</definedName>
    <definedName name="norm_lemon_nectpineapplemangolemon" localSheetId="11">#REF!</definedName>
    <definedName name="norm_lemon_nectpineapplemangolemon" localSheetId="6">#REF!</definedName>
    <definedName name="norm_lemon_nectpineapplemangolemon" localSheetId="7">#REF!</definedName>
    <definedName name="norm_lemon_nectpineapplemangolemon" localSheetId="3">#REF!</definedName>
    <definedName name="norm_lemon_nectpineapplemangolemon">#REF!</definedName>
    <definedName name="norm_mango_nectpineapplemangolemon" localSheetId="17">#REF!</definedName>
    <definedName name="norm_mango_nectpineapplemangolemon" localSheetId="5">#REF!</definedName>
    <definedName name="norm_mango_nectpineapplemangolemon" localSheetId="12">#REF!</definedName>
    <definedName name="norm_mango_nectpineapplemangolemon" localSheetId="8">#REF!</definedName>
    <definedName name="norm_mango_nectpineapplemangolemon" localSheetId="13">#REF!</definedName>
    <definedName name="norm_mango_nectpineapplemangolemon" localSheetId="10">#REF!</definedName>
    <definedName name="norm_mango_nectpineapplemangolemon" localSheetId="9">#REF!</definedName>
    <definedName name="norm_mango_nectpineapplemangolemon" localSheetId="11">#REF!</definedName>
    <definedName name="norm_mango_nectpineapplemangolemon" localSheetId="6">#REF!</definedName>
    <definedName name="norm_mango_nectpineapplemangolemon" localSheetId="7">#REF!</definedName>
    <definedName name="norm_mango_nectpineapplemangolemon" localSheetId="3">#REF!</definedName>
    <definedName name="norm_mango_nectpineapplemangolemon">#REF!</definedName>
    <definedName name="norm_multifruit_nectmultivitamin" localSheetId="17">#REF!</definedName>
    <definedName name="norm_multifruit_nectmultivitamin" localSheetId="5">#REF!</definedName>
    <definedName name="norm_multifruit_nectmultivitamin" localSheetId="12">#REF!</definedName>
    <definedName name="norm_multifruit_nectmultivitamin" localSheetId="8">#REF!</definedName>
    <definedName name="norm_multifruit_nectmultivitamin" localSheetId="13">#REF!</definedName>
    <definedName name="norm_multifruit_nectmultivitamin" localSheetId="10">#REF!</definedName>
    <definedName name="norm_multifruit_nectmultivitamin" localSheetId="9">#REF!</definedName>
    <definedName name="norm_multifruit_nectmultivitamin" localSheetId="11">#REF!</definedName>
    <definedName name="norm_multifruit_nectmultivitamin" localSheetId="6">#REF!</definedName>
    <definedName name="norm_multifruit_nectmultivitamin" localSheetId="7">#REF!</definedName>
    <definedName name="norm_multifruit_nectmultivitamin" localSheetId="3">#REF!</definedName>
    <definedName name="norm_multifruit_nectmultivitamin">#REF!</definedName>
    <definedName name="norm_multifruit_nectmultivitamin02" localSheetId="17">#REF!</definedName>
    <definedName name="norm_multifruit_nectmultivitamin02" localSheetId="5">#REF!</definedName>
    <definedName name="norm_multifruit_nectmultivitamin02" localSheetId="12">#REF!</definedName>
    <definedName name="norm_multifruit_nectmultivitamin02" localSheetId="8">#REF!</definedName>
    <definedName name="norm_multifruit_nectmultivitamin02" localSheetId="13">#REF!</definedName>
    <definedName name="norm_multifruit_nectmultivitamin02" localSheetId="10">#REF!</definedName>
    <definedName name="norm_multifruit_nectmultivitamin02" localSheetId="9">#REF!</definedName>
    <definedName name="norm_multifruit_nectmultivitamin02" localSheetId="11">#REF!</definedName>
    <definedName name="norm_multifruit_nectmultivitamin02" localSheetId="6">#REF!</definedName>
    <definedName name="norm_multifruit_nectmultivitamin02" localSheetId="7">#REF!</definedName>
    <definedName name="norm_multifruit_nectmultivitamin02" localSheetId="3">#REF!</definedName>
    <definedName name="norm_multifruit_nectmultivitamin02">#REF!</definedName>
    <definedName name="norm_N02_apple_apple" localSheetId="17">#REF!</definedName>
    <definedName name="norm_N02_apple_apple" localSheetId="5">#REF!</definedName>
    <definedName name="norm_N02_apple_apple" localSheetId="12">#REF!</definedName>
    <definedName name="norm_N02_apple_apple" localSheetId="8">#REF!</definedName>
    <definedName name="norm_N02_apple_apple" localSheetId="13">#REF!</definedName>
    <definedName name="norm_N02_apple_apple" localSheetId="10">#REF!</definedName>
    <definedName name="norm_N02_apple_apple" localSheetId="9">#REF!</definedName>
    <definedName name="norm_N02_apple_apple" localSheetId="11">#REF!</definedName>
    <definedName name="norm_N02_apple_apple" localSheetId="6">#REF!</definedName>
    <definedName name="norm_N02_apple_apple" localSheetId="7">#REF!</definedName>
    <definedName name="norm_N02_apple_apple" localSheetId="3">#REF!</definedName>
    <definedName name="norm_N02_apple_apple">#REF!</definedName>
    <definedName name="norm_N02_mango_8661" localSheetId="17">#REF!</definedName>
    <definedName name="norm_N02_mango_8661" localSheetId="5">#REF!</definedName>
    <definedName name="norm_N02_mango_8661" localSheetId="12">#REF!</definedName>
    <definedName name="norm_N02_mango_8661" localSheetId="8">#REF!</definedName>
    <definedName name="norm_N02_mango_8661" localSheetId="13">#REF!</definedName>
    <definedName name="norm_N02_mango_8661" localSheetId="10">#REF!</definedName>
    <definedName name="norm_N02_mango_8661" localSheetId="9">#REF!</definedName>
    <definedName name="norm_N02_mango_8661" localSheetId="11">#REF!</definedName>
    <definedName name="norm_N02_mango_8661" localSheetId="6">#REF!</definedName>
    <definedName name="norm_N02_mango_8661" localSheetId="7">#REF!</definedName>
    <definedName name="norm_N02_mango_8661" localSheetId="3">#REF!</definedName>
    <definedName name="norm_N02_mango_8661">#REF!</definedName>
    <definedName name="norm_N02_multivit_3503" localSheetId="17">#REF!</definedName>
    <definedName name="norm_N02_multivit_3503" localSheetId="5">#REF!</definedName>
    <definedName name="norm_N02_multivit_3503" localSheetId="12">#REF!</definedName>
    <definedName name="norm_N02_multivit_3503" localSheetId="8">#REF!</definedName>
    <definedName name="norm_N02_multivit_3503" localSheetId="13">#REF!</definedName>
    <definedName name="norm_N02_multivit_3503" localSheetId="10">#REF!</definedName>
    <definedName name="norm_N02_multivit_3503" localSheetId="9">#REF!</definedName>
    <definedName name="norm_N02_multivit_3503" localSheetId="11">#REF!</definedName>
    <definedName name="norm_N02_multivit_3503" localSheetId="6">#REF!</definedName>
    <definedName name="norm_N02_multivit_3503" localSheetId="7">#REF!</definedName>
    <definedName name="norm_N02_multivit_3503" localSheetId="3">#REF!</definedName>
    <definedName name="norm_N02_multivit_3503">#REF!</definedName>
    <definedName name="norm_N02_multivitnec_8553" localSheetId="17">#REF!</definedName>
    <definedName name="norm_N02_multivitnec_8553" localSheetId="5">#REF!</definedName>
    <definedName name="norm_N02_multivitnec_8553" localSheetId="12">#REF!</definedName>
    <definedName name="norm_N02_multivitnec_8553" localSheetId="8">#REF!</definedName>
    <definedName name="norm_N02_multivitnec_8553" localSheetId="13">#REF!</definedName>
    <definedName name="norm_N02_multivitnec_8553" localSheetId="10">#REF!</definedName>
    <definedName name="norm_N02_multivitnec_8553" localSheetId="9">#REF!</definedName>
    <definedName name="norm_N02_multivitnec_8553" localSheetId="11">#REF!</definedName>
    <definedName name="norm_N02_multivitnec_8553" localSheetId="6">#REF!</definedName>
    <definedName name="norm_N02_multivitnec_8553" localSheetId="7">#REF!</definedName>
    <definedName name="norm_N02_multivitnec_8553" localSheetId="3">#REF!</definedName>
    <definedName name="norm_N02_multivitnec_8553">#REF!</definedName>
    <definedName name="norm_N02_orange_3503" localSheetId="17">#REF!</definedName>
    <definedName name="norm_N02_orange_3503" localSheetId="5">#REF!</definedName>
    <definedName name="norm_N02_orange_3503" localSheetId="12">#REF!</definedName>
    <definedName name="norm_N02_orange_3503" localSheetId="8">#REF!</definedName>
    <definedName name="norm_N02_orange_3503" localSheetId="13">#REF!</definedName>
    <definedName name="norm_N02_orange_3503" localSheetId="10">#REF!</definedName>
    <definedName name="norm_N02_orange_3503" localSheetId="9">#REF!</definedName>
    <definedName name="norm_N02_orange_3503" localSheetId="11">#REF!</definedName>
    <definedName name="norm_N02_orange_3503" localSheetId="6">#REF!</definedName>
    <definedName name="norm_N02_orange_3503" localSheetId="7">#REF!</definedName>
    <definedName name="norm_N02_orange_3503" localSheetId="3">#REF!</definedName>
    <definedName name="norm_N02_orange_3503">#REF!</definedName>
    <definedName name="norm_N02_orange_cargillfrozen" localSheetId="17">#REF!</definedName>
    <definedName name="norm_N02_orange_cargillfrozen" localSheetId="5">#REF!</definedName>
    <definedName name="norm_N02_orange_cargillfrozen" localSheetId="12">#REF!</definedName>
    <definedName name="norm_N02_orange_cargillfrozen" localSheetId="8">#REF!</definedName>
    <definedName name="norm_N02_orange_cargillfrozen" localSheetId="13">#REF!</definedName>
    <definedName name="norm_N02_orange_cargillfrozen" localSheetId="10">#REF!</definedName>
    <definedName name="norm_N02_orange_cargillfrozen" localSheetId="9">#REF!</definedName>
    <definedName name="norm_N02_orange_cargillfrozen" localSheetId="11">#REF!</definedName>
    <definedName name="norm_N02_orange_cargillfrozen" localSheetId="6">#REF!</definedName>
    <definedName name="norm_N02_orange_cargillfrozen" localSheetId="7">#REF!</definedName>
    <definedName name="norm_N02_orange_cargillfrozen" localSheetId="3">#REF!</definedName>
    <definedName name="norm_N02_orange_cargillfrozen">#REF!</definedName>
    <definedName name="norm_N02_peach_8549" localSheetId="17">#REF!</definedName>
    <definedName name="norm_N02_peach_8549" localSheetId="5">#REF!</definedName>
    <definedName name="norm_N02_peach_8549" localSheetId="12">#REF!</definedName>
    <definedName name="norm_N02_peach_8549" localSheetId="8">#REF!</definedName>
    <definedName name="norm_N02_peach_8549" localSheetId="13">#REF!</definedName>
    <definedName name="norm_N02_peach_8549" localSheetId="10">#REF!</definedName>
    <definedName name="norm_N02_peach_8549" localSheetId="9">#REF!</definedName>
    <definedName name="norm_N02_peach_8549" localSheetId="11">#REF!</definedName>
    <definedName name="norm_N02_peach_8549" localSheetId="6">#REF!</definedName>
    <definedName name="norm_N02_peach_8549" localSheetId="7">#REF!</definedName>
    <definedName name="norm_N02_peach_8549" localSheetId="3">#REF!</definedName>
    <definedName name="norm_N02_peach_8549">#REF!</definedName>
    <definedName name="norm_N02_pineapple_8518" localSheetId="17">#REF!</definedName>
    <definedName name="norm_N02_pineapple_8518" localSheetId="5">#REF!</definedName>
    <definedName name="norm_N02_pineapple_8518" localSheetId="12">#REF!</definedName>
    <definedName name="norm_N02_pineapple_8518" localSheetId="8">#REF!</definedName>
    <definedName name="norm_N02_pineapple_8518" localSheetId="13">#REF!</definedName>
    <definedName name="norm_N02_pineapple_8518" localSheetId="10">#REF!</definedName>
    <definedName name="norm_N02_pineapple_8518" localSheetId="9">#REF!</definedName>
    <definedName name="norm_N02_pineapple_8518" localSheetId="11">#REF!</definedName>
    <definedName name="norm_N02_pineapple_8518" localSheetId="6">#REF!</definedName>
    <definedName name="norm_N02_pineapple_8518" localSheetId="7">#REF!</definedName>
    <definedName name="norm_N02_pineapple_8518" localSheetId="3">#REF!</definedName>
    <definedName name="norm_N02_pineapple_8518">#REF!</definedName>
    <definedName name="norm_NRC_apple_apple" localSheetId="17">#REF!</definedName>
    <definedName name="norm_NRC_apple_apple" localSheetId="5">#REF!</definedName>
    <definedName name="norm_NRC_apple_apple" localSheetId="12">#REF!</definedName>
    <definedName name="norm_NRC_apple_apple" localSheetId="8">#REF!</definedName>
    <definedName name="norm_NRC_apple_apple" localSheetId="13">#REF!</definedName>
    <definedName name="norm_NRC_apple_apple" localSheetId="10">#REF!</definedName>
    <definedName name="norm_NRC_apple_apple" localSheetId="9">#REF!</definedName>
    <definedName name="norm_NRC_apple_apple" localSheetId="11">#REF!</definedName>
    <definedName name="norm_NRC_apple_apple" localSheetId="6">#REF!</definedName>
    <definedName name="norm_NRC_apple_apple" localSheetId="7">#REF!</definedName>
    <definedName name="norm_NRC_apple_apple" localSheetId="3">#REF!</definedName>
    <definedName name="norm_NRC_apple_apple">#REF!</definedName>
    <definedName name="norm_NRC_grape_apple" localSheetId="17">#REF!</definedName>
    <definedName name="norm_NRC_grape_apple" localSheetId="5">#REF!</definedName>
    <definedName name="norm_NRC_grape_apple" localSheetId="12">#REF!</definedName>
    <definedName name="norm_NRC_grape_apple" localSheetId="8">#REF!</definedName>
    <definedName name="norm_NRC_grape_apple" localSheetId="13">#REF!</definedName>
    <definedName name="norm_NRC_grape_apple" localSheetId="10">#REF!</definedName>
    <definedName name="norm_NRC_grape_apple" localSheetId="9">#REF!</definedName>
    <definedName name="norm_NRC_grape_apple" localSheetId="11">#REF!</definedName>
    <definedName name="norm_NRC_grape_apple" localSheetId="6">#REF!</definedName>
    <definedName name="norm_NRC_grape_apple" localSheetId="7">#REF!</definedName>
    <definedName name="norm_NRC_grape_apple" localSheetId="3">#REF!</definedName>
    <definedName name="norm_NRC_grape_apple">#REF!</definedName>
    <definedName name="norm_NRC_grape_grape" localSheetId="17">#REF!</definedName>
    <definedName name="norm_NRC_grape_grape" localSheetId="5">#REF!</definedName>
    <definedName name="norm_NRC_grape_grape" localSheetId="12">#REF!</definedName>
    <definedName name="norm_NRC_grape_grape" localSheetId="8">#REF!</definedName>
    <definedName name="norm_NRC_grape_grape" localSheetId="13">#REF!</definedName>
    <definedName name="norm_NRC_grape_grape" localSheetId="10">#REF!</definedName>
    <definedName name="norm_NRC_grape_grape" localSheetId="9">#REF!</definedName>
    <definedName name="norm_NRC_grape_grape" localSheetId="11">#REF!</definedName>
    <definedName name="norm_NRC_grape_grape" localSheetId="6">#REF!</definedName>
    <definedName name="norm_NRC_grape_grape" localSheetId="7">#REF!</definedName>
    <definedName name="norm_NRC_grape_grape" localSheetId="3">#REF!</definedName>
    <definedName name="norm_NRC_grape_grape">#REF!</definedName>
    <definedName name="norm_NRC_grapefruit_buzina" localSheetId="17">#REF!</definedName>
    <definedName name="norm_NRC_grapefruit_buzina" localSheetId="5">#REF!</definedName>
    <definedName name="norm_NRC_grapefruit_buzina" localSheetId="12">#REF!</definedName>
    <definedName name="norm_NRC_grapefruit_buzina" localSheetId="8">#REF!</definedName>
    <definedName name="norm_NRC_grapefruit_buzina" localSheetId="13">#REF!</definedName>
    <definedName name="norm_NRC_grapefruit_buzina" localSheetId="10">#REF!</definedName>
    <definedName name="norm_NRC_grapefruit_buzina" localSheetId="9">#REF!</definedName>
    <definedName name="norm_NRC_grapefruit_buzina" localSheetId="11">#REF!</definedName>
    <definedName name="norm_NRC_grapefruit_buzina" localSheetId="6">#REF!</definedName>
    <definedName name="norm_NRC_grapefruit_buzina" localSheetId="7">#REF!</definedName>
    <definedName name="norm_NRC_grapefruit_buzina" localSheetId="3">#REF!</definedName>
    <definedName name="norm_NRC_grapefruit_buzina">#REF!</definedName>
    <definedName name="norm_NRC_grapefruit_redgrapefruit4573" localSheetId="17">#REF!</definedName>
    <definedName name="norm_NRC_grapefruit_redgrapefruit4573" localSheetId="5">#REF!</definedName>
    <definedName name="norm_NRC_grapefruit_redgrapefruit4573" localSheetId="12">#REF!</definedName>
    <definedName name="norm_NRC_grapefruit_redgrapefruit4573" localSheetId="8">#REF!</definedName>
    <definedName name="norm_NRC_grapefruit_redgrapefruit4573" localSheetId="13">#REF!</definedName>
    <definedName name="norm_NRC_grapefruit_redgrapefruit4573" localSheetId="10">#REF!</definedName>
    <definedName name="norm_NRC_grapefruit_redgrapefruit4573" localSheetId="9">#REF!</definedName>
    <definedName name="norm_NRC_grapefruit_redgrapefruit4573" localSheetId="11">#REF!</definedName>
    <definedName name="norm_NRC_grapefruit_redgrapefruit4573" localSheetId="6">#REF!</definedName>
    <definedName name="norm_NRC_grapefruit_redgrapefruit4573" localSheetId="7">#REF!</definedName>
    <definedName name="norm_NRC_grapefruit_redgrapefruit4573" localSheetId="3">#REF!</definedName>
    <definedName name="norm_NRC_grapefruit_redgrapefruit4573">#REF!</definedName>
    <definedName name="norm_NRC_grapefruit_whitegrapefruit" localSheetId="17">#REF!</definedName>
    <definedName name="norm_NRC_grapefruit_whitegrapefruit" localSheetId="5">#REF!</definedName>
    <definedName name="norm_NRC_grapefruit_whitegrapefruit" localSheetId="12">#REF!</definedName>
    <definedName name="norm_NRC_grapefruit_whitegrapefruit" localSheetId="8">#REF!</definedName>
    <definedName name="norm_NRC_grapefruit_whitegrapefruit" localSheetId="13">#REF!</definedName>
    <definedName name="norm_NRC_grapefruit_whitegrapefruit" localSheetId="10">#REF!</definedName>
    <definedName name="norm_NRC_grapefruit_whitegrapefruit" localSheetId="9">#REF!</definedName>
    <definedName name="norm_NRC_grapefruit_whitegrapefruit" localSheetId="11">#REF!</definedName>
    <definedName name="norm_NRC_grapefruit_whitegrapefruit" localSheetId="6">#REF!</definedName>
    <definedName name="norm_NRC_grapefruit_whitegrapefruit" localSheetId="7">#REF!</definedName>
    <definedName name="norm_NRC_grapefruit_whitegrapefruit" localSheetId="3">#REF!</definedName>
    <definedName name="norm_NRC_grapefruit_whitegrapefruit">#REF!</definedName>
    <definedName name="norm_NRC_mango_8661" localSheetId="17">#REF!</definedName>
    <definedName name="norm_NRC_mango_8661" localSheetId="5">#REF!</definedName>
    <definedName name="norm_NRC_mango_8661" localSheetId="12">#REF!</definedName>
    <definedName name="norm_NRC_mango_8661" localSheetId="8">#REF!</definedName>
    <definedName name="norm_NRC_mango_8661" localSheetId="13">#REF!</definedName>
    <definedName name="norm_NRC_mango_8661" localSheetId="10">#REF!</definedName>
    <definedName name="norm_NRC_mango_8661" localSheetId="9">#REF!</definedName>
    <definedName name="norm_NRC_mango_8661" localSheetId="11">#REF!</definedName>
    <definedName name="norm_NRC_mango_8661" localSheetId="6">#REF!</definedName>
    <definedName name="norm_NRC_mango_8661" localSheetId="7">#REF!</definedName>
    <definedName name="norm_NRC_mango_8661" localSheetId="3">#REF!</definedName>
    <definedName name="norm_NRC_mango_8661">#REF!</definedName>
    <definedName name="norm_NRC_mangolemonpineapplenec_lemon" localSheetId="17">#REF!</definedName>
    <definedName name="norm_NRC_mangolemonpineapplenec_lemon" localSheetId="5">#REF!</definedName>
    <definedName name="norm_NRC_mangolemonpineapplenec_lemon" localSheetId="12">#REF!</definedName>
    <definedName name="norm_NRC_mangolemonpineapplenec_lemon" localSheetId="8">#REF!</definedName>
    <definedName name="norm_NRC_mangolemonpineapplenec_lemon" localSheetId="13">#REF!</definedName>
    <definedName name="norm_NRC_mangolemonpineapplenec_lemon" localSheetId="10">#REF!</definedName>
    <definedName name="norm_NRC_mangolemonpineapplenec_lemon" localSheetId="9">#REF!</definedName>
    <definedName name="norm_NRC_mangolemonpineapplenec_lemon" localSheetId="11">#REF!</definedName>
    <definedName name="norm_NRC_mangolemonpineapplenec_lemon" localSheetId="6">#REF!</definedName>
    <definedName name="norm_NRC_mangolemonpineapplenec_lemon" localSheetId="7">#REF!</definedName>
    <definedName name="norm_NRC_mangolemonpineapplenec_lemon" localSheetId="3">#REF!</definedName>
    <definedName name="norm_NRC_mangolemonpineapplenec_lemon">#REF!</definedName>
    <definedName name="norm_NRC_mangolemonpineapplenec_mango8508" localSheetId="17">#REF!</definedName>
    <definedName name="norm_NRC_mangolemonpineapplenec_mango8508" localSheetId="5">#REF!</definedName>
    <definedName name="norm_NRC_mangolemonpineapplenec_mango8508" localSheetId="12">#REF!</definedName>
    <definedName name="norm_NRC_mangolemonpineapplenec_mango8508" localSheetId="8">#REF!</definedName>
    <definedName name="norm_NRC_mangolemonpineapplenec_mango8508" localSheetId="13">#REF!</definedName>
    <definedName name="norm_NRC_mangolemonpineapplenec_mango8508" localSheetId="10">#REF!</definedName>
    <definedName name="norm_NRC_mangolemonpineapplenec_mango8508" localSheetId="9">#REF!</definedName>
    <definedName name="norm_NRC_mangolemonpineapplenec_mango8508" localSheetId="11">#REF!</definedName>
    <definedName name="norm_NRC_mangolemonpineapplenec_mango8508" localSheetId="6">#REF!</definedName>
    <definedName name="norm_NRC_mangolemonpineapplenec_mango8508" localSheetId="7">#REF!</definedName>
    <definedName name="norm_NRC_mangolemonpineapplenec_mango8508" localSheetId="3">#REF!</definedName>
    <definedName name="norm_NRC_mangolemonpineapplenec_mango8508">#REF!</definedName>
    <definedName name="norm_NRC_mangolemonpineapplenec_pineapple8518" localSheetId="17">#REF!</definedName>
    <definedName name="norm_NRC_mangolemonpineapplenec_pineapple8518" localSheetId="5">#REF!</definedName>
    <definedName name="norm_NRC_mangolemonpineapplenec_pineapple8518" localSheetId="12">#REF!</definedName>
    <definedName name="norm_NRC_mangolemonpineapplenec_pineapple8518" localSheetId="8">#REF!</definedName>
    <definedName name="norm_NRC_mangolemonpineapplenec_pineapple8518" localSheetId="13">#REF!</definedName>
    <definedName name="norm_NRC_mangolemonpineapplenec_pineapple8518" localSheetId="10">#REF!</definedName>
    <definedName name="norm_NRC_mangolemonpineapplenec_pineapple8518" localSheetId="9">#REF!</definedName>
    <definedName name="norm_NRC_mangolemonpineapplenec_pineapple8518" localSheetId="11">#REF!</definedName>
    <definedName name="norm_NRC_mangolemonpineapplenec_pineapple8518" localSheetId="6">#REF!</definedName>
    <definedName name="norm_NRC_mangolemonpineapplenec_pineapple8518" localSheetId="7">#REF!</definedName>
    <definedName name="norm_NRC_mangolemonpineapplenec_pineapple8518" localSheetId="3">#REF!</definedName>
    <definedName name="norm_NRC_mangolemonpineapplenec_pineapple8518">#REF!</definedName>
    <definedName name="norm_NRC_multivitnec_3503dark" localSheetId="17">#REF!</definedName>
    <definedName name="norm_NRC_multivitnec_3503dark" localSheetId="5">#REF!</definedName>
    <definedName name="norm_NRC_multivitnec_3503dark" localSheetId="12">#REF!</definedName>
    <definedName name="norm_NRC_multivitnec_3503dark" localSheetId="8">#REF!</definedName>
    <definedName name="norm_NRC_multivitnec_3503dark" localSheetId="13">#REF!</definedName>
    <definedName name="norm_NRC_multivitnec_3503dark" localSheetId="10">#REF!</definedName>
    <definedName name="norm_NRC_multivitnec_3503dark" localSheetId="9">#REF!</definedName>
    <definedName name="norm_NRC_multivitnec_3503dark" localSheetId="11">#REF!</definedName>
    <definedName name="norm_NRC_multivitnec_3503dark" localSheetId="6">#REF!</definedName>
    <definedName name="norm_NRC_multivitnec_3503dark" localSheetId="7">#REF!</definedName>
    <definedName name="norm_NRC_multivitnec_3503dark" localSheetId="3">#REF!</definedName>
    <definedName name="norm_NRC_multivitnec_3503dark">#REF!</definedName>
    <definedName name="norm_NRC_multivitnec_8553" localSheetId="17">#REF!</definedName>
    <definedName name="norm_NRC_multivitnec_8553" localSheetId="5">#REF!</definedName>
    <definedName name="norm_NRC_multivitnec_8553" localSheetId="12">#REF!</definedName>
    <definedName name="norm_NRC_multivitnec_8553" localSheetId="8">#REF!</definedName>
    <definedName name="norm_NRC_multivitnec_8553" localSheetId="13">#REF!</definedName>
    <definedName name="norm_NRC_multivitnec_8553" localSheetId="10">#REF!</definedName>
    <definedName name="norm_NRC_multivitnec_8553" localSheetId="9">#REF!</definedName>
    <definedName name="norm_NRC_multivitnec_8553" localSheetId="11">#REF!</definedName>
    <definedName name="norm_NRC_multivitnec_8553" localSheetId="6">#REF!</definedName>
    <definedName name="norm_NRC_multivitnec_8553" localSheetId="7">#REF!</definedName>
    <definedName name="norm_NRC_multivitnec_8553" localSheetId="3">#REF!</definedName>
    <definedName name="norm_NRC_multivitnec_8553">#REF!</definedName>
    <definedName name="norm_NRC_orange_3503" localSheetId="17">#REF!</definedName>
    <definedName name="norm_NRC_orange_3503" localSheetId="5">#REF!</definedName>
    <definedName name="norm_NRC_orange_3503" localSheetId="12">#REF!</definedName>
    <definedName name="norm_NRC_orange_3503" localSheetId="8">#REF!</definedName>
    <definedName name="norm_NRC_orange_3503" localSheetId="13">#REF!</definedName>
    <definedName name="norm_NRC_orange_3503" localSheetId="10">#REF!</definedName>
    <definedName name="norm_NRC_orange_3503" localSheetId="9">#REF!</definedName>
    <definedName name="norm_NRC_orange_3503" localSheetId="11">#REF!</definedName>
    <definedName name="norm_NRC_orange_3503" localSheetId="6">#REF!</definedName>
    <definedName name="norm_NRC_orange_3503" localSheetId="7">#REF!</definedName>
    <definedName name="norm_NRC_orange_3503" localSheetId="3">#REF!</definedName>
    <definedName name="norm_NRC_orange_3503">#REF!</definedName>
    <definedName name="norm_NRC_orange_cargill" localSheetId="17">#REF!</definedName>
    <definedName name="norm_NRC_orange_cargill" localSheetId="5">#REF!</definedName>
    <definedName name="norm_NRC_orange_cargill" localSheetId="12">#REF!</definedName>
    <definedName name="norm_NRC_orange_cargill" localSheetId="8">#REF!</definedName>
    <definedName name="norm_NRC_orange_cargill" localSheetId="13">#REF!</definedName>
    <definedName name="norm_NRC_orange_cargill" localSheetId="10">#REF!</definedName>
    <definedName name="norm_NRC_orange_cargill" localSheetId="9">#REF!</definedName>
    <definedName name="norm_NRC_orange_cargill" localSheetId="11">#REF!</definedName>
    <definedName name="norm_NRC_orange_cargill" localSheetId="6">#REF!</definedName>
    <definedName name="norm_NRC_orange_cargill" localSheetId="7">#REF!</definedName>
    <definedName name="norm_NRC_orange_cargill" localSheetId="3">#REF!</definedName>
    <definedName name="norm_NRC_orange_cargill">#REF!</definedName>
    <definedName name="norm_NRC_orange_pulp" localSheetId="17">#REF!</definedName>
    <definedName name="norm_NRC_orange_pulp" localSheetId="5">#REF!</definedName>
    <definedName name="norm_NRC_orange_pulp" localSheetId="12">#REF!</definedName>
    <definedName name="norm_NRC_orange_pulp" localSheetId="8">#REF!</definedName>
    <definedName name="norm_NRC_orange_pulp" localSheetId="13">#REF!</definedName>
    <definedName name="norm_NRC_orange_pulp" localSheetId="10">#REF!</definedName>
    <definedName name="norm_NRC_orange_pulp" localSheetId="9">#REF!</definedName>
    <definedName name="norm_NRC_orange_pulp" localSheetId="11">#REF!</definedName>
    <definedName name="norm_NRC_orange_pulp" localSheetId="6">#REF!</definedName>
    <definedName name="norm_NRC_orange_pulp" localSheetId="7">#REF!</definedName>
    <definedName name="norm_NRC_orange_pulp" localSheetId="3">#REF!</definedName>
    <definedName name="norm_NRC_orange_pulp">#REF!</definedName>
    <definedName name="norm_NRC_peach_8549" localSheetId="17">#REF!</definedName>
    <definedName name="norm_NRC_peach_8549" localSheetId="5">#REF!</definedName>
    <definedName name="norm_NRC_peach_8549" localSheetId="12">#REF!</definedName>
    <definedName name="norm_NRC_peach_8549" localSheetId="8">#REF!</definedName>
    <definedName name="norm_NRC_peach_8549" localSheetId="13">#REF!</definedName>
    <definedName name="norm_NRC_peach_8549" localSheetId="10">#REF!</definedName>
    <definedName name="norm_NRC_peach_8549" localSheetId="9">#REF!</definedName>
    <definedName name="norm_NRC_peach_8549" localSheetId="11">#REF!</definedName>
    <definedName name="norm_NRC_peach_8549" localSheetId="6">#REF!</definedName>
    <definedName name="norm_NRC_peach_8549" localSheetId="7">#REF!</definedName>
    <definedName name="norm_NRC_peach_8549" localSheetId="3">#REF!</definedName>
    <definedName name="norm_NRC_peach_8549">#REF!</definedName>
    <definedName name="norm_NRC_peach_applepuree" localSheetId="17">#REF!</definedName>
    <definedName name="norm_NRC_peach_applepuree" localSheetId="5">#REF!</definedName>
    <definedName name="norm_NRC_peach_applepuree" localSheetId="12">#REF!</definedName>
    <definedName name="norm_NRC_peach_applepuree" localSheetId="8">#REF!</definedName>
    <definedName name="norm_NRC_peach_applepuree" localSheetId="13">#REF!</definedName>
    <definedName name="norm_NRC_peach_applepuree" localSheetId="10">#REF!</definedName>
    <definedName name="norm_NRC_peach_applepuree" localSheetId="9">#REF!</definedName>
    <definedName name="norm_NRC_peach_applepuree" localSheetId="11">#REF!</definedName>
    <definedName name="norm_NRC_peach_applepuree" localSheetId="6">#REF!</definedName>
    <definedName name="norm_NRC_peach_applepuree" localSheetId="7">#REF!</definedName>
    <definedName name="norm_NRC_peach_applepuree" localSheetId="3">#REF!</definedName>
    <definedName name="norm_NRC_peach_applepuree">#REF!</definedName>
    <definedName name="norm_NRC_pineapple_8518" localSheetId="17">#REF!</definedName>
    <definedName name="norm_NRC_pineapple_8518" localSheetId="5">#REF!</definedName>
    <definedName name="norm_NRC_pineapple_8518" localSheetId="12">#REF!</definedName>
    <definedName name="norm_NRC_pineapple_8518" localSheetId="8">#REF!</definedName>
    <definedName name="norm_NRC_pineapple_8518" localSheetId="13">#REF!</definedName>
    <definedName name="norm_NRC_pineapple_8518" localSheetId="10">#REF!</definedName>
    <definedName name="norm_NRC_pineapple_8518" localSheetId="9">#REF!</definedName>
    <definedName name="norm_NRC_pineapple_8518" localSheetId="11">#REF!</definedName>
    <definedName name="norm_NRC_pineapple_8518" localSheetId="6">#REF!</definedName>
    <definedName name="norm_NRC_pineapple_8518" localSheetId="7">#REF!</definedName>
    <definedName name="norm_NRC_pineapple_8518" localSheetId="3">#REF!</definedName>
    <definedName name="norm_NRC_pineapple_8518">#REF!</definedName>
    <definedName name="norm_NRC_tomato_tomato" localSheetId="17">#REF!</definedName>
    <definedName name="norm_NRC_tomato_tomato" localSheetId="5">#REF!</definedName>
    <definedName name="norm_NRC_tomato_tomato" localSheetId="12">#REF!</definedName>
    <definedName name="norm_NRC_tomato_tomato" localSheetId="8">#REF!</definedName>
    <definedName name="norm_NRC_tomato_tomato" localSheetId="13">#REF!</definedName>
    <definedName name="norm_NRC_tomato_tomato" localSheetId="10">#REF!</definedName>
    <definedName name="norm_NRC_tomato_tomato" localSheetId="9">#REF!</definedName>
    <definedName name="norm_NRC_tomato_tomato" localSheetId="11">#REF!</definedName>
    <definedName name="norm_NRC_tomato_tomato" localSheetId="6">#REF!</definedName>
    <definedName name="norm_NRC_tomato_tomato" localSheetId="7">#REF!</definedName>
    <definedName name="norm_NRC_tomato_tomato" localSheetId="3">#REF!</definedName>
    <definedName name="norm_NRC_tomato_tomato">#REF!</definedName>
    <definedName name="norm_NRC_tomato_tomato15bx" localSheetId="17">#REF!</definedName>
    <definedName name="norm_NRC_tomato_tomato15bx" localSheetId="5">#REF!</definedName>
    <definedName name="norm_NRC_tomato_tomato15bx" localSheetId="12">#REF!</definedName>
    <definedName name="norm_NRC_tomato_tomato15bx" localSheetId="8">#REF!</definedName>
    <definedName name="norm_NRC_tomato_tomato15bx" localSheetId="13">#REF!</definedName>
    <definedName name="norm_NRC_tomato_tomato15bx" localSheetId="10">#REF!</definedName>
    <definedName name="norm_NRC_tomato_tomato15bx" localSheetId="9">#REF!</definedName>
    <definedName name="norm_NRC_tomato_tomato15bx" localSheetId="11">#REF!</definedName>
    <definedName name="norm_NRC_tomato_tomato15bx" localSheetId="6">#REF!</definedName>
    <definedName name="norm_NRC_tomato_tomato15bx" localSheetId="7">#REF!</definedName>
    <definedName name="norm_NRC_tomato_tomato15bx" localSheetId="3">#REF!</definedName>
    <definedName name="norm_NRC_tomato_tomato15bx">#REF!</definedName>
    <definedName name="norm_NRC_tomato_tomato25bx" localSheetId="17">#REF!</definedName>
    <definedName name="norm_NRC_tomato_tomato25bx" localSheetId="5">#REF!</definedName>
    <definedName name="norm_NRC_tomato_tomato25bx" localSheetId="12">#REF!</definedName>
    <definedName name="norm_NRC_tomato_tomato25bx" localSheetId="8">#REF!</definedName>
    <definedName name="norm_NRC_tomato_tomato25bx" localSheetId="13">#REF!</definedName>
    <definedName name="norm_NRC_tomato_tomato25bx" localSheetId="10">#REF!</definedName>
    <definedName name="norm_NRC_tomato_tomato25bx" localSheetId="9">#REF!</definedName>
    <definedName name="norm_NRC_tomato_tomato25bx" localSheetId="11">#REF!</definedName>
    <definedName name="norm_NRC_tomato_tomato25bx" localSheetId="6">#REF!</definedName>
    <definedName name="norm_NRC_tomato_tomato25bx" localSheetId="7">#REF!</definedName>
    <definedName name="norm_NRC_tomato_tomato25bx" localSheetId="3">#REF!</definedName>
    <definedName name="norm_NRC_tomato_tomato25bx">#REF!</definedName>
    <definedName name="norm_NTM_apple_appleGal" localSheetId="17">[125]к2!#REF!</definedName>
    <definedName name="norm_NTM_apple_appleGal" localSheetId="12">[125]к2!#REF!</definedName>
    <definedName name="norm_NTM_apple_appleGal" localSheetId="8">[125]к2!#REF!</definedName>
    <definedName name="norm_NTM_apple_appleGal" localSheetId="13">[125]к2!#REF!</definedName>
    <definedName name="norm_NTM_apple_appleGal" localSheetId="10">[125]к2!#REF!</definedName>
    <definedName name="norm_NTM_apple_appleGal" localSheetId="9">[125]к2!#REF!</definedName>
    <definedName name="norm_NTM_apple_appleGal" localSheetId="6">[125]к2!#REF!</definedName>
    <definedName name="norm_NTM_apple_appleGal" localSheetId="7">[125]к2!#REF!</definedName>
    <definedName name="norm_NTM_apple_appleGal">[125]к2!#REF!</definedName>
    <definedName name="norm_NTM_apple_aroma" localSheetId="12">[125]к2!#REF!</definedName>
    <definedName name="norm_NTM_apple_aroma" localSheetId="13">[125]к2!#REF!</definedName>
    <definedName name="norm_NTM_apple_aroma">[125]к2!#REF!</definedName>
    <definedName name="norm_NTM_grapefruit_buzina" localSheetId="12">[125]к2!#REF!</definedName>
    <definedName name="norm_NTM_grapefruit_buzina" localSheetId="13">[125]к2!#REF!</definedName>
    <definedName name="norm_NTM_grapefruit_buzina">[125]к2!#REF!</definedName>
    <definedName name="norm_NTM_grapefruit_citricacid" localSheetId="12">[125]к2!#REF!</definedName>
    <definedName name="norm_NTM_grapefruit_citricacid" localSheetId="13">[125]к2!#REF!</definedName>
    <definedName name="norm_NTM_grapefruit_citricacid">[125]к2!#REF!</definedName>
    <definedName name="norm_NTM_grapefruit_r4573" localSheetId="12">[125]к2!#REF!</definedName>
    <definedName name="norm_NTM_grapefruit_r4573" localSheetId="13">[125]к2!#REF!</definedName>
    <definedName name="norm_NTM_grapefruit_r4573">[125]к2!#REF!</definedName>
    <definedName name="norm_NTM_grapefruit_sugar" localSheetId="12">[125]к2!#REF!</definedName>
    <definedName name="norm_NTM_grapefruit_sugar" localSheetId="13">[125]к2!#REF!</definedName>
    <definedName name="norm_NTM_grapefruit_sugar">[125]к2!#REF!</definedName>
    <definedName name="norm_NTM_grapefruit_w4548" localSheetId="12">[125]к2!#REF!</definedName>
    <definedName name="norm_NTM_grapefruit_w4548" localSheetId="13">[125]к2!#REF!</definedName>
    <definedName name="norm_NTM_grapefruit_w4548">[125]к2!#REF!</definedName>
    <definedName name="norm_NTM_multivit_citricacid" localSheetId="12">[125]к2!#REF!</definedName>
    <definedName name="norm_NTM_multivit_citricacid" localSheetId="13">[125]к2!#REF!</definedName>
    <definedName name="norm_NTM_multivit_citricacid">[125]к2!#REF!</definedName>
    <definedName name="norm_NTM_multivit_mult8553" localSheetId="12">[125]к2!#REF!</definedName>
    <definedName name="norm_NTM_multivit_mult8553" localSheetId="13">[125]к2!#REF!</definedName>
    <definedName name="norm_NTM_multivit_mult8553">[125]к2!#REF!</definedName>
    <definedName name="norm_NTM_multivit_sugar" localSheetId="12">[125]к2!#REF!</definedName>
    <definedName name="norm_NTM_multivit_sugar" localSheetId="13">[125]к2!#REF!</definedName>
    <definedName name="norm_NTM_multivit_sugar">[125]к2!#REF!</definedName>
    <definedName name="norm_NTM_multivit_vitmix" localSheetId="12">[125]к2!#REF!</definedName>
    <definedName name="norm_NTM_multivit_vitmix" localSheetId="13">[125]к2!#REF!</definedName>
    <definedName name="norm_NTM_multivit_vitmix">[125]к2!#REF!</definedName>
    <definedName name="norm_NTM_orange_citricacid" localSheetId="12">[125]к2!#REF!</definedName>
    <definedName name="norm_NTM_orange_citricacid" localSheetId="13">[125]к2!#REF!</definedName>
    <definedName name="norm_NTM_orange_citricacid">[125]к2!#REF!</definedName>
    <definedName name="norm_NTM_orange_pulp" localSheetId="12">[125]к2!#REF!</definedName>
    <definedName name="norm_NTM_orange_pulp" localSheetId="13">[125]к2!#REF!</definedName>
    <definedName name="norm_NTM_orange_pulp">[125]к2!#REF!</definedName>
    <definedName name="norm_NTM_orange_sugar" localSheetId="12">[125]к2!#REF!</definedName>
    <definedName name="norm_NTM_orange_sugar" localSheetId="13">[125]к2!#REF!</definedName>
    <definedName name="norm_NTM_orange_sugar">[125]к2!#REF!</definedName>
    <definedName name="norm_NTM_orangeapricotnectar_orangeapricot8555" localSheetId="12">[125]к2!#REF!</definedName>
    <definedName name="norm_NTM_orangeapricotnectar_orangeapricot8555" localSheetId="13">[125]к2!#REF!</definedName>
    <definedName name="norm_NTM_orangeapricotnectar_orangeapricot8555">[125]к2!#REF!</definedName>
    <definedName name="norm_NTM_orangemango_3503" localSheetId="12">[125]к2!#REF!</definedName>
    <definedName name="norm_NTM_orangemango_3503" localSheetId="13">[125]к2!#REF!</definedName>
    <definedName name="norm_NTM_orangemango_3503">[125]к2!#REF!</definedName>
    <definedName name="norm_NTM_orangemango_citricacid" localSheetId="12">[125]к2!#REF!</definedName>
    <definedName name="norm_NTM_orangemango_citricacid" localSheetId="13">[125]к2!#REF!</definedName>
    <definedName name="norm_NTM_orangemango_citricacid">[125]к2!#REF!</definedName>
    <definedName name="norm_NTM_orangemango_mango8661" localSheetId="12">[125]к2!#REF!</definedName>
    <definedName name="norm_NTM_orangemango_mango8661" localSheetId="13">[125]к2!#REF!</definedName>
    <definedName name="norm_NTM_orangemango_mango8661">[125]к2!#REF!</definedName>
    <definedName name="norm_NTM_orangemango_sugar" localSheetId="12">[125]к2!#REF!</definedName>
    <definedName name="norm_NTM_orangemango_sugar" localSheetId="13">[125]к2!#REF!</definedName>
    <definedName name="norm_NTM_orangemango_sugar">[125]к2!#REF!</definedName>
    <definedName name="norm_NTM_pineapple_citricacid" localSheetId="12">[125]к2!#REF!</definedName>
    <definedName name="norm_NTM_pineapple_citricacid" localSheetId="13">[125]к2!#REF!</definedName>
    <definedName name="norm_NTM_pineapple_citricacid">[125]к2!#REF!</definedName>
    <definedName name="norm_NTM_pineapple_pineapple8518" localSheetId="12">[125]к2!#REF!</definedName>
    <definedName name="norm_NTM_pineapple_pineapple8518" localSheetId="13">[125]к2!#REF!</definedName>
    <definedName name="norm_NTM_pineapple_pineapple8518">[125]к2!#REF!</definedName>
    <definedName name="norm_NTM_pineapple_sugar" localSheetId="12">[125]к2!#REF!</definedName>
    <definedName name="norm_NTM_pineapple_sugar" localSheetId="13">[125]к2!#REF!</definedName>
    <definedName name="norm_NTM_pineapple_sugar">[125]к2!#REF!</definedName>
    <definedName name="norm_NTM_tomato_salt" localSheetId="12">[125]к2!#REF!</definedName>
    <definedName name="norm_NTM_tomato_salt" localSheetId="13">[125]к2!#REF!</definedName>
    <definedName name="norm_NTM_tomato_salt">[125]к2!#REF!</definedName>
    <definedName name="norm_NTM_tomato_tomato25bx" localSheetId="12">[125]к2!#REF!</definedName>
    <definedName name="norm_NTM_tomato_tomato25bx" localSheetId="13">[125]к2!#REF!</definedName>
    <definedName name="norm_NTM_tomato_tomato25bx">[125]к2!#REF!</definedName>
    <definedName name="norm_orange_02" localSheetId="17">#REF!</definedName>
    <definedName name="norm_orange_02" localSheetId="5">#REF!</definedName>
    <definedName name="norm_orange_02" localSheetId="12">#REF!</definedName>
    <definedName name="norm_orange_02" localSheetId="8">#REF!</definedName>
    <definedName name="norm_orange_02" localSheetId="13">#REF!</definedName>
    <definedName name="norm_orange_02" localSheetId="10">#REF!</definedName>
    <definedName name="norm_orange_02" localSheetId="9">#REF!</definedName>
    <definedName name="norm_orange_02" localSheetId="11">#REF!</definedName>
    <definedName name="norm_orange_02" localSheetId="6">#REF!</definedName>
    <definedName name="norm_orange_02" localSheetId="7">#REF!</definedName>
    <definedName name="norm_orange_02" localSheetId="3">#REF!</definedName>
    <definedName name="norm_orange_02">#REF!</definedName>
    <definedName name="norm_orange_3503_nectar" localSheetId="17">#REF!</definedName>
    <definedName name="norm_orange_3503_nectar" localSheetId="5">#REF!</definedName>
    <definedName name="norm_orange_3503_nectar" localSheetId="12">#REF!</definedName>
    <definedName name="norm_orange_3503_nectar" localSheetId="8">#REF!</definedName>
    <definedName name="norm_orange_3503_nectar" localSheetId="13">#REF!</definedName>
    <definedName name="norm_orange_3503_nectar" localSheetId="10">#REF!</definedName>
    <definedName name="norm_orange_3503_nectar" localSheetId="9">#REF!</definedName>
    <definedName name="norm_orange_3503_nectar" localSheetId="11">#REF!</definedName>
    <definedName name="norm_orange_3503_nectar" localSheetId="6">#REF!</definedName>
    <definedName name="norm_orange_3503_nectar" localSheetId="7">#REF!</definedName>
    <definedName name="norm_orange_3503_nectar" localSheetId="3">#REF!</definedName>
    <definedName name="norm_orange_3503_nectar">#REF!</definedName>
    <definedName name="norm_orange_3503_recap" localSheetId="17">#REF!</definedName>
    <definedName name="norm_orange_3503_recap" localSheetId="5">#REF!</definedName>
    <definedName name="norm_orange_3503_recap" localSheetId="12">#REF!</definedName>
    <definedName name="norm_orange_3503_recap" localSheetId="8">#REF!</definedName>
    <definedName name="norm_orange_3503_recap" localSheetId="13">#REF!</definedName>
    <definedName name="norm_orange_3503_recap" localSheetId="10">#REF!</definedName>
    <definedName name="norm_orange_3503_recap" localSheetId="9">#REF!</definedName>
    <definedName name="norm_orange_3503_recap" localSheetId="11">#REF!</definedName>
    <definedName name="norm_orange_3503_recap" localSheetId="6">#REF!</definedName>
    <definedName name="norm_orange_3503_recap" localSheetId="7">#REF!</definedName>
    <definedName name="norm_orange_3503_recap" localSheetId="3">#REF!</definedName>
    <definedName name="norm_orange_3503_recap">#REF!</definedName>
    <definedName name="norm_orange_3550_nectar" localSheetId="17">#REF!</definedName>
    <definedName name="norm_orange_3550_nectar" localSheetId="5">#REF!</definedName>
    <definedName name="norm_orange_3550_nectar" localSheetId="12">#REF!</definedName>
    <definedName name="norm_orange_3550_nectar" localSheetId="8">#REF!</definedName>
    <definedName name="norm_orange_3550_nectar" localSheetId="13">#REF!</definedName>
    <definedName name="norm_orange_3550_nectar" localSheetId="10">#REF!</definedName>
    <definedName name="norm_orange_3550_nectar" localSheetId="9">#REF!</definedName>
    <definedName name="norm_orange_3550_nectar" localSheetId="11">#REF!</definedName>
    <definedName name="norm_orange_3550_nectar" localSheetId="6">#REF!</definedName>
    <definedName name="norm_orange_3550_nectar" localSheetId="7">#REF!</definedName>
    <definedName name="norm_orange_3550_nectar" localSheetId="3">#REF!</definedName>
    <definedName name="norm_orange_3550_nectar">#REF!</definedName>
    <definedName name="norm_orange_frozen_old" localSheetId="17">#REF!</definedName>
    <definedName name="norm_orange_frozen_old" localSheetId="5">#REF!</definedName>
    <definedName name="norm_orange_frozen_old" localSheetId="12">#REF!</definedName>
    <definedName name="norm_orange_frozen_old" localSheetId="8">#REF!</definedName>
    <definedName name="norm_orange_frozen_old" localSheetId="13">#REF!</definedName>
    <definedName name="norm_orange_frozen_old" localSheetId="10">#REF!</definedName>
    <definedName name="norm_orange_frozen_old" localSheetId="9">#REF!</definedName>
    <definedName name="norm_orange_frozen_old" localSheetId="11">#REF!</definedName>
    <definedName name="norm_orange_frozen_old" localSheetId="6">#REF!</definedName>
    <definedName name="norm_orange_frozen_old" localSheetId="7">#REF!</definedName>
    <definedName name="norm_orange_frozen_old" localSheetId="3">#REF!</definedName>
    <definedName name="norm_orange_frozen_old">#REF!</definedName>
    <definedName name="norm_orange_frozen_recap" localSheetId="17">#REF!</definedName>
    <definedName name="norm_orange_frozen_recap" localSheetId="5">#REF!</definedName>
    <definedName name="norm_orange_frozen_recap" localSheetId="12">#REF!</definedName>
    <definedName name="norm_orange_frozen_recap" localSheetId="8">#REF!</definedName>
    <definedName name="norm_orange_frozen_recap" localSheetId="13">#REF!</definedName>
    <definedName name="norm_orange_frozen_recap" localSheetId="10">#REF!</definedName>
    <definedName name="norm_orange_frozen_recap" localSheetId="9">#REF!</definedName>
    <definedName name="norm_orange_frozen_recap" localSheetId="11">#REF!</definedName>
    <definedName name="norm_orange_frozen_recap" localSheetId="6">#REF!</definedName>
    <definedName name="norm_orange_frozen_recap" localSheetId="7">#REF!</definedName>
    <definedName name="norm_orange_frozen_recap" localSheetId="3">#REF!</definedName>
    <definedName name="norm_orange_frozen_recap">#REF!</definedName>
    <definedName name="norm_orangeapricot_nectar" localSheetId="17">#REF!</definedName>
    <definedName name="norm_orangeapricot_nectar" localSheetId="5">#REF!</definedName>
    <definedName name="norm_orangeapricot_nectar" localSheetId="12">#REF!</definedName>
    <definedName name="norm_orangeapricot_nectar" localSheetId="8">#REF!</definedName>
    <definedName name="norm_orangeapricot_nectar" localSheetId="13">#REF!</definedName>
    <definedName name="norm_orangeapricot_nectar" localSheetId="10">#REF!</definedName>
    <definedName name="norm_orangeapricot_nectar" localSheetId="9">#REF!</definedName>
    <definedName name="norm_orangeapricot_nectar" localSheetId="11">#REF!</definedName>
    <definedName name="norm_orangeapricot_nectar" localSheetId="6">#REF!</definedName>
    <definedName name="norm_orangeapricot_nectar" localSheetId="7">#REF!</definedName>
    <definedName name="norm_orangeapricot_nectar" localSheetId="3">#REF!</definedName>
    <definedName name="norm_orangeapricot_nectar">#REF!</definedName>
    <definedName name="norm_orangeapricot_old" localSheetId="17">#REF!</definedName>
    <definedName name="norm_orangeapricot_old" localSheetId="5">#REF!</definedName>
    <definedName name="norm_orangeapricot_old" localSheetId="12">#REF!</definedName>
    <definedName name="norm_orangeapricot_old" localSheetId="8">#REF!</definedName>
    <definedName name="norm_orangeapricot_old" localSheetId="13">#REF!</definedName>
    <definedName name="norm_orangeapricot_old" localSheetId="10">#REF!</definedName>
    <definedName name="norm_orangeapricot_old" localSheetId="9">#REF!</definedName>
    <definedName name="norm_orangeapricot_old" localSheetId="11">#REF!</definedName>
    <definedName name="norm_orangeapricot_old" localSheetId="6">#REF!</definedName>
    <definedName name="norm_orangeapricot_old" localSheetId="7">#REF!</definedName>
    <definedName name="norm_orangeapricot_old" localSheetId="3">#REF!</definedName>
    <definedName name="norm_orangeapricot_old">#REF!</definedName>
    <definedName name="norm_peach_02" localSheetId="17">#REF!</definedName>
    <definedName name="norm_peach_02" localSheetId="5">#REF!</definedName>
    <definedName name="norm_peach_02" localSheetId="12">#REF!</definedName>
    <definedName name="norm_peach_02" localSheetId="8">#REF!</definedName>
    <definedName name="norm_peach_02" localSheetId="13">#REF!</definedName>
    <definedName name="norm_peach_02" localSheetId="10">#REF!</definedName>
    <definedName name="norm_peach_02" localSheetId="9">#REF!</definedName>
    <definedName name="norm_peach_02" localSheetId="11">#REF!</definedName>
    <definedName name="norm_peach_02" localSheetId="6">#REF!</definedName>
    <definedName name="norm_peach_02" localSheetId="7">#REF!</definedName>
    <definedName name="norm_peach_02" localSheetId="3">#REF!</definedName>
    <definedName name="norm_peach_02">#REF!</definedName>
    <definedName name="norm_peach_old" localSheetId="17">#REF!</definedName>
    <definedName name="norm_peach_old" localSheetId="5">#REF!</definedName>
    <definedName name="norm_peach_old" localSheetId="12">#REF!</definedName>
    <definedName name="norm_peach_old" localSheetId="8">#REF!</definedName>
    <definedName name="norm_peach_old" localSheetId="13">#REF!</definedName>
    <definedName name="norm_peach_old" localSheetId="10">#REF!</definedName>
    <definedName name="norm_peach_old" localSheetId="9">#REF!</definedName>
    <definedName name="norm_peach_old" localSheetId="11">#REF!</definedName>
    <definedName name="norm_peach_old" localSheetId="6">#REF!</definedName>
    <definedName name="norm_peach_old" localSheetId="7">#REF!</definedName>
    <definedName name="norm_peach_old" localSheetId="3">#REF!</definedName>
    <definedName name="norm_peach_old">#REF!</definedName>
    <definedName name="norm_peach_recap" localSheetId="17">#REF!</definedName>
    <definedName name="norm_peach_recap" localSheetId="5">#REF!</definedName>
    <definedName name="norm_peach_recap" localSheetId="12">#REF!</definedName>
    <definedName name="norm_peach_recap" localSheetId="8">#REF!</definedName>
    <definedName name="norm_peach_recap" localSheetId="13">#REF!</definedName>
    <definedName name="norm_peach_recap" localSheetId="10">#REF!</definedName>
    <definedName name="norm_peach_recap" localSheetId="9">#REF!</definedName>
    <definedName name="norm_peach_recap" localSheetId="11">#REF!</definedName>
    <definedName name="norm_peach_recap" localSheetId="6">#REF!</definedName>
    <definedName name="norm_peach_recap" localSheetId="7">#REF!</definedName>
    <definedName name="norm_peach_recap" localSheetId="3">#REF!</definedName>
    <definedName name="norm_peach_recap">#REF!</definedName>
    <definedName name="norm_peachpuree_recap" localSheetId="17">#REF!</definedName>
    <definedName name="norm_peachpuree_recap" localSheetId="5">#REF!</definedName>
    <definedName name="norm_peachpuree_recap" localSheetId="12">#REF!</definedName>
    <definedName name="norm_peachpuree_recap" localSheetId="8">#REF!</definedName>
    <definedName name="norm_peachpuree_recap" localSheetId="13">#REF!</definedName>
    <definedName name="norm_peachpuree_recap" localSheetId="10">#REF!</definedName>
    <definedName name="norm_peachpuree_recap" localSheetId="9">#REF!</definedName>
    <definedName name="norm_peachpuree_recap" localSheetId="11">#REF!</definedName>
    <definedName name="norm_peachpuree_recap" localSheetId="6">#REF!</definedName>
    <definedName name="norm_peachpuree_recap" localSheetId="7">#REF!</definedName>
    <definedName name="norm_peachpuree_recap" localSheetId="3">#REF!</definedName>
    <definedName name="norm_peachpuree_recap">#REF!</definedName>
    <definedName name="norm_pineapple_nectar" localSheetId="17">#REF!</definedName>
    <definedName name="norm_pineapple_nectar" localSheetId="5">#REF!</definedName>
    <definedName name="norm_pineapple_nectar" localSheetId="12">#REF!</definedName>
    <definedName name="norm_pineapple_nectar" localSheetId="8">#REF!</definedName>
    <definedName name="norm_pineapple_nectar" localSheetId="13">#REF!</definedName>
    <definedName name="norm_pineapple_nectar" localSheetId="10">#REF!</definedName>
    <definedName name="norm_pineapple_nectar" localSheetId="9">#REF!</definedName>
    <definedName name="norm_pineapple_nectar" localSheetId="11">#REF!</definedName>
    <definedName name="norm_pineapple_nectar" localSheetId="6">#REF!</definedName>
    <definedName name="norm_pineapple_nectar" localSheetId="7">#REF!</definedName>
    <definedName name="norm_pineapple_nectar" localSheetId="3">#REF!</definedName>
    <definedName name="norm_pineapple_nectar">#REF!</definedName>
    <definedName name="norm_pineapple_nectarpinapplemangolemon" localSheetId="17">#REF!</definedName>
    <definedName name="norm_pineapple_nectarpinapplemangolemon" localSheetId="5">#REF!</definedName>
    <definedName name="norm_pineapple_nectarpinapplemangolemon" localSheetId="12">#REF!</definedName>
    <definedName name="norm_pineapple_nectarpinapplemangolemon" localSheetId="8">#REF!</definedName>
    <definedName name="norm_pineapple_nectarpinapplemangolemon" localSheetId="13">#REF!</definedName>
    <definedName name="norm_pineapple_nectarpinapplemangolemon" localSheetId="10">#REF!</definedName>
    <definedName name="norm_pineapple_nectarpinapplemangolemon" localSheetId="9">#REF!</definedName>
    <definedName name="norm_pineapple_nectarpinapplemangolemon" localSheetId="11">#REF!</definedName>
    <definedName name="norm_pineapple_nectarpinapplemangolemon" localSheetId="6">#REF!</definedName>
    <definedName name="norm_pineapple_nectarpinapplemangolemon" localSheetId="7">#REF!</definedName>
    <definedName name="norm_pineapple_nectarpinapplemangolemon" localSheetId="3">#REF!</definedName>
    <definedName name="norm_pineapple_nectarpinapplemangolemon">#REF!</definedName>
    <definedName name="norm_pineapple_nectpineapplegrapefruit" localSheetId="17">#REF!</definedName>
    <definedName name="norm_pineapple_nectpineapplegrapefruit" localSheetId="5">#REF!</definedName>
    <definedName name="norm_pineapple_nectpineapplegrapefruit" localSheetId="12">#REF!</definedName>
    <definedName name="norm_pineapple_nectpineapplegrapefruit" localSheetId="8">#REF!</definedName>
    <definedName name="norm_pineapple_nectpineapplegrapefruit" localSheetId="13">#REF!</definedName>
    <definedName name="norm_pineapple_nectpineapplegrapefruit" localSheetId="10">#REF!</definedName>
    <definedName name="norm_pineapple_nectpineapplegrapefruit" localSheetId="9">#REF!</definedName>
    <definedName name="norm_pineapple_nectpineapplegrapefruit" localSheetId="11">#REF!</definedName>
    <definedName name="norm_pineapple_nectpineapplegrapefruit" localSheetId="6">#REF!</definedName>
    <definedName name="norm_pineapple_nectpineapplegrapefruit" localSheetId="7">#REF!</definedName>
    <definedName name="norm_pineapple_nectpineapplegrapefruit" localSheetId="3">#REF!</definedName>
    <definedName name="norm_pineapple_nectpineapplegrapefruit">#REF!</definedName>
    <definedName name="norm_pineapple_oldandrecap" localSheetId="17">#REF!</definedName>
    <definedName name="norm_pineapple_oldandrecap" localSheetId="5">#REF!</definedName>
    <definedName name="norm_pineapple_oldandrecap" localSheetId="12">#REF!</definedName>
    <definedName name="norm_pineapple_oldandrecap" localSheetId="8">#REF!</definedName>
    <definedName name="norm_pineapple_oldandrecap" localSheetId="13">#REF!</definedName>
    <definedName name="norm_pineapple_oldandrecap" localSheetId="10">#REF!</definedName>
    <definedName name="norm_pineapple_oldandrecap" localSheetId="9">#REF!</definedName>
    <definedName name="norm_pineapple_oldandrecap" localSheetId="11">#REF!</definedName>
    <definedName name="norm_pineapple_oldandrecap" localSheetId="6">#REF!</definedName>
    <definedName name="norm_pineapple_oldandrecap" localSheetId="7">#REF!</definedName>
    <definedName name="norm_pineapple_oldandrecap" localSheetId="3">#REF!</definedName>
    <definedName name="norm_pineapple_oldandrecap">#REF!</definedName>
    <definedName name="norm_pineapple_pineapple02" localSheetId="17">#REF!</definedName>
    <definedName name="norm_pineapple_pineapple02" localSheetId="5">#REF!</definedName>
    <definedName name="norm_pineapple_pineapple02" localSheetId="12">#REF!</definedName>
    <definedName name="norm_pineapple_pineapple02" localSheetId="8">#REF!</definedName>
    <definedName name="norm_pineapple_pineapple02" localSheetId="13">#REF!</definedName>
    <definedName name="norm_pineapple_pineapple02" localSheetId="10">#REF!</definedName>
    <definedName name="norm_pineapple_pineapple02" localSheetId="9">#REF!</definedName>
    <definedName name="norm_pineapple_pineapple02" localSheetId="11">#REF!</definedName>
    <definedName name="norm_pineapple_pineapple02" localSheetId="6">#REF!</definedName>
    <definedName name="norm_pineapple_pineapple02" localSheetId="7">#REF!</definedName>
    <definedName name="norm_pineapple_pineapple02" localSheetId="3">#REF!</definedName>
    <definedName name="norm_pineapple_pineapple02">#REF!</definedName>
    <definedName name="norm_pineapple_recap" localSheetId="17">#REF!</definedName>
    <definedName name="norm_pineapple_recap" localSheetId="5">#REF!</definedName>
    <definedName name="norm_pineapple_recap" localSheetId="12">#REF!</definedName>
    <definedName name="norm_pineapple_recap" localSheetId="8">#REF!</definedName>
    <definedName name="norm_pineapple_recap" localSheetId="13">#REF!</definedName>
    <definedName name="norm_pineapple_recap" localSheetId="10">#REF!</definedName>
    <definedName name="norm_pineapple_recap" localSheetId="9">#REF!</definedName>
    <definedName name="norm_pineapple_recap" localSheetId="11">#REF!</definedName>
    <definedName name="norm_pineapple_recap" localSheetId="6">#REF!</definedName>
    <definedName name="norm_pineapple_recap" localSheetId="7">#REF!</definedName>
    <definedName name="norm_pineapple_recap" localSheetId="3">#REF!</definedName>
    <definedName name="norm_pineapple_recap">#REF!</definedName>
    <definedName name="norm_pulp_nectar" localSheetId="17">#REF!</definedName>
    <definedName name="norm_pulp_nectar" localSheetId="5">#REF!</definedName>
    <definedName name="norm_pulp_nectar" localSheetId="12">#REF!</definedName>
    <definedName name="norm_pulp_nectar" localSheetId="8">#REF!</definedName>
    <definedName name="norm_pulp_nectar" localSheetId="13">#REF!</definedName>
    <definedName name="norm_pulp_nectar" localSheetId="10">#REF!</definedName>
    <definedName name="norm_pulp_nectar" localSheetId="9">#REF!</definedName>
    <definedName name="norm_pulp_nectar" localSheetId="11">#REF!</definedName>
    <definedName name="norm_pulp_nectar" localSheetId="6">#REF!</definedName>
    <definedName name="norm_pulp_nectar" localSheetId="7">#REF!</definedName>
    <definedName name="norm_pulp_nectar" localSheetId="3">#REF!</definedName>
    <definedName name="norm_pulp_nectar">#REF!</definedName>
    <definedName name="norm_pulp_recap" localSheetId="17">#REF!</definedName>
    <definedName name="norm_pulp_recap" localSheetId="5">#REF!</definedName>
    <definedName name="norm_pulp_recap" localSheetId="12">#REF!</definedName>
    <definedName name="norm_pulp_recap" localSheetId="8">#REF!</definedName>
    <definedName name="norm_pulp_recap" localSheetId="13">#REF!</definedName>
    <definedName name="norm_pulp_recap" localSheetId="10">#REF!</definedName>
    <definedName name="norm_pulp_recap" localSheetId="9">#REF!</definedName>
    <definedName name="norm_pulp_recap" localSheetId="11">#REF!</definedName>
    <definedName name="norm_pulp_recap" localSheetId="6">#REF!</definedName>
    <definedName name="norm_pulp_recap" localSheetId="7">#REF!</definedName>
    <definedName name="norm_pulp_recap" localSheetId="3">#REF!</definedName>
    <definedName name="norm_pulp_recap">#REF!</definedName>
    <definedName name="norm_raspberry_raspberryapple_new" localSheetId="17">#REF!</definedName>
    <definedName name="norm_raspberry_raspberryapple_new" localSheetId="5">#REF!</definedName>
    <definedName name="norm_raspberry_raspberryapple_new" localSheetId="12">#REF!</definedName>
    <definedName name="norm_raspberry_raspberryapple_new" localSheetId="8">#REF!</definedName>
    <definedName name="norm_raspberry_raspberryapple_new" localSheetId="13">#REF!</definedName>
    <definedName name="norm_raspberry_raspberryapple_new" localSheetId="10">#REF!</definedName>
    <definedName name="norm_raspberry_raspberryapple_new" localSheetId="9">#REF!</definedName>
    <definedName name="norm_raspberry_raspberryapple_new" localSheetId="11">#REF!</definedName>
    <definedName name="norm_raspberry_raspberryapple_new" localSheetId="6">#REF!</definedName>
    <definedName name="norm_raspberry_raspberryapple_new" localSheetId="7">#REF!</definedName>
    <definedName name="norm_raspberry_raspberryapple_new" localSheetId="3">#REF!</definedName>
    <definedName name="norm_raspberry_raspberryapple_new">#REF!</definedName>
    <definedName name="norm_raspberryapple_old" localSheetId="17">#REF!</definedName>
    <definedName name="norm_raspberryapple_old" localSheetId="5">#REF!</definedName>
    <definedName name="norm_raspberryapple_old" localSheetId="12">#REF!</definedName>
    <definedName name="norm_raspberryapple_old" localSheetId="8">#REF!</definedName>
    <definedName name="norm_raspberryapple_old" localSheetId="13">#REF!</definedName>
    <definedName name="norm_raspberryapple_old" localSheetId="10">#REF!</definedName>
    <definedName name="norm_raspberryapple_old" localSheetId="9">#REF!</definedName>
    <definedName name="norm_raspberryapple_old" localSheetId="11">#REF!</definedName>
    <definedName name="norm_raspberryapple_old" localSheetId="6">#REF!</definedName>
    <definedName name="norm_raspberryapple_old" localSheetId="7">#REF!</definedName>
    <definedName name="norm_raspberryapple_old" localSheetId="3">#REF!</definedName>
    <definedName name="norm_raspberryapple_old">#REF!</definedName>
    <definedName name="norm_redgrapefruit_nectar" localSheetId="17">#REF!</definedName>
    <definedName name="norm_redgrapefruit_nectar" localSheetId="5">#REF!</definedName>
    <definedName name="norm_redgrapefruit_nectar" localSheetId="12">#REF!</definedName>
    <definedName name="norm_redgrapefruit_nectar" localSheetId="8">#REF!</definedName>
    <definedName name="norm_redgrapefruit_nectar" localSheetId="13">#REF!</definedName>
    <definedName name="norm_redgrapefruit_nectar" localSheetId="10">#REF!</definedName>
    <definedName name="norm_redgrapefruit_nectar" localSheetId="9">#REF!</definedName>
    <definedName name="norm_redgrapefruit_nectar" localSheetId="11">#REF!</definedName>
    <definedName name="norm_redgrapefruit_nectar" localSheetId="6">#REF!</definedName>
    <definedName name="norm_redgrapefruit_nectar" localSheetId="7">#REF!</definedName>
    <definedName name="norm_redgrapefruit_nectar" localSheetId="3">#REF!</definedName>
    <definedName name="norm_redgrapefruit_nectar">#REF!</definedName>
    <definedName name="norm_redgrapefruit_nectpingrapefruit" localSheetId="17">#REF!</definedName>
    <definedName name="norm_redgrapefruit_nectpingrapefruit" localSheetId="5">#REF!</definedName>
    <definedName name="norm_redgrapefruit_nectpingrapefruit" localSheetId="12">#REF!</definedName>
    <definedName name="norm_redgrapefruit_nectpingrapefruit" localSheetId="8">#REF!</definedName>
    <definedName name="norm_redgrapefruit_nectpingrapefruit" localSheetId="13">#REF!</definedName>
    <definedName name="norm_redgrapefruit_nectpingrapefruit" localSheetId="10">#REF!</definedName>
    <definedName name="norm_redgrapefruit_nectpingrapefruit" localSheetId="9">#REF!</definedName>
    <definedName name="norm_redgrapefruit_nectpingrapefruit" localSheetId="11">#REF!</definedName>
    <definedName name="norm_redgrapefruit_nectpingrapefruit" localSheetId="6">#REF!</definedName>
    <definedName name="norm_redgrapefruit_nectpingrapefruit" localSheetId="7">#REF!</definedName>
    <definedName name="norm_redgrapefruit_nectpingrapefruit" localSheetId="3">#REF!</definedName>
    <definedName name="norm_redgrapefruit_nectpingrapefruit">#REF!</definedName>
    <definedName name="norm_redgrapefruit_old" localSheetId="17">#REF!</definedName>
    <definedName name="norm_redgrapefruit_old" localSheetId="5">#REF!</definedName>
    <definedName name="norm_redgrapefruit_old" localSheetId="12">#REF!</definedName>
    <definedName name="norm_redgrapefruit_old" localSheetId="8">#REF!</definedName>
    <definedName name="norm_redgrapefruit_old" localSheetId="13">#REF!</definedName>
    <definedName name="norm_redgrapefruit_old" localSheetId="10">#REF!</definedName>
    <definedName name="norm_redgrapefruit_old" localSheetId="9">#REF!</definedName>
    <definedName name="norm_redgrapefruit_old" localSheetId="11">#REF!</definedName>
    <definedName name="norm_redgrapefruit_old" localSheetId="6">#REF!</definedName>
    <definedName name="norm_redgrapefruit_old" localSheetId="7">#REF!</definedName>
    <definedName name="norm_redgrapefruit_old" localSheetId="3">#REF!</definedName>
    <definedName name="norm_redgrapefruit_old">#REF!</definedName>
    <definedName name="norm_redgrapefruit_recap" localSheetId="17">#REF!</definedName>
    <definedName name="norm_redgrapefruit_recap" localSheetId="5">#REF!</definedName>
    <definedName name="norm_redgrapefruit_recap" localSheetId="12">#REF!</definedName>
    <definedName name="norm_redgrapefruit_recap" localSheetId="8">#REF!</definedName>
    <definedName name="norm_redgrapefruit_recap" localSheetId="13">#REF!</definedName>
    <definedName name="norm_redgrapefruit_recap" localSheetId="10">#REF!</definedName>
    <definedName name="norm_redgrapefruit_recap" localSheetId="9">#REF!</definedName>
    <definedName name="norm_redgrapefruit_recap" localSheetId="11">#REF!</definedName>
    <definedName name="norm_redgrapefruit_recap" localSheetId="6">#REF!</definedName>
    <definedName name="norm_redgrapefruit_recap" localSheetId="7">#REF!</definedName>
    <definedName name="norm_redgrapefruit_recap" localSheetId="3">#REF!</definedName>
    <definedName name="norm_redgrapefruit_recap">#REF!</definedName>
    <definedName name="norm_strawberry_strawberryapple_new" localSheetId="17">#REF!</definedName>
    <definedName name="norm_strawberry_strawberryapple_new" localSheetId="5">#REF!</definedName>
    <definedName name="norm_strawberry_strawberryapple_new" localSheetId="12">#REF!</definedName>
    <definedName name="norm_strawberry_strawberryapple_new" localSheetId="8">#REF!</definedName>
    <definedName name="norm_strawberry_strawberryapple_new" localSheetId="13">#REF!</definedName>
    <definedName name="norm_strawberry_strawberryapple_new" localSheetId="10">#REF!</definedName>
    <definedName name="norm_strawberry_strawberryapple_new" localSheetId="9">#REF!</definedName>
    <definedName name="norm_strawberry_strawberryapple_new" localSheetId="11">#REF!</definedName>
    <definedName name="norm_strawberry_strawberryapple_new" localSheetId="6">#REF!</definedName>
    <definedName name="norm_strawberry_strawberryapple_new" localSheetId="7">#REF!</definedName>
    <definedName name="norm_strawberry_strawberryapple_new" localSheetId="3">#REF!</definedName>
    <definedName name="norm_strawberry_strawberryapple_new">#REF!</definedName>
    <definedName name="norm_strawberryapple_old" localSheetId="17">#REF!</definedName>
    <definedName name="norm_strawberryapple_old" localSheetId="5">#REF!</definedName>
    <definedName name="norm_strawberryapple_old" localSheetId="12">#REF!</definedName>
    <definedName name="norm_strawberryapple_old" localSheetId="8">#REF!</definedName>
    <definedName name="norm_strawberryapple_old" localSheetId="13">#REF!</definedName>
    <definedName name="norm_strawberryapple_old" localSheetId="10">#REF!</definedName>
    <definedName name="norm_strawberryapple_old" localSheetId="9">#REF!</definedName>
    <definedName name="norm_strawberryapple_old" localSheetId="11">#REF!</definedName>
    <definedName name="norm_strawberryapple_old" localSheetId="6">#REF!</definedName>
    <definedName name="norm_strawberryapple_old" localSheetId="7">#REF!</definedName>
    <definedName name="norm_strawberryapple_old" localSheetId="3">#REF!</definedName>
    <definedName name="norm_strawberryapple_old">#REF!</definedName>
    <definedName name="norm_tomato_old" localSheetId="17">#REF!</definedName>
    <definedName name="norm_tomato_old" localSheetId="5">#REF!</definedName>
    <definedName name="norm_tomato_old" localSheetId="12">#REF!</definedName>
    <definedName name="norm_tomato_old" localSheetId="8">#REF!</definedName>
    <definedName name="norm_tomato_old" localSheetId="13">#REF!</definedName>
    <definedName name="norm_tomato_old" localSheetId="10">#REF!</definedName>
    <definedName name="norm_tomato_old" localSheetId="9">#REF!</definedName>
    <definedName name="norm_tomato_old" localSheetId="11">#REF!</definedName>
    <definedName name="norm_tomato_old" localSheetId="6">#REF!</definedName>
    <definedName name="norm_tomato_old" localSheetId="7">#REF!</definedName>
    <definedName name="norm_tomato_old" localSheetId="3">#REF!</definedName>
    <definedName name="norm_tomato_old">#REF!</definedName>
    <definedName name="norm_tomato_recap" localSheetId="17">#REF!</definedName>
    <definedName name="norm_tomato_recap" localSheetId="5">#REF!</definedName>
    <definedName name="norm_tomato_recap" localSheetId="12">#REF!</definedName>
    <definedName name="norm_tomato_recap" localSheetId="8">#REF!</definedName>
    <definedName name="norm_tomato_recap" localSheetId="13">#REF!</definedName>
    <definedName name="norm_tomato_recap" localSheetId="10">#REF!</definedName>
    <definedName name="norm_tomato_recap" localSheetId="9">#REF!</definedName>
    <definedName name="norm_tomato_recap" localSheetId="11">#REF!</definedName>
    <definedName name="norm_tomato_recap" localSheetId="6">#REF!</definedName>
    <definedName name="norm_tomato_recap" localSheetId="7">#REF!</definedName>
    <definedName name="norm_tomato_recap" localSheetId="3">#REF!</definedName>
    <definedName name="norm_tomato_recap">#REF!</definedName>
    <definedName name="norm_tomato_standard" localSheetId="17">#REF!</definedName>
    <definedName name="norm_tomato_standard" localSheetId="5">#REF!</definedName>
    <definedName name="norm_tomato_standard" localSheetId="12">#REF!</definedName>
    <definedName name="norm_tomato_standard" localSheetId="8">#REF!</definedName>
    <definedName name="norm_tomato_standard" localSheetId="13">#REF!</definedName>
    <definedName name="norm_tomato_standard" localSheetId="10">#REF!</definedName>
    <definedName name="norm_tomato_standard" localSheetId="9">#REF!</definedName>
    <definedName name="norm_tomato_standard" localSheetId="11">#REF!</definedName>
    <definedName name="norm_tomato_standard" localSheetId="6">#REF!</definedName>
    <definedName name="norm_tomato_standard" localSheetId="7">#REF!</definedName>
    <definedName name="norm_tomato_standard" localSheetId="3">#REF!</definedName>
    <definedName name="norm_tomato_standard">#REF!</definedName>
    <definedName name="norm_whitegrapefruit_grapefruitrecap" localSheetId="17">#REF!</definedName>
    <definedName name="norm_whitegrapefruit_grapefruitrecap" localSheetId="5">#REF!</definedName>
    <definedName name="norm_whitegrapefruit_grapefruitrecap" localSheetId="12">#REF!</definedName>
    <definedName name="norm_whitegrapefruit_grapefruitrecap" localSheetId="8">#REF!</definedName>
    <definedName name="norm_whitegrapefruit_grapefruitrecap" localSheetId="13">#REF!</definedName>
    <definedName name="norm_whitegrapefruit_grapefruitrecap" localSheetId="10">#REF!</definedName>
    <definedName name="norm_whitegrapefruit_grapefruitrecap" localSheetId="9">#REF!</definedName>
    <definedName name="norm_whitegrapefruit_grapefruitrecap" localSheetId="11">#REF!</definedName>
    <definedName name="norm_whitegrapefruit_grapefruitrecap" localSheetId="6">#REF!</definedName>
    <definedName name="norm_whitegrapefruit_grapefruitrecap" localSheetId="7">#REF!</definedName>
    <definedName name="norm_whitegrapefruit_grapefruitrecap" localSheetId="3">#REF!</definedName>
    <definedName name="norm_whitegrapefruit_grapefruitrecap">#REF!</definedName>
    <definedName name="normNTM_orange_orangecargill" localSheetId="17">[125]к2!#REF!</definedName>
    <definedName name="normNTM_orange_orangecargill" localSheetId="12">[125]к2!#REF!</definedName>
    <definedName name="normNTM_orange_orangecargill" localSheetId="8">[125]к2!#REF!</definedName>
    <definedName name="normNTM_orange_orangecargill" localSheetId="13">[125]к2!#REF!</definedName>
    <definedName name="normNTM_orange_orangecargill" localSheetId="10">[125]к2!#REF!</definedName>
    <definedName name="normNTM_orange_orangecargill" localSheetId="9">[125]к2!#REF!</definedName>
    <definedName name="normNTM_orange_orangecargill" localSheetId="6">[125]к2!#REF!</definedName>
    <definedName name="normNTM_orange_orangecargill" localSheetId="7">[125]к2!#REF!</definedName>
    <definedName name="normNTM_orange_orangecargill">[125]к2!#REF!</definedName>
    <definedName name="NOV" localSheetId="12">#REF!</definedName>
    <definedName name="NOV" localSheetId="13">#REF!</definedName>
    <definedName name="NOV" localSheetId="6">#REF!</definedName>
    <definedName name="NOV">#REF!</definedName>
    <definedName name="nspi">'[17]ГУП 2008'!$L$1</definedName>
    <definedName name="NSRF" localSheetId="17">#REF!</definedName>
    <definedName name="NSRF" localSheetId="5">#REF!</definedName>
    <definedName name="NSRF" localSheetId="12">#REF!</definedName>
    <definedName name="NSRF" localSheetId="8">#REF!</definedName>
    <definedName name="NSRF" localSheetId="13">#REF!</definedName>
    <definedName name="NSRF" localSheetId="10">#REF!</definedName>
    <definedName name="NSRF" localSheetId="9">#REF!</definedName>
    <definedName name="NSRF" localSheetId="11">#REF!</definedName>
    <definedName name="NSRF" localSheetId="6">#REF!</definedName>
    <definedName name="NSRF" localSheetId="7">#REF!</definedName>
    <definedName name="NSRF" localSheetId="3">#REF!</definedName>
    <definedName name="NSRF">#REF!</definedName>
    <definedName name="Num" localSheetId="12">#REF!</definedName>
    <definedName name="Num" localSheetId="13">#REF!</definedName>
    <definedName name="Num">#REF!</definedName>
    <definedName name="O" localSheetId="17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5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12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8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13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10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9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1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6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7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3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 localSheetId="15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 localSheetId="17">#REF!</definedName>
    <definedName name="Ob" localSheetId="5">#REF!</definedName>
    <definedName name="Ob" localSheetId="12">#REF!</definedName>
    <definedName name="Ob" localSheetId="8">#REF!</definedName>
    <definedName name="Ob" localSheetId="13">#REF!</definedName>
    <definedName name="Ob" localSheetId="10">#REF!</definedName>
    <definedName name="Ob" localSheetId="9">#REF!</definedName>
    <definedName name="Ob" localSheetId="11">#REF!</definedName>
    <definedName name="Ob" localSheetId="6">#REF!</definedName>
    <definedName name="Ob" localSheetId="7">#REF!</definedName>
    <definedName name="Ob" localSheetId="3">#REF!</definedName>
    <definedName name="Ob">#REF!</definedName>
    <definedName name="OBR46.XLS" localSheetId="17">#REF!</definedName>
    <definedName name="OBR46.XLS" localSheetId="5">#REF!</definedName>
    <definedName name="OBR46.XLS" localSheetId="12">#REF!</definedName>
    <definedName name="OBR46.XLS" localSheetId="8">#REF!</definedName>
    <definedName name="OBR46.XLS" localSheetId="13">#REF!</definedName>
    <definedName name="OBR46.XLS" localSheetId="10">#REF!</definedName>
    <definedName name="OBR46.XLS" localSheetId="9">#REF!</definedName>
    <definedName name="OBR46.XLS" localSheetId="11">#REF!</definedName>
    <definedName name="OBR46.XLS" localSheetId="6">#REF!</definedName>
    <definedName name="OBR46.XLS" localSheetId="7">#REF!</definedName>
    <definedName name="OBR46.XLS" localSheetId="3">#REF!</definedName>
    <definedName name="OBR46.XLS">#REF!</definedName>
    <definedName name="OCT" localSheetId="12">#REF!</definedName>
    <definedName name="OCT" localSheetId="13">#REF!</definedName>
    <definedName name="OCT">#REF!</definedName>
    <definedName name="OKTMO" localSheetId="17">#REF!</definedName>
    <definedName name="OKTMO" localSheetId="5">#REF!</definedName>
    <definedName name="OKTMO" localSheetId="12">#REF!</definedName>
    <definedName name="OKTMO" localSheetId="8">#REF!</definedName>
    <definedName name="OKTMO" localSheetId="13">#REF!</definedName>
    <definedName name="OKTMO" localSheetId="10">#REF!</definedName>
    <definedName name="OKTMO" localSheetId="9">#REF!</definedName>
    <definedName name="OKTMO" localSheetId="11">#REF!</definedName>
    <definedName name="OKTMO" localSheetId="6">#REF!</definedName>
    <definedName name="OKTMO" localSheetId="7">#REF!</definedName>
    <definedName name="OKTMO" localSheetId="3">#REF!</definedName>
    <definedName name="OKTMO">#REF!</definedName>
    <definedName name="öó" localSheetId="12">'[4]4.8теплоноситель'!öó</definedName>
    <definedName name="öó" localSheetId="13">'[4]4.8теплоноситель'!öó</definedName>
    <definedName name="öó">'[4]4.8теплоноситель'!öó</definedName>
    <definedName name="Oplata" localSheetId="17">#REF!</definedName>
    <definedName name="Oplata" localSheetId="5">#REF!</definedName>
    <definedName name="Oplata" localSheetId="12">#REF!</definedName>
    <definedName name="Oplata" localSheetId="8">#REF!</definedName>
    <definedName name="Oplata" localSheetId="13">#REF!</definedName>
    <definedName name="Oplata" localSheetId="10">#REF!</definedName>
    <definedName name="Oplata" localSheetId="9">#REF!</definedName>
    <definedName name="Oplata" localSheetId="11">#REF!</definedName>
    <definedName name="Oplata" localSheetId="6">#REF!</definedName>
    <definedName name="Oplata" localSheetId="7">#REF!</definedName>
    <definedName name="Oplata" localSheetId="3">#REF!</definedName>
    <definedName name="Oplata">#REF!</definedName>
    <definedName name="ORE" localSheetId="12">#REF!</definedName>
    <definedName name="ORE" localSheetId="13">#REF!</definedName>
    <definedName name="ORE">#REF!</definedName>
    <definedName name="org" localSheetId="17">[126]Титульный!$F$17</definedName>
    <definedName name="org" localSheetId="5">[127]Титульный!$F$17</definedName>
    <definedName name="org" localSheetId="12">[128]Титульный!$F$17</definedName>
    <definedName name="org" localSheetId="8">[128]Титульный!$F$17</definedName>
    <definedName name="org" localSheetId="13">[128]Титульный!$F$17</definedName>
    <definedName name="org" localSheetId="10">[128]Титульный!$F$17</definedName>
    <definedName name="org" localSheetId="9">[128]Титульный!$F$17</definedName>
    <definedName name="org" localSheetId="11">[128]Титульный!$F$17</definedName>
    <definedName name="org" localSheetId="6">[129]Титульный!$F$17</definedName>
    <definedName name="org" localSheetId="7">[126]Титульный!$F$17</definedName>
    <definedName name="org" localSheetId="3">[127]Титульный!$F$17</definedName>
    <definedName name="org">[130]Титульный!$F$17</definedName>
    <definedName name="Org_list" localSheetId="12">#REF!</definedName>
    <definedName name="Org_list" localSheetId="13">#REF!</definedName>
    <definedName name="Org_list" localSheetId="6">#REF!</definedName>
    <definedName name="Org_list">#REF!</definedName>
    <definedName name="OTH_DATA" localSheetId="12">#REF!</definedName>
    <definedName name="OTH_DATA" localSheetId="13">#REF!</definedName>
    <definedName name="OTH_DATA">#REF!</definedName>
    <definedName name="OTH_LIST" localSheetId="12">#REF!</definedName>
    <definedName name="OTH_LIST" localSheetId="13">#REF!</definedName>
    <definedName name="OTH_LIST">#REF!</definedName>
    <definedName name="otop" localSheetId="6">'Прил 2'!otop</definedName>
    <definedName name="otop">#N/A</definedName>
    <definedName name="overheads" localSheetId="17">#REF!</definedName>
    <definedName name="overheads" localSheetId="5">#REF!</definedName>
    <definedName name="overheads" localSheetId="12">#REF!</definedName>
    <definedName name="overheads" localSheetId="8">#REF!</definedName>
    <definedName name="overheads" localSheetId="13">#REF!</definedName>
    <definedName name="overheads" localSheetId="10">#REF!</definedName>
    <definedName name="overheads" localSheetId="9">#REF!</definedName>
    <definedName name="overheads" localSheetId="11">#REF!</definedName>
    <definedName name="overheads" localSheetId="6">#REF!</definedName>
    <definedName name="overheads" localSheetId="7">#REF!</definedName>
    <definedName name="overheads" localSheetId="3">#REF!</definedName>
    <definedName name="overheads">#REF!</definedName>
    <definedName name="p" localSheetId="12">'[112]Вводные данные систем'!#REF!</definedName>
    <definedName name="p" localSheetId="13">'[112]Вводные данные систем'!#REF!</definedName>
    <definedName name="p" localSheetId="6">'[112]Вводные данные систем'!#REF!</definedName>
    <definedName name="p">'[112]Вводные данные систем'!#REF!</definedName>
    <definedName name="P_TYPE" localSheetId="5">[131]Титульный!#REF!</definedName>
    <definedName name="P_TYPE" localSheetId="12">[131]Титульный!#REF!</definedName>
    <definedName name="P_TYPE" localSheetId="8">[131]Титульный!#REF!</definedName>
    <definedName name="P_TYPE" localSheetId="13">[131]Титульный!#REF!</definedName>
    <definedName name="P_TYPE" localSheetId="10">[131]Титульный!#REF!</definedName>
    <definedName name="P_TYPE" localSheetId="9">[131]Титульный!#REF!</definedName>
    <definedName name="P_TYPE" localSheetId="6">[132]Титульный!#REF!</definedName>
    <definedName name="P_TYPE" localSheetId="7">[131]Титульный!#REF!</definedName>
    <definedName name="P_TYPE" localSheetId="3">[131]Титульный!#REF!</definedName>
    <definedName name="P_TYPE">[131]Титульный!#REF!</definedName>
    <definedName name="P_TYPE_GROUP" localSheetId="6">[132]TSheet!$W$2:$W$6</definedName>
    <definedName name="P_TYPE_GROUP">[131]TSheet!$W$2:$W$6</definedName>
    <definedName name="P1_dip" hidden="1">[68]FST5!$G$167:$G$172,[68]FST5!$G$174:$G$175,[68]FST5!$G$177:$G$180,[68]FST5!$G$182,[68]FST5!$G$184:$G$188,[68]FST5!$G$190,[68]FST5!$G$192:$G$194</definedName>
    <definedName name="P1_eso" hidden="1">[133]FST5!$G$167:$G$172,[133]FST5!$G$174:$G$175,[133]FST5!$G$177:$G$180,[133]FST5!$G$182,[133]FST5!$G$184:$G$188,[133]FST5!$G$190,[133]FST5!$G$192:$G$194</definedName>
    <definedName name="P1_ESO_PROT" localSheetId="17" hidden="1">#REF!,#REF!,#REF!,#REF!,#REF!,#REF!,#REF!,#REF!</definedName>
    <definedName name="P1_ESO_PROT" localSheetId="5" hidden="1">#REF!,#REF!,#REF!,#REF!,#REF!,#REF!,#REF!,#REF!</definedName>
    <definedName name="P1_ESO_PROT" localSheetId="2" hidden="1">#REF!,#REF!,#REF!,#REF!,#REF!,#REF!,#REF!,#REF!</definedName>
    <definedName name="P1_ESO_PROT" localSheetId="12" hidden="1">#REF!,#REF!,#REF!,#REF!,#REF!,#REF!,#REF!,#REF!</definedName>
    <definedName name="P1_ESO_PROT" localSheetId="8" hidden="1">#REF!,#REF!,#REF!,#REF!,#REF!,#REF!,#REF!,#REF!</definedName>
    <definedName name="P1_ESO_PROT" localSheetId="13" hidden="1">#REF!,#REF!,#REF!,#REF!,#REF!,#REF!,#REF!,#REF!</definedName>
    <definedName name="P1_ESO_PROT" localSheetId="10" hidden="1">#REF!,#REF!,#REF!,#REF!,#REF!,#REF!,#REF!,#REF!</definedName>
    <definedName name="P1_ESO_PROT" localSheetId="9" hidden="1">#REF!,#REF!,#REF!,#REF!,#REF!,#REF!,#REF!,#REF!</definedName>
    <definedName name="P1_ESO_PROT" localSheetId="11" hidden="1">#REF!,#REF!,#REF!,#REF!,#REF!,#REF!,#REF!,#REF!</definedName>
    <definedName name="P1_ESO_PROT" localSheetId="6" hidden="1">#REF!,#REF!,#REF!,#REF!,#REF!,#REF!,#REF!,#REF!</definedName>
    <definedName name="P1_ESO_PROT" localSheetId="7" hidden="1">#REF!,#REF!,#REF!,#REF!,#REF!,#REF!,#REF!,#REF!</definedName>
    <definedName name="P1_ESO_PROT" localSheetId="3" hidden="1">#REF!,#REF!,#REF!,#REF!,#REF!,#REF!,#REF!,#REF!</definedName>
    <definedName name="P1_ESO_PROT" localSheetId="15" hidden="1">#REF!,#REF!,#REF!,#REF!,#REF!,#REF!,#REF!,#REF!</definedName>
    <definedName name="P1_ESO_PROT" hidden="1">#REF!,#REF!,#REF!,#REF!,#REF!,#REF!,#REF!,#REF!</definedName>
    <definedName name="P1_net" hidden="1">[133]FST5!$G$118:$G$123,[133]FST5!$G$125:$G$126,[133]FST5!$G$128:$G$131,[133]FST5!$G$133,[133]FST5!$G$135:$G$139,[133]FST5!$G$141,[133]FST5!$G$143:$G$145</definedName>
    <definedName name="P1_PROT_0" hidden="1">'[78]0'!$G$100,'[78]0'!$G$83:$G$84,'[78]0'!$G$75,'[78]0'!$G$70,'[78]0'!$G$65,'[78]0'!$G$58:$G$63,'[78]0'!$G$55,'[78]0'!$G$51,'[78]0'!$G$42:$G$47,'[78]0'!$G$28:$G$40,'[78]0'!$G$24:$G$26</definedName>
    <definedName name="P1_PROT_1" hidden="1">'[78]1'!$O$22:$Q$24,'[78]1'!$K$8:$M$14,'[78]1'!$O$8:$Q$14,'[78]1'!$K$22:$M$24,'[78]1'!$T$3:$Y$41,'[78]1'!$A$26:$R$41,'[78]1'!$K$16:$M$20,'[78]1'!$G$22:$I$24,'[78]1'!$G$16:$I$20</definedName>
    <definedName name="P1_PROT_2" hidden="1">'[78]2'!$B$46:$B$47,'[78]2'!$B$37:$B$38,'[78]2'!$H$127:$J$128,'[78]2'!$H$66:$J$68,'[78]2'!$H$70:$J$72,'[78]2'!$H$7:$J$8,'[78]2'!$H$10:$J$10,'[78]2'!$H$12:$J$12,'[78]2'!$H$15:$J$15</definedName>
    <definedName name="P1_PROT_21" hidden="1">'[78]2.1'!$P$12,'[78]2.1'!$P$14,'[78]2.1'!$P$17,'[78]2.1'!$P$19:$P$20,'[78]2.1'!$P$23:$P$24,'[78]2.1'!$P$29:$P$30,'[78]2.1'!$P$33,'[78]2.1'!$J$55:$J$57,'[78]2.1'!$J$59:$J$61</definedName>
    <definedName name="P1_PROT_22" hidden="1">'[78]2.2'!$P$76:$P$77,'[78]2.2'!$J$94:$R$96,'[78]2.2'!$J$98:$R$100,'[78]2.2'!$J$102:$R$103,'[78]2.2'!$J$117:$R$117,'[78]2.2'!$J$121:$R$123,'[78]2.2'!$J$125:$R$127</definedName>
    <definedName name="P1_PROT_23" hidden="1">'[78]2.3'!$O$3:$S$188,'[78]2.3'!$I$9:$N$10,'[78]2.3'!$I$12:$N$12,'[78]2.3'!$I$14:$N$14,'[78]2.3'!$I$17:$N$17,'[78]2.3'!$I$19:$N$20,'[78]2.3'!$I$23:$N$24,'[78]2.3'!$I$33:$N$33</definedName>
    <definedName name="P1_PROT_4" hidden="1">'[78]4'!$J$45:$N$55,'[78]4'!$P$45:$Z$55,'[78]4'!$AB$45:$AC$55,'[78]4'!$AD$3:$AI$65,'[78]4'!$A$57:$AC$65,'[78]4'!$B$17:$B$18,'[78]4'!$B$26:$B$27,'[78]4'!$L$8:$N$9,'[78]4'!$L$11:$N$14</definedName>
    <definedName name="P1_PROT_6" hidden="1">[78]РчСтЭЭ_Ф!$A$43:$H$52,[78]РчСтЭЭ_Ф!$E$37,[78]РчСтЭЭ_Ф!$E$31:$H$31,[78]РчСтЭЭ_Ф!$E$19,[78]РчСтЭЭ_Ф!$E$13,[78]РчСтЭЭ_Ф!$E$7:$H$7,[78]РчСтЭЭ_Ф!$E$5:$H$5</definedName>
    <definedName name="P1_PROT_E3" hidden="1">[78]РчСтЭЭ_Ф!$E$7:$H$7,[78]РчСтЭЭ_Ф!$E$13,[78]РчСтЭЭ_Ф!$E$19,[78]РчСтЭЭ_Ф!$E$31:$H$31,[78]РчСтЭЭ_Ф!$E$37,[78]РчСтЭЭ_Ф!$A$43:$M$53,[78]РчСтЭЭ_Ф!$I$3:$M$42</definedName>
    <definedName name="P1_PROT_I1" hidden="1">[78]ИП!$K$1:$T$1,[78]ИП!$D$1:$I$1,[78]ИП!$D$16:$D$17,[78]ИП!$D$20:$D$21,[78]ИП!$D$24:$D$25,[78]ИП!$D$12:$I$13,[78]ИП!$K$12:$T$13,[78]ИП!$F$15:$I$17,[78]ИП!$K$16:$T$17</definedName>
    <definedName name="P1_PROT_I2" hidden="1">'[78]Ист-ики финанс-я'!$C$8:$L$11,'[78]Ист-ики финанс-я'!$C$13:$L$20,'[78]Ист-ики финанс-я'!$C$22:$L$25,'[78]Ист-ики финанс-я'!$C$28:$L$29</definedName>
    <definedName name="P1_PROT_I3" hidden="1">'[78]Расчет прибыли'!$C$10:$K$10,'[78]Расчет прибыли'!$C$12:$K$12,'[78]Расчет прибыли'!$C$16:$L$16,'[78]Расчет прибыли'!$C$18:$L$20,'[78]Расчет прибыли'!$C$22:$L$28</definedName>
    <definedName name="P1_PROT_M2" hidden="1">[78]РчСтГМ_УП!$E$13,[78]РчСтГМ_УП!$E$19,[78]РчСтГМ_УП!$E$32:$E$33,[78]РчСтГМ_УП!$F$3:$M$39,[78]РчСтГМ_УП!$A$40:$M$67,[78]РчСтГМ_УП!$E$7,[78]РчСтГМ_УП!$E$5</definedName>
    <definedName name="P1_PROT_M3" hidden="1">[78]РчСтГМ_Ф!$F$3:$O$39,[78]РчСтГМ_Ф!$A$40:$O$59,[78]РчСтГМ_Ф!$E$32:$E$33,[78]РчСтГМ_Ф!$E$19,[78]РчСтГМ_Ф!$E$13,[78]РчСтГМ_Ф!$E$7:$E$8,[78]РчСтГМ_Ф!$E$5</definedName>
    <definedName name="p1_rst_1">[134]Лист2!$A$1</definedName>
    <definedName name="P1_SBT_PROT" localSheetId="17" hidden="1">#REF!,#REF!,#REF!,#REF!,#REF!,#REF!,#REF!</definedName>
    <definedName name="P1_SBT_PROT" localSheetId="5" hidden="1">#REF!,#REF!,#REF!,#REF!,#REF!,#REF!,#REF!</definedName>
    <definedName name="P1_SBT_PROT" localSheetId="2" hidden="1">#REF!,#REF!,#REF!,#REF!,#REF!,#REF!,#REF!</definedName>
    <definedName name="P1_SBT_PROT" localSheetId="12" hidden="1">#REF!,#REF!,#REF!,#REF!,#REF!,#REF!,#REF!</definedName>
    <definedName name="P1_SBT_PROT" localSheetId="8" hidden="1">#REF!,#REF!,#REF!,#REF!,#REF!,#REF!,#REF!</definedName>
    <definedName name="P1_SBT_PROT" localSheetId="13" hidden="1">#REF!,#REF!,#REF!,#REF!,#REF!,#REF!,#REF!</definedName>
    <definedName name="P1_SBT_PROT" localSheetId="10" hidden="1">#REF!,#REF!,#REF!,#REF!,#REF!,#REF!,#REF!</definedName>
    <definedName name="P1_SBT_PROT" localSheetId="9" hidden="1">#REF!,#REF!,#REF!,#REF!,#REF!,#REF!,#REF!</definedName>
    <definedName name="P1_SBT_PROT" localSheetId="11" hidden="1">#REF!,#REF!,#REF!,#REF!,#REF!,#REF!,#REF!</definedName>
    <definedName name="P1_SBT_PROT" localSheetId="6" hidden="1">#REF!,#REF!,#REF!,#REF!,#REF!,#REF!,#REF!</definedName>
    <definedName name="P1_SBT_PROT" localSheetId="7" hidden="1">#REF!,#REF!,#REF!,#REF!,#REF!,#REF!,#REF!</definedName>
    <definedName name="P1_SBT_PROT" localSheetId="3" hidden="1">#REF!,#REF!,#REF!,#REF!,#REF!,#REF!,#REF!</definedName>
    <definedName name="P1_SBT_PROT" hidden="1">#REF!,#REF!,#REF!,#REF!,#REF!,#REF!,#REF!</definedName>
    <definedName name="P1_SC22" localSheetId="12" hidden="1">#REF!,#REF!,#REF!,#REF!,#REF!,#REF!</definedName>
    <definedName name="P1_SC22" localSheetId="13" hidden="1">#REF!,#REF!,#REF!,#REF!,#REF!,#REF!</definedName>
    <definedName name="P1_SC22" localSheetId="6" hidden="1">#REF!,#REF!,#REF!,#REF!,#REF!,#REF!</definedName>
    <definedName name="P1_SC22" hidden="1">#REF!,#REF!,#REF!,#REF!,#REF!,#REF!</definedName>
    <definedName name="P1_SCOPE_16_PRT" localSheetId="17" hidden="1">[135]Лист1!$E$15:$I$16,[135]Лист1!$E$18:$I$20,[135]Лист1!$E$23:$I$23,[135]Лист1!$E$26:$I$26,[135]Лист1!$E$29:$I$29,[135]Лист1!$E$32:$I$32,[135]Лист1!$E$35:$I$35,[135]Лист1!$B$34,[135]Лист1!$B$37</definedName>
    <definedName name="P1_SCOPE_16_PRT" localSheetId="12" hidden="1">[136]Лист1!$E$15:$I$16,[136]Лист1!$E$18:$I$20,[136]Лист1!$E$23:$I$23,[136]Лист1!$E$26:$I$26,[136]Лист1!$E$29:$I$29,[136]Лист1!$E$32:$I$32,[136]Лист1!$E$35:$I$35,[136]Лист1!$B$34,[136]Лист1!$B$37</definedName>
    <definedName name="P1_SCOPE_16_PRT" localSheetId="8" hidden="1">[136]Лист1!$E$15:$I$16,[136]Лист1!$E$18:$I$20,[136]Лист1!$E$23:$I$23,[136]Лист1!$E$26:$I$26,[136]Лист1!$E$29:$I$29,[136]Лист1!$E$32:$I$32,[136]Лист1!$E$35:$I$35,[136]Лист1!$B$34,[136]Лист1!$B$37</definedName>
    <definedName name="P1_SCOPE_16_PRT" localSheetId="13" hidden="1">[136]Лист1!$E$15:$I$16,[136]Лист1!$E$18:$I$20,[136]Лист1!$E$23:$I$23,[136]Лист1!$E$26:$I$26,[136]Лист1!$E$29:$I$29,[136]Лист1!$E$32:$I$32,[136]Лист1!$E$35:$I$35,[136]Лист1!$B$34,[136]Лист1!$B$37</definedName>
    <definedName name="P1_SCOPE_16_PRT" localSheetId="10" hidden="1">[136]Лист1!$E$15:$I$16,[136]Лист1!$E$18:$I$20,[136]Лист1!$E$23:$I$23,[136]Лист1!$E$26:$I$26,[136]Лист1!$E$29:$I$29,[136]Лист1!$E$32:$I$32,[136]Лист1!$E$35:$I$35,[136]Лист1!$B$34,[136]Лист1!$B$37</definedName>
    <definedName name="P1_SCOPE_16_PRT" localSheetId="9" hidden="1">[136]Лист1!$E$15:$I$16,[136]Лист1!$E$18:$I$20,[136]Лист1!$E$23:$I$23,[136]Лист1!$E$26:$I$26,[136]Лист1!$E$29:$I$29,[136]Лист1!$E$32:$I$32,[136]Лист1!$E$35:$I$35,[136]Лист1!$B$34,[136]Лист1!$B$37</definedName>
    <definedName name="P1_SCOPE_16_PRT" localSheetId="11" hidden="1">[136]Лист1!$E$15:$I$16,[136]Лист1!$E$18:$I$20,[136]Лист1!$E$23:$I$23,[136]Лист1!$E$26:$I$26,[136]Лист1!$E$29:$I$29,[136]Лист1!$E$32:$I$32,[136]Лист1!$E$35:$I$35,[136]Лист1!$B$34,[136]Лист1!$B$37</definedName>
    <definedName name="P1_SCOPE_16_PRT" localSheetId="6" hidden="1">[136]Лист1!$E$15:$I$16,[136]Лист1!$E$18:$I$20,[136]Лист1!$E$23:$I$23,[136]Лист1!$E$26:$I$26,[136]Лист1!$E$29:$I$29,[136]Лист1!$E$32:$I$32,[136]Лист1!$E$35:$I$35,[136]Лист1!$B$34,[136]Лист1!$B$37</definedName>
    <definedName name="P1_SCOPE_16_PRT" localSheetId="7" hidden="1">[136]Лист1!$E$15:$I$16,[136]Лист1!$E$18:$I$20,[136]Лист1!$E$23:$I$23,[136]Лист1!$E$26:$I$26,[136]Лист1!$E$29:$I$29,[136]Лист1!$E$32:$I$32,[136]Лист1!$E$35:$I$35,[136]Лист1!$B$34,[136]Лист1!$B$37</definedName>
    <definedName name="P1_SCOPE_16_PRT" hidden="1">[135]Лист1!$E$15:$I$16,[135]Лист1!$E$18:$I$20,[135]Лист1!$E$23:$I$23,[135]Лист1!$E$26:$I$26,[135]Лист1!$E$29:$I$29,[135]Лист1!$E$32:$I$32,[135]Лист1!$E$35:$I$35,[135]Лист1!$B$34,[135]Лист1!$B$37</definedName>
    <definedName name="P1_SCOPE_17_PRT" localSheetId="17" hidden="1">#REF!,#REF!,#REF!,#REF!,#REF!,#REF!,#REF!,#REF!</definedName>
    <definedName name="P1_SCOPE_17_PRT" localSheetId="5" hidden="1">#REF!,#REF!,#REF!,#REF!,#REF!,#REF!,#REF!,#REF!</definedName>
    <definedName name="P1_SCOPE_17_PRT" localSheetId="2" hidden="1">#REF!,#REF!,#REF!,#REF!,#REF!,#REF!,#REF!,#REF!</definedName>
    <definedName name="P1_SCOPE_17_PRT" localSheetId="12" hidden="1">#REF!,#REF!,#REF!,#REF!,#REF!,#REF!,#REF!,#REF!</definedName>
    <definedName name="P1_SCOPE_17_PRT" localSheetId="8" hidden="1">#REF!,#REF!,#REF!,#REF!,#REF!,#REF!,#REF!,#REF!</definedName>
    <definedName name="P1_SCOPE_17_PRT" localSheetId="13" hidden="1">#REF!,#REF!,#REF!,#REF!,#REF!,#REF!,#REF!,#REF!</definedName>
    <definedName name="P1_SCOPE_17_PRT" localSheetId="10" hidden="1">#REF!,#REF!,#REF!,#REF!,#REF!,#REF!,#REF!,#REF!</definedName>
    <definedName name="P1_SCOPE_17_PRT" localSheetId="9" hidden="1">#REF!,#REF!,#REF!,#REF!,#REF!,#REF!,#REF!,#REF!</definedName>
    <definedName name="P1_SCOPE_17_PRT" localSheetId="11" hidden="1">#REF!,#REF!,#REF!,#REF!,#REF!,#REF!,#REF!,#REF!</definedName>
    <definedName name="P1_SCOPE_17_PRT" localSheetId="6" hidden="1">#REF!,#REF!,#REF!,#REF!,#REF!,#REF!,#REF!,#REF!</definedName>
    <definedName name="P1_SCOPE_17_PRT" localSheetId="7" hidden="1">#REF!,#REF!,#REF!,#REF!,#REF!,#REF!,#REF!,#REF!</definedName>
    <definedName name="P1_SCOPE_17_PRT" localSheetId="3" hidden="1">#REF!,#REF!,#REF!,#REF!,#REF!,#REF!,#REF!,#REF!</definedName>
    <definedName name="P1_SCOPE_17_PRT" hidden="1">#REF!,#REF!,#REF!,#REF!,#REF!,#REF!,#REF!,#REF!</definedName>
    <definedName name="P1_SCOPE_22" hidden="1">'[78]2.2'!$J$12:$R$12,'[78]2.2'!$J$14:$R$14,'[78]2.2'!$J$19:$R$20,'[78]2.2'!$J$23:$R$24,'[78]2.2'!$J$28:$R$30,'[78]2.2'!$J$33:$R$33,'[78]2.2'!$J$55:$R$57,'[78]2.2'!$J$59:$R$61</definedName>
    <definedName name="P1_SCOPE_4_PRT" localSheetId="17" hidden="1">#REF!,#REF!,#REF!,#REF!,#REF!,#REF!,#REF!,#REF!,#REF!</definedName>
    <definedName name="P1_SCOPE_4_PRT" localSheetId="5" hidden="1">#REF!,#REF!,#REF!,#REF!,#REF!,#REF!,#REF!,#REF!,#REF!</definedName>
    <definedName name="P1_SCOPE_4_PRT" localSheetId="2" hidden="1">#REF!,#REF!,#REF!,#REF!,#REF!,#REF!,#REF!,#REF!,#REF!</definedName>
    <definedName name="P1_SCOPE_4_PRT" localSheetId="12" hidden="1">#REF!,#REF!,#REF!,#REF!,#REF!,#REF!,#REF!,#REF!,#REF!</definedName>
    <definedName name="P1_SCOPE_4_PRT" localSheetId="8" hidden="1">#REF!,#REF!,#REF!,#REF!,#REF!,#REF!,#REF!,#REF!,#REF!</definedName>
    <definedName name="P1_SCOPE_4_PRT" localSheetId="13" hidden="1">#REF!,#REF!,#REF!,#REF!,#REF!,#REF!,#REF!,#REF!,#REF!</definedName>
    <definedName name="P1_SCOPE_4_PRT" localSheetId="10" hidden="1">#REF!,#REF!,#REF!,#REF!,#REF!,#REF!,#REF!,#REF!,#REF!</definedName>
    <definedName name="P1_SCOPE_4_PRT" localSheetId="9" hidden="1">#REF!,#REF!,#REF!,#REF!,#REF!,#REF!,#REF!,#REF!,#REF!</definedName>
    <definedName name="P1_SCOPE_4_PRT" localSheetId="11" hidden="1">#REF!,#REF!,#REF!,#REF!,#REF!,#REF!,#REF!,#REF!,#REF!</definedName>
    <definedName name="P1_SCOPE_4_PRT" localSheetId="6" hidden="1">#REF!,#REF!,#REF!,#REF!,#REF!,#REF!,#REF!,#REF!,#REF!</definedName>
    <definedName name="P1_SCOPE_4_PRT" localSheetId="7" hidden="1">#REF!,#REF!,#REF!,#REF!,#REF!,#REF!,#REF!,#REF!,#REF!</definedName>
    <definedName name="P1_SCOPE_4_PRT" localSheetId="3" hidden="1">#REF!,#REF!,#REF!,#REF!,#REF!,#REF!,#REF!,#REF!,#REF!</definedName>
    <definedName name="P1_SCOPE_4_PRT" hidden="1">#REF!,#REF!,#REF!,#REF!,#REF!,#REF!,#REF!,#REF!,#REF!</definedName>
    <definedName name="P1_SCOPE_5_PRT" localSheetId="17" hidden="1">#REF!,#REF!,#REF!,#REF!,#REF!,#REF!,#REF!,#REF!,#REF!</definedName>
    <definedName name="P1_SCOPE_5_PRT" localSheetId="5" hidden="1">#REF!,#REF!,#REF!,#REF!,#REF!,#REF!,#REF!,#REF!,#REF!</definedName>
    <definedName name="P1_SCOPE_5_PRT" localSheetId="2" hidden="1">#REF!,#REF!,#REF!,#REF!,#REF!,#REF!,#REF!,#REF!,#REF!</definedName>
    <definedName name="P1_SCOPE_5_PRT" localSheetId="12" hidden="1">#REF!,#REF!,#REF!,#REF!,#REF!,#REF!,#REF!,#REF!,#REF!</definedName>
    <definedName name="P1_SCOPE_5_PRT" localSheetId="8" hidden="1">#REF!,#REF!,#REF!,#REF!,#REF!,#REF!,#REF!,#REF!,#REF!</definedName>
    <definedName name="P1_SCOPE_5_PRT" localSheetId="13" hidden="1">#REF!,#REF!,#REF!,#REF!,#REF!,#REF!,#REF!,#REF!,#REF!</definedName>
    <definedName name="P1_SCOPE_5_PRT" localSheetId="10" hidden="1">#REF!,#REF!,#REF!,#REF!,#REF!,#REF!,#REF!,#REF!,#REF!</definedName>
    <definedName name="P1_SCOPE_5_PRT" localSheetId="9" hidden="1">#REF!,#REF!,#REF!,#REF!,#REF!,#REF!,#REF!,#REF!,#REF!</definedName>
    <definedName name="P1_SCOPE_5_PRT" localSheetId="11" hidden="1">#REF!,#REF!,#REF!,#REF!,#REF!,#REF!,#REF!,#REF!,#REF!</definedName>
    <definedName name="P1_SCOPE_5_PRT" localSheetId="6" hidden="1">#REF!,#REF!,#REF!,#REF!,#REF!,#REF!,#REF!,#REF!,#REF!</definedName>
    <definedName name="P1_SCOPE_5_PRT" localSheetId="7" hidden="1">#REF!,#REF!,#REF!,#REF!,#REF!,#REF!,#REF!,#REF!,#REF!</definedName>
    <definedName name="P1_SCOPE_5_PRT" localSheetId="3" hidden="1">#REF!,#REF!,#REF!,#REF!,#REF!,#REF!,#REF!,#REF!,#REF!</definedName>
    <definedName name="P1_SCOPE_5_PRT" hidden="1">#REF!,#REF!,#REF!,#REF!,#REF!,#REF!,#REF!,#REF!,#REF!</definedName>
    <definedName name="P1_SCOPE_CHK2" hidden="1">'[78]2'!$B$168:$N$169,'[78]2'!$B$182:$N$183,'[78]2'!$B$61:$N$62,'[78]2'!$B$74:$N$75,'[78]2'!$B$87:$N$88,'[78]2'!$B$100:$N$101,'[78]2'!$B$113:$N$114,'[78]2'!$B$127:$N$128</definedName>
    <definedName name="P1_SCOPE_CHK2.1" hidden="1">'[78]2.1'!$B$170:$R$171,'[78]2.1'!$B$184:$R$185,'[78]2.1'!$B$63:$R$64,'[78]2.1'!$B$76:$R$77,'[78]2.1'!$B$89:$R$90,'[78]2.1'!$B$102:$R$103,'[78]2.1'!$B$115:$R$116</definedName>
    <definedName name="P1_SCOPE_CHK2.2" hidden="1">'[78]2.2'!$B$170:$R$171,'[78]2.2'!$B$184:$R$185,'[78]2.2'!$B$63:$R$64,'[78]2.2'!$B$76:$R$77,'[78]2.2'!$B$89:$R$90,'[78]2.2'!$B$102:$R$103,'[78]2.2'!$B$115:$R$116</definedName>
    <definedName name="P1_SCOPE_CHK2.3" hidden="1">'[78]2.3'!$B$170:$N$171,'[78]2.3'!$B$184:$N$185,'[78]2.3'!$B$63:$N$64,'[78]2.3'!$B$76:$N$77,'[78]2.3'!$B$89:$N$90,'[78]2.3'!$B$102:$N$103,'[78]2.3'!$B$115:$N$116</definedName>
    <definedName name="P1_SCOPE_CORR" localSheetId="12" hidden="1">#REF!,#REF!,#REF!,#REF!,#REF!,#REF!,#REF!</definedName>
    <definedName name="P1_SCOPE_CORR" localSheetId="13" hidden="1">#REF!,#REF!,#REF!,#REF!,#REF!,#REF!,#REF!</definedName>
    <definedName name="P1_SCOPE_CORR" localSheetId="6" hidden="1">#REF!,#REF!,#REF!,#REF!,#REF!,#REF!,#REF!</definedName>
    <definedName name="P1_SCOPE_CORR" hidden="1">#REF!,#REF!,#REF!,#REF!,#REF!,#REF!,#REF!</definedName>
    <definedName name="P1_SCOPE_DOP" localSheetId="12" hidden="1">[137]Регионы!#REF!,[137]Регионы!#REF!,[137]Регионы!#REF!,[137]Регионы!#REF!,[137]Регионы!#REF!,[137]Регионы!#REF!</definedName>
    <definedName name="P1_SCOPE_DOP" localSheetId="13" hidden="1">[137]Регионы!#REF!,[137]Регионы!#REF!,[137]Регионы!#REF!,[137]Регионы!#REF!,[137]Регионы!#REF!,[137]Регионы!#REF!</definedName>
    <definedName name="P1_SCOPE_DOP" localSheetId="6" hidden="1">[137]Регионы!#REF!,[137]Регионы!#REF!,[137]Регионы!#REF!,[137]Регионы!#REF!,[137]Регионы!#REF!,[137]Регионы!#REF!</definedName>
    <definedName name="P1_SCOPE_DOP" hidden="1">[137]Регионы!#REF!,[137]Регионы!#REF!,[137]Регионы!#REF!,[137]Регионы!#REF!,[137]Регионы!#REF!,[137]Регионы!#REF!</definedName>
    <definedName name="P1_SCOPE_F1_PRT" localSheetId="17" hidden="1">#REF!,#REF!,#REF!,#REF!</definedName>
    <definedName name="P1_SCOPE_F1_PRT" localSheetId="5" hidden="1">#REF!,#REF!,#REF!,#REF!</definedName>
    <definedName name="P1_SCOPE_F1_PRT" localSheetId="2" hidden="1">#REF!,#REF!,#REF!,#REF!</definedName>
    <definedName name="P1_SCOPE_F1_PRT" localSheetId="12" hidden="1">#REF!,#REF!,#REF!,#REF!</definedName>
    <definedName name="P1_SCOPE_F1_PRT" localSheetId="8" hidden="1">#REF!,#REF!,#REF!,#REF!</definedName>
    <definedName name="P1_SCOPE_F1_PRT" localSheetId="13" hidden="1">#REF!,#REF!,#REF!,#REF!</definedName>
    <definedName name="P1_SCOPE_F1_PRT" localSheetId="10" hidden="1">#REF!,#REF!,#REF!,#REF!</definedName>
    <definedName name="P1_SCOPE_F1_PRT" localSheetId="9" hidden="1">#REF!,#REF!,#REF!,#REF!</definedName>
    <definedName name="P1_SCOPE_F1_PRT" localSheetId="11" hidden="1">#REF!,#REF!,#REF!,#REF!</definedName>
    <definedName name="P1_SCOPE_F1_PRT" localSheetId="6" hidden="1">#REF!,#REF!,#REF!,#REF!</definedName>
    <definedName name="P1_SCOPE_F1_PRT" localSheetId="7" hidden="1">#REF!,#REF!,#REF!,#REF!</definedName>
    <definedName name="P1_SCOPE_F1_PRT" localSheetId="3" hidden="1">#REF!,#REF!,#REF!,#REF!</definedName>
    <definedName name="P1_SCOPE_F1_PRT" hidden="1">#REF!,#REF!,#REF!,#REF!</definedName>
    <definedName name="P1_SCOPE_F2_PRT" localSheetId="17" hidden="1">#REF!,#REF!,#REF!,#REF!</definedName>
    <definedName name="P1_SCOPE_F2_PRT" localSheetId="5" hidden="1">#REF!,#REF!,#REF!,#REF!</definedName>
    <definedName name="P1_SCOPE_F2_PRT" localSheetId="2" hidden="1">#REF!,#REF!,#REF!,#REF!</definedName>
    <definedName name="P1_SCOPE_F2_PRT" localSheetId="12" hidden="1">#REF!,#REF!,#REF!,#REF!</definedName>
    <definedName name="P1_SCOPE_F2_PRT" localSheetId="8" hidden="1">#REF!,#REF!,#REF!,#REF!</definedName>
    <definedName name="P1_SCOPE_F2_PRT" localSheetId="13" hidden="1">#REF!,#REF!,#REF!,#REF!</definedName>
    <definedName name="P1_SCOPE_F2_PRT" localSheetId="10" hidden="1">#REF!,#REF!,#REF!,#REF!</definedName>
    <definedName name="P1_SCOPE_F2_PRT" localSheetId="9" hidden="1">#REF!,#REF!,#REF!,#REF!</definedName>
    <definedName name="P1_SCOPE_F2_PRT" localSheetId="11" hidden="1">#REF!,#REF!,#REF!,#REF!</definedName>
    <definedName name="P1_SCOPE_F2_PRT" localSheetId="6" hidden="1">#REF!,#REF!,#REF!,#REF!</definedName>
    <definedName name="P1_SCOPE_F2_PRT" localSheetId="7" hidden="1">#REF!,#REF!,#REF!,#REF!</definedName>
    <definedName name="P1_SCOPE_F2_PRT" localSheetId="3" hidden="1">#REF!,#REF!,#REF!,#REF!</definedName>
    <definedName name="P1_SCOPE_F2_PRT" hidden="1">#REF!,#REF!,#REF!,#REF!</definedName>
    <definedName name="P1_SCOPE_FLOAD" localSheetId="17" hidden="1">#REF!,#REF!,#REF!,#REF!,#REF!,#REF!</definedName>
    <definedName name="P1_SCOPE_FLOAD" localSheetId="5" hidden="1">#REF!,#REF!,#REF!,#REF!,#REF!,#REF!</definedName>
    <definedName name="P1_SCOPE_FLOAD" localSheetId="2" hidden="1">#REF!,#REF!,#REF!,#REF!,#REF!,#REF!</definedName>
    <definedName name="P1_SCOPE_FLOAD" localSheetId="12" hidden="1">#REF!,#REF!,#REF!,#REF!,#REF!,#REF!</definedName>
    <definedName name="P1_SCOPE_FLOAD" localSheetId="8" hidden="1">#REF!,#REF!,#REF!,#REF!,#REF!,#REF!</definedName>
    <definedName name="P1_SCOPE_FLOAD" localSheetId="13" hidden="1">#REF!,#REF!,#REF!,#REF!,#REF!,#REF!</definedName>
    <definedName name="P1_SCOPE_FLOAD" localSheetId="10" hidden="1">#REF!,#REF!,#REF!,#REF!,#REF!,#REF!</definedName>
    <definedName name="P1_SCOPE_FLOAD" localSheetId="9" hidden="1">#REF!,#REF!,#REF!,#REF!,#REF!,#REF!</definedName>
    <definedName name="P1_SCOPE_FLOAD" localSheetId="11" hidden="1">#REF!,#REF!,#REF!,#REF!,#REF!,#REF!</definedName>
    <definedName name="P1_SCOPE_FLOAD" localSheetId="6" hidden="1">#REF!,#REF!,#REF!,#REF!,#REF!,#REF!</definedName>
    <definedName name="P1_SCOPE_FLOAD" localSheetId="7" hidden="1">#REF!,#REF!,#REF!,#REF!,#REF!,#REF!</definedName>
    <definedName name="P1_SCOPE_FLOAD" localSheetId="3" hidden="1">#REF!,#REF!,#REF!,#REF!,#REF!,#REF!</definedName>
    <definedName name="P1_SCOPE_FLOAD" hidden="1">#REF!,#REF!,#REF!,#REF!,#REF!,#REF!</definedName>
    <definedName name="P1_SCOPE_FRML" localSheetId="17" hidden="1">#REF!,#REF!,#REF!,#REF!,#REF!,#REF!</definedName>
    <definedName name="P1_SCOPE_FRML" localSheetId="5" hidden="1">#REF!,#REF!,#REF!,#REF!,#REF!,#REF!</definedName>
    <definedName name="P1_SCOPE_FRML" localSheetId="2" hidden="1">#REF!,#REF!,#REF!,#REF!,#REF!,#REF!</definedName>
    <definedName name="P1_SCOPE_FRML" localSheetId="12" hidden="1">#REF!,#REF!,#REF!,#REF!,#REF!,#REF!</definedName>
    <definedName name="P1_SCOPE_FRML" localSheetId="8" hidden="1">#REF!,#REF!,#REF!,#REF!,#REF!,#REF!</definedName>
    <definedName name="P1_SCOPE_FRML" localSheetId="13" hidden="1">#REF!,#REF!,#REF!,#REF!,#REF!,#REF!</definedName>
    <definedName name="P1_SCOPE_FRML" localSheetId="10" hidden="1">#REF!,#REF!,#REF!,#REF!,#REF!,#REF!</definedName>
    <definedName name="P1_SCOPE_FRML" localSheetId="9" hidden="1">#REF!,#REF!,#REF!,#REF!,#REF!,#REF!</definedName>
    <definedName name="P1_SCOPE_FRML" localSheetId="11" hidden="1">#REF!,#REF!,#REF!,#REF!,#REF!,#REF!</definedName>
    <definedName name="P1_SCOPE_FRML" localSheetId="6" hidden="1">#REF!,#REF!,#REF!,#REF!,#REF!,#REF!</definedName>
    <definedName name="P1_SCOPE_FRML" localSheetId="7" hidden="1">#REF!,#REF!,#REF!,#REF!,#REF!,#REF!</definedName>
    <definedName name="P1_SCOPE_FRML" localSheetId="3" hidden="1">#REF!,#REF!,#REF!,#REF!,#REF!,#REF!</definedName>
    <definedName name="P1_SCOPE_FRML" hidden="1">#REF!,#REF!,#REF!,#REF!,#REF!,#REF!</definedName>
    <definedName name="P1_SCOPE_FST7" localSheetId="12" hidden="1">#REF!,#REF!,#REF!,#REF!,#REF!,#REF!</definedName>
    <definedName name="P1_SCOPE_FST7" localSheetId="13" hidden="1">#REF!,#REF!,#REF!,#REF!,#REF!,#REF!</definedName>
    <definedName name="P1_SCOPE_FST7" localSheetId="6" hidden="1">#REF!,#REF!,#REF!,#REF!,#REF!,#REF!</definedName>
    <definedName name="P1_SCOPE_FST7" hidden="1">#REF!,#REF!,#REF!,#REF!,#REF!,#REF!</definedName>
    <definedName name="P1_SCOPE_FULL_LOAD" localSheetId="12" hidden="1">#REF!,#REF!,#REF!,#REF!,#REF!,#REF!</definedName>
    <definedName name="P1_SCOPE_FULL_LOAD" localSheetId="13" hidden="1">#REF!,#REF!,#REF!,#REF!,#REF!,#REF!</definedName>
    <definedName name="P1_SCOPE_FULL_LOAD" localSheetId="6" hidden="1">#REF!,#REF!,#REF!,#REF!,#REF!,#REF!</definedName>
    <definedName name="P1_SCOPE_FULL_LOAD" hidden="1">#REF!,#REF!,#REF!,#REF!,#REF!,#REF!</definedName>
    <definedName name="P1_SCOPE_IND" localSheetId="12" hidden="1">#REF!,#REF!,#REF!,#REF!,#REF!,#REF!</definedName>
    <definedName name="P1_SCOPE_IND" localSheetId="13" hidden="1">#REF!,#REF!,#REF!,#REF!,#REF!,#REF!</definedName>
    <definedName name="P1_SCOPE_IND" localSheetId="6" hidden="1">#REF!,#REF!,#REF!,#REF!,#REF!,#REF!</definedName>
    <definedName name="P1_SCOPE_IND" hidden="1">#REF!,#REF!,#REF!,#REF!,#REF!,#REF!</definedName>
    <definedName name="P1_SCOPE_IND2" localSheetId="12" hidden="1">#REF!,#REF!,#REF!,#REF!,#REF!</definedName>
    <definedName name="P1_SCOPE_IND2" localSheetId="13" hidden="1">#REF!,#REF!,#REF!,#REF!,#REF!</definedName>
    <definedName name="P1_SCOPE_IND2" localSheetId="6" hidden="1">#REF!,#REF!,#REF!,#REF!,#REF!</definedName>
    <definedName name="P1_SCOPE_IND2" hidden="1">#REF!,#REF!,#REF!,#REF!,#REF!</definedName>
    <definedName name="P1_SCOPE_LOAD1" localSheetId="12" hidden="1">#REF!,#REF!,#REF!,#REF!</definedName>
    <definedName name="P1_SCOPE_LOAD1" localSheetId="13" hidden="1">#REF!,#REF!,#REF!,#REF!</definedName>
    <definedName name="P1_SCOPE_LOAD1" localSheetId="6" hidden="1">#REF!,#REF!,#REF!,#REF!</definedName>
    <definedName name="P1_SCOPE_LOAD1" hidden="1">#REF!,#REF!,#REF!,#REF!</definedName>
    <definedName name="P1_SCOPE_LOAD2" localSheetId="12" hidden="1">#REF!,#REF!,#REF!,#REF!</definedName>
    <definedName name="P1_SCOPE_LOAD2" localSheetId="13" hidden="1">#REF!,#REF!,#REF!,#REF!</definedName>
    <definedName name="P1_SCOPE_LOAD2" localSheetId="6" hidden="1">#REF!,#REF!,#REF!,#REF!</definedName>
    <definedName name="P1_SCOPE_LOAD2" hidden="1">#REF!,#REF!,#REF!,#REF!</definedName>
    <definedName name="P1_SCOPE_NOTIND" localSheetId="12" hidden="1">#REF!,#REF!,#REF!,#REF!,#REF!,#REF!</definedName>
    <definedName name="P1_SCOPE_NOTIND" localSheetId="13" hidden="1">#REF!,#REF!,#REF!,#REF!,#REF!,#REF!</definedName>
    <definedName name="P1_SCOPE_NOTIND" localSheetId="6" hidden="1">#REF!,#REF!,#REF!,#REF!,#REF!,#REF!</definedName>
    <definedName name="P1_SCOPE_NOTIND" hidden="1">#REF!,#REF!,#REF!,#REF!,#REF!,#REF!</definedName>
    <definedName name="P1_SCOPE_NotInd2" localSheetId="12" hidden="1">#REF!,#REF!,#REF!,#REF!,#REF!,#REF!,#REF!</definedName>
    <definedName name="P1_SCOPE_NotInd2" localSheetId="13" hidden="1">#REF!,#REF!,#REF!,#REF!,#REF!,#REF!,#REF!</definedName>
    <definedName name="P1_SCOPE_NotInd2" localSheetId="6" hidden="1">#REF!,#REF!,#REF!,#REF!,#REF!,#REF!,#REF!</definedName>
    <definedName name="P1_SCOPE_NotInd2" hidden="1">#REF!,#REF!,#REF!,#REF!,#REF!,#REF!,#REF!</definedName>
    <definedName name="P1_SCOPE_NotInd3" localSheetId="12" hidden="1">#REF!,#REF!,#REF!,#REF!,#REF!,#REF!,#REF!</definedName>
    <definedName name="P1_SCOPE_NotInd3" localSheetId="13" hidden="1">#REF!,#REF!,#REF!,#REF!,#REF!,#REF!,#REF!</definedName>
    <definedName name="P1_SCOPE_NotInd3" localSheetId="6" hidden="1">#REF!,#REF!,#REF!,#REF!,#REF!,#REF!,#REF!</definedName>
    <definedName name="P1_SCOPE_NotInd3" hidden="1">#REF!,#REF!,#REF!,#REF!,#REF!,#REF!,#REF!</definedName>
    <definedName name="P1_SCOPE_NotInt" localSheetId="12" hidden="1">#REF!,#REF!,#REF!,#REF!,#REF!,#REF!</definedName>
    <definedName name="P1_SCOPE_NotInt" localSheetId="13" hidden="1">#REF!,#REF!,#REF!,#REF!,#REF!,#REF!</definedName>
    <definedName name="P1_SCOPE_NotInt" localSheetId="6" hidden="1">#REF!,#REF!,#REF!,#REF!,#REF!,#REF!</definedName>
    <definedName name="P1_SCOPE_NotInt" hidden="1">#REF!,#REF!,#REF!,#REF!,#REF!,#REF!</definedName>
    <definedName name="P1_SCOPE_PER_PRT" localSheetId="17" hidden="1">#REF!,#REF!,#REF!,#REF!,#REF!</definedName>
    <definedName name="P1_SCOPE_PER_PRT" localSheetId="5" hidden="1">#REF!,#REF!,#REF!,#REF!,#REF!</definedName>
    <definedName name="P1_SCOPE_PER_PRT" localSheetId="2" hidden="1">#REF!,#REF!,#REF!,#REF!,#REF!</definedName>
    <definedName name="P1_SCOPE_PER_PRT" localSheetId="12" hidden="1">#REF!,#REF!,#REF!,#REF!,#REF!</definedName>
    <definedName name="P1_SCOPE_PER_PRT" localSheetId="8" hidden="1">#REF!,#REF!,#REF!,#REF!,#REF!</definedName>
    <definedName name="P1_SCOPE_PER_PRT" localSheetId="13" hidden="1">#REF!,#REF!,#REF!,#REF!,#REF!</definedName>
    <definedName name="P1_SCOPE_PER_PRT" localSheetId="10" hidden="1">#REF!,#REF!,#REF!,#REF!,#REF!</definedName>
    <definedName name="P1_SCOPE_PER_PRT" localSheetId="9" hidden="1">#REF!,#REF!,#REF!,#REF!,#REF!</definedName>
    <definedName name="P1_SCOPE_PER_PRT" localSheetId="11" hidden="1">#REF!,#REF!,#REF!,#REF!,#REF!</definedName>
    <definedName name="P1_SCOPE_PER_PRT" localSheetId="6" hidden="1">#REF!,#REF!,#REF!,#REF!,#REF!</definedName>
    <definedName name="P1_SCOPE_PER_PRT" localSheetId="7" hidden="1">#REF!,#REF!,#REF!,#REF!,#REF!</definedName>
    <definedName name="P1_SCOPE_PER_PRT" localSheetId="3" hidden="1">#REF!,#REF!,#REF!,#REF!,#REF!</definedName>
    <definedName name="P1_SCOPE_PER_PRT" hidden="1">#REF!,#REF!,#REF!,#REF!,#REF!</definedName>
    <definedName name="P1_SCOPE_SAVE2" localSheetId="12" hidden="1">#REF!,#REF!,#REF!,#REF!,#REF!,#REF!,#REF!</definedName>
    <definedName name="P1_SCOPE_SAVE2" localSheetId="13" hidden="1">#REF!,#REF!,#REF!,#REF!,#REF!,#REF!,#REF!</definedName>
    <definedName name="P1_SCOPE_SAVE2" localSheetId="6" hidden="1">#REF!,#REF!,#REF!,#REF!,#REF!,#REF!,#REF!</definedName>
    <definedName name="P1_SCOPE_SAVE2" hidden="1">#REF!,#REF!,#REF!,#REF!,#REF!,#REF!,#REF!</definedName>
    <definedName name="P1_SCOPE_SV_LD" localSheetId="17" hidden="1">#REF!,#REF!,#REF!,#REF!,#REF!,#REF!,#REF!</definedName>
    <definedName name="P1_SCOPE_SV_LD" localSheetId="5" hidden="1">#REF!,#REF!,#REF!,#REF!,#REF!,#REF!,#REF!</definedName>
    <definedName name="P1_SCOPE_SV_LD" localSheetId="2" hidden="1">#REF!,#REF!,#REF!,#REF!,#REF!,#REF!,#REF!</definedName>
    <definedName name="P1_SCOPE_SV_LD" localSheetId="12" hidden="1">#REF!,#REF!,#REF!,#REF!,#REF!,#REF!,#REF!</definedName>
    <definedName name="P1_SCOPE_SV_LD" localSheetId="8" hidden="1">#REF!,#REF!,#REF!,#REF!,#REF!,#REF!,#REF!</definedName>
    <definedName name="P1_SCOPE_SV_LD" localSheetId="13" hidden="1">#REF!,#REF!,#REF!,#REF!,#REF!,#REF!,#REF!</definedName>
    <definedName name="P1_SCOPE_SV_LD" localSheetId="10" hidden="1">#REF!,#REF!,#REF!,#REF!,#REF!,#REF!,#REF!</definedName>
    <definedName name="P1_SCOPE_SV_LD" localSheetId="9" hidden="1">#REF!,#REF!,#REF!,#REF!,#REF!,#REF!,#REF!</definedName>
    <definedName name="P1_SCOPE_SV_LD" localSheetId="11" hidden="1">#REF!,#REF!,#REF!,#REF!,#REF!,#REF!,#REF!</definedName>
    <definedName name="P1_SCOPE_SV_LD" localSheetId="6" hidden="1">#REF!,#REF!,#REF!,#REF!,#REF!,#REF!,#REF!</definedName>
    <definedName name="P1_SCOPE_SV_LD" localSheetId="7" hidden="1">#REF!,#REF!,#REF!,#REF!,#REF!,#REF!,#REF!</definedName>
    <definedName name="P1_SCOPE_SV_LD" localSheetId="3" hidden="1">#REF!,#REF!,#REF!,#REF!,#REF!,#REF!,#REF!</definedName>
    <definedName name="P1_SCOPE_SV_LD" hidden="1">#REF!,#REF!,#REF!,#REF!,#REF!,#REF!,#REF!</definedName>
    <definedName name="P1_SCOPE_SV_LD1" localSheetId="17" hidden="1">#REF!,#REF!,#REF!,#REF!,#REF!,#REF!,#REF!</definedName>
    <definedName name="P1_SCOPE_SV_LD1" localSheetId="5" hidden="1">#REF!,#REF!,#REF!,#REF!,#REF!,#REF!,#REF!</definedName>
    <definedName name="P1_SCOPE_SV_LD1" localSheetId="2" hidden="1">#REF!,#REF!,#REF!,#REF!,#REF!,#REF!,#REF!</definedName>
    <definedName name="P1_SCOPE_SV_LD1" localSheetId="12" hidden="1">#REF!,#REF!,#REF!,#REF!,#REF!,#REF!,#REF!</definedName>
    <definedName name="P1_SCOPE_SV_LD1" localSheetId="8" hidden="1">#REF!,#REF!,#REF!,#REF!,#REF!,#REF!,#REF!</definedName>
    <definedName name="P1_SCOPE_SV_LD1" localSheetId="13" hidden="1">#REF!,#REF!,#REF!,#REF!,#REF!,#REF!,#REF!</definedName>
    <definedName name="P1_SCOPE_SV_LD1" localSheetId="10" hidden="1">#REF!,#REF!,#REF!,#REF!,#REF!,#REF!,#REF!</definedName>
    <definedName name="P1_SCOPE_SV_LD1" localSheetId="9" hidden="1">#REF!,#REF!,#REF!,#REF!,#REF!,#REF!,#REF!</definedName>
    <definedName name="P1_SCOPE_SV_LD1" localSheetId="11" hidden="1">#REF!,#REF!,#REF!,#REF!,#REF!,#REF!,#REF!</definedName>
    <definedName name="P1_SCOPE_SV_LD1" localSheetId="6" hidden="1">#REF!,#REF!,#REF!,#REF!,#REF!,#REF!,#REF!</definedName>
    <definedName name="P1_SCOPE_SV_LD1" localSheetId="7" hidden="1">#REF!,#REF!,#REF!,#REF!,#REF!,#REF!,#REF!</definedName>
    <definedName name="P1_SCOPE_SV_LD1" localSheetId="3" hidden="1">#REF!,#REF!,#REF!,#REF!,#REF!,#REF!,#REF!</definedName>
    <definedName name="P1_SCOPE_SV_LD1" hidden="1">#REF!,#REF!,#REF!,#REF!,#REF!,#REF!,#REF!</definedName>
    <definedName name="P1_SCOPE_SV_PRT" localSheetId="17" hidden="1">#REF!,#REF!,#REF!,#REF!,#REF!,#REF!,#REF!</definedName>
    <definedName name="P1_SCOPE_SV_PRT" localSheetId="5" hidden="1">#REF!,#REF!,#REF!,#REF!,#REF!,#REF!,#REF!</definedName>
    <definedName name="P1_SCOPE_SV_PRT" localSheetId="2" hidden="1">#REF!,#REF!,#REF!,#REF!,#REF!,#REF!,#REF!</definedName>
    <definedName name="P1_SCOPE_SV_PRT" localSheetId="12" hidden="1">#REF!,#REF!,#REF!,#REF!,#REF!,#REF!,#REF!</definedName>
    <definedName name="P1_SCOPE_SV_PRT" localSheetId="8" hidden="1">#REF!,#REF!,#REF!,#REF!,#REF!,#REF!,#REF!</definedName>
    <definedName name="P1_SCOPE_SV_PRT" localSheetId="13" hidden="1">#REF!,#REF!,#REF!,#REF!,#REF!,#REF!,#REF!</definedName>
    <definedName name="P1_SCOPE_SV_PRT" localSheetId="10" hidden="1">#REF!,#REF!,#REF!,#REF!,#REF!,#REF!,#REF!</definedName>
    <definedName name="P1_SCOPE_SV_PRT" localSheetId="9" hidden="1">#REF!,#REF!,#REF!,#REF!,#REF!,#REF!,#REF!</definedName>
    <definedName name="P1_SCOPE_SV_PRT" localSheetId="11" hidden="1">#REF!,#REF!,#REF!,#REF!,#REF!,#REF!,#REF!</definedName>
    <definedName name="P1_SCOPE_SV_PRT" localSheetId="6" hidden="1">#REF!,#REF!,#REF!,#REF!,#REF!,#REF!,#REF!</definedName>
    <definedName name="P1_SCOPE_SV_PRT" localSheetId="7" hidden="1">#REF!,#REF!,#REF!,#REF!,#REF!,#REF!,#REF!</definedName>
    <definedName name="P1_SCOPE_SV_PRT" localSheetId="3" hidden="1">#REF!,#REF!,#REF!,#REF!,#REF!,#REF!,#REF!</definedName>
    <definedName name="P1_SCOPE_SV_PRT" hidden="1">#REF!,#REF!,#REF!,#REF!,#REF!,#REF!,#REF!</definedName>
    <definedName name="P1_SET_PROT" localSheetId="17" hidden="1">#REF!,#REF!,#REF!,#REF!,#REF!,#REF!,#REF!</definedName>
    <definedName name="P1_SET_PROT" localSheetId="5" hidden="1">#REF!,#REF!,#REF!,#REF!,#REF!,#REF!,#REF!</definedName>
    <definedName name="P1_SET_PROT" localSheetId="12" hidden="1">#REF!,#REF!,#REF!,#REF!,#REF!,#REF!,#REF!</definedName>
    <definedName name="P1_SET_PROT" localSheetId="8" hidden="1">#REF!,#REF!,#REF!,#REF!,#REF!,#REF!,#REF!</definedName>
    <definedName name="P1_SET_PROT" localSheetId="13" hidden="1">#REF!,#REF!,#REF!,#REF!,#REF!,#REF!,#REF!</definedName>
    <definedName name="P1_SET_PROT" localSheetId="10" hidden="1">#REF!,#REF!,#REF!,#REF!,#REF!,#REF!,#REF!</definedName>
    <definedName name="P1_SET_PROT" localSheetId="9" hidden="1">#REF!,#REF!,#REF!,#REF!,#REF!,#REF!,#REF!</definedName>
    <definedName name="P1_SET_PROT" localSheetId="11" hidden="1">#REF!,#REF!,#REF!,#REF!,#REF!,#REF!,#REF!</definedName>
    <definedName name="P1_SET_PROT" localSheetId="6" hidden="1">#REF!,#REF!,#REF!,#REF!,#REF!,#REF!,#REF!</definedName>
    <definedName name="P1_SET_PROT" localSheetId="7" hidden="1">#REF!,#REF!,#REF!,#REF!,#REF!,#REF!,#REF!</definedName>
    <definedName name="P1_SET_PROT" localSheetId="3" hidden="1">#REF!,#REF!,#REF!,#REF!,#REF!,#REF!,#REF!</definedName>
    <definedName name="P1_SET_PROT" hidden="1">#REF!,#REF!,#REF!,#REF!,#REF!,#REF!,#REF!</definedName>
    <definedName name="P1_SET_PRT" localSheetId="17" hidden="1">#REF!,#REF!,#REF!,#REF!,#REF!,#REF!,#REF!</definedName>
    <definedName name="P1_SET_PRT" localSheetId="5" hidden="1">#REF!,#REF!,#REF!,#REF!,#REF!,#REF!,#REF!</definedName>
    <definedName name="P1_SET_PRT" localSheetId="12" hidden="1">#REF!,#REF!,#REF!,#REF!,#REF!,#REF!,#REF!</definedName>
    <definedName name="P1_SET_PRT" localSheetId="8" hidden="1">#REF!,#REF!,#REF!,#REF!,#REF!,#REF!,#REF!</definedName>
    <definedName name="P1_SET_PRT" localSheetId="13" hidden="1">#REF!,#REF!,#REF!,#REF!,#REF!,#REF!,#REF!</definedName>
    <definedName name="P1_SET_PRT" localSheetId="10" hidden="1">#REF!,#REF!,#REF!,#REF!,#REF!,#REF!,#REF!</definedName>
    <definedName name="P1_SET_PRT" localSheetId="9" hidden="1">#REF!,#REF!,#REF!,#REF!,#REF!,#REF!,#REF!</definedName>
    <definedName name="P1_SET_PRT" localSheetId="11" hidden="1">#REF!,#REF!,#REF!,#REF!,#REF!,#REF!,#REF!</definedName>
    <definedName name="P1_SET_PRT" localSheetId="6" hidden="1">#REF!,#REF!,#REF!,#REF!,#REF!,#REF!,#REF!</definedName>
    <definedName name="P1_SET_PRT" localSheetId="7" hidden="1">#REF!,#REF!,#REF!,#REF!,#REF!,#REF!,#REF!</definedName>
    <definedName name="P1_SET_PRT" localSheetId="3" hidden="1">#REF!,#REF!,#REF!,#REF!,#REF!,#REF!,#REF!</definedName>
    <definedName name="P1_SET_PRT" hidden="1">#REF!,#REF!,#REF!,#REF!,#REF!,#REF!,#REF!</definedName>
    <definedName name="P1_T0?Data">'[138]0'!$D$57:$L$58,'[138]0'!$D$67:$L$72,'[138]0'!$D$75:$L$75,'[138]0'!$D$77:$L$82,'[138]0'!$D$85:$L$86,'[138]0'!$D$90:$L$91,'[138]0'!$D$55:$L$55,'[138]0'!$D$60:$L$60</definedName>
    <definedName name="P1_T0?unit?ТРУБ">'[138]0'!$D$77:$H$82,'[138]0'!$D$67:$H$69,'[138]0'!$D$55:$H$55,'[138]0'!$D$60:$H$60,'[138]0'!$D$47:$H$53,'[138]0'!$D$12:$H$45,'[138]0'!$D$62:$H$62,'[138]0'!$D$64:$H$64</definedName>
    <definedName name="P1_T0_Protect">'[139]0'!$D$106,'[139]0'!$D$115:$H$118,'[139]0'!$D$121:$H$122,'[139]0'!$D$125:$H$126,'[139]0'!$D$20:$H$20,'[139]0'!$D$29:$H$29,'[139]0'!$D$39:$H$39,'[139]0'!$D$51:$H$51,'[139]0'!$D$55:$H$55</definedName>
    <definedName name="P1_T0_Protection">'[138]0'!$D$25:$H$25,'[138]0'!$D$35:$H$35,'[138]0'!$D$52:$H$52,'[138]0'!$D$55:$H$55,'[138]0'!$D$71,'[138]0'!$D$72</definedName>
    <definedName name="P1_T1_Protect" hidden="1">[140]перекрестка!$J$42:$K$46,[140]перекрестка!$J$49,[140]перекрестка!$J$50:$K$54,[140]перекрестка!$J$55,[140]перекрестка!$J$56:$K$60,[140]перекрестка!$J$62:$K$66</definedName>
    <definedName name="P1_T10?Data">'[141]10'!$D$9:$L$12,'[141]10'!$D$14:$L$14,'[141]10'!$D$16:$L$19,'[141]10'!$D$21:$L$21,'[141]10'!$D$23:$L$26,'[141]10'!$D$28:$L$28,'[141]10'!$D$30:$L$33,'[141]10'!$D$35:$L$35,'[141]10'!$B$9:$B$12,'[141]10'!$B$16:$B$19,'[141]10'!$B$23:$B$26</definedName>
    <definedName name="P1_T11?Data">'[141]11'!$D$51:$L$54,'[141]11'!$D$56:$L$56,'[141]11'!$D$58:$L$61,'[141]11'!$D$63:$L$63,'[141]11'!$D$65:$L$68,'[141]11'!$D$70:$L$70,'[141]11'!$D$72:$L$82,'[141]11'!$D$84:$L$84,'[141]11'!$D$6:$L$6,'[141]11'!$D$8:$L$11,'[141]11'!$D$13:$L$13</definedName>
    <definedName name="P1_T12?Data" hidden="1">'[138]12'!$B$43,'[138]12'!$B$23,'[138]12'!$B$37,'[138]12'!$B$21,'[138]12'!$B$19,'[138]12'!$B$17,'[138]12'!$B$15,'[138]12'!$B$35,'[138]12'!$B$41,'[138]12'!$E$13:$M$46,'[138]12'!$E$48:$M$48,'[138]12'!$B$33</definedName>
    <definedName name="P1_T12?L3.1.x" hidden="1">'[138]12'!$E$44:$M$44,'[138]12'!$E$40:$M$40,'[138]12'!$E$28:$M$28,'[138]12'!$E$26:$M$26,'[138]12'!$E$24:$M$24,'[138]12'!$E$34:$M$34,'[138]12'!$E$22:$M$22,'[138]12'!$E$20:$M$20</definedName>
    <definedName name="P1_T12?L3.x" hidden="1">'[138]12'!$E$43:$M$43,'[138]12'!$E$39:$M$39,'[138]12'!$E$27:$M$27,'[138]12'!$E$25:$M$25,'[138]12'!$E$23:$M$23,'[138]12'!$E$33:$M$33,'[138]12'!$E$21:$M$21,'[138]12'!$E$19:$M$19</definedName>
    <definedName name="P1_T12?unit?ГА" hidden="1">'[138]12'!$E$44:$I$44,'[138]12'!$E$18:$I$18,'[138]12'!$E$16:$I$16,'[138]12'!$E$42:$I$42,'[138]12'!$E$34:$I$34,'[138]12'!$E$40:$I$40,'[138]12'!$E$38:$I$38,'[138]12'!$E$11:$I$11</definedName>
    <definedName name="P1_T12?unit?ТРУБ" hidden="1">'[138]12'!$E$43:$I$43,'[138]12'!$E$15:$I$15,'[138]12'!$E$6:$I$6,'[138]12'!$E$27:$I$27,'[138]12'!$E$41:$I$41,'[138]12'!$E$13:$I$13,'[138]12'!$E$45:$I$45,'[138]12'!$E$39:$I$39</definedName>
    <definedName name="P1_T13?unit?РУБ.ТМКБ" localSheetId="12" hidden="1">#REF!,#REF!,#REF!,#REF!,#REF!,#REF!,#REF!,#REF!</definedName>
    <definedName name="P1_T13?unit?РУБ.ТМКБ" localSheetId="13" hidden="1">#REF!,#REF!,#REF!,#REF!,#REF!,#REF!,#REF!,#REF!</definedName>
    <definedName name="P1_T13?unit?РУБ.ТМКБ" localSheetId="6" hidden="1">#REF!,#REF!,#REF!,#REF!,#REF!,#REF!,#REF!,#REF!</definedName>
    <definedName name="P1_T13?unit?РУБ.ТМКБ" hidden="1">#REF!,#REF!,#REF!,#REF!,#REF!,#REF!,#REF!,#REF!</definedName>
    <definedName name="P1_T13?unit?ТМКБ" localSheetId="12" hidden="1">#REF!,#REF!,#REF!,#REF!,#REF!,#REF!,#REF!,#REF!</definedName>
    <definedName name="P1_T13?unit?ТМКБ" localSheetId="13" hidden="1">#REF!,#REF!,#REF!,#REF!,#REF!,#REF!,#REF!,#REF!</definedName>
    <definedName name="P1_T13?unit?ТМКБ" localSheetId="6" hidden="1">#REF!,#REF!,#REF!,#REF!,#REF!,#REF!,#REF!,#REF!</definedName>
    <definedName name="P1_T13?unit?ТМКБ" hidden="1">#REF!,#REF!,#REF!,#REF!,#REF!,#REF!,#REF!,#REF!</definedName>
    <definedName name="P1_T13?unit?ТРУБ" hidden="1">'[139]13'!$F$12:$J$12,'[139]13'!$F$15:$J$15,'[139]13'!$F$18:$J$19,'[139]13'!$F$22:$J$22,'[139]13'!$F$25:$J$25,'[139]13'!$F$28:$J$29,'[139]13'!$F$32:$J$32,'[139]13'!$F$35:$J$35</definedName>
    <definedName name="P1_T14?unit?ПРЦ">'[141]14'!$E$12:$I$12,'[141]14'!$E$9:$I$9,'[141]14'!$E$15:$I$15,'[141]14'!$J$6:$M$17</definedName>
    <definedName name="P1_T14?unit?ТРУБ">'[141]14'!$E$10:$I$11,'[141]14'!$E$7:$I$8,'[141]14'!$E$13:$I$14,'[141]14'!$E$17:$I$17</definedName>
    <definedName name="P1_T16?axis?R?ДОГОВОР" hidden="1">'[142]16'!$E$76:$M$76,'[142]16'!$E$8:$M$8,'[142]16'!$E$12:$M$12,'[142]16'!$E$52:$M$52,'[142]16'!$E$16:$M$16,'[142]16'!$E$64:$M$64,'[142]16'!$E$84:$M$85,'[142]16'!$E$48:$M$48,'[142]16'!$E$80:$M$80,'[142]16'!$E$72:$M$72,'[142]16'!$E$44:$M$44</definedName>
    <definedName name="P1_T16?axis?R?ДОГОВОР?" hidden="1">'[142]16'!$A$76,'[142]16'!$A$84:$A$85,'[142]16'!$A$72,'[142]16'!$A$80,'[142]16'!$A$68,'[142]16'!$A$64,'[142]16'!$A$60,'[142]16'!$A$56,'[142]16'!$A$52,'[142]16'!$A$48,'[142]16'!$A$44,'[142]16'!$A$40,'[142]16'!$A$36,'[142]16'!$A$32,'[142]16'!$A$28,'[142]16'!$A$24,'[142]16'!$A$20</definedName>
    <definedName name="P1_T16?Data">'[141]16'!$E$26:$M$26,'[141]16'!$E$6:$M$6,'[141]16'!$E$8:$M$9,'[141]16'!$E$11:$M$11,'[141]16'!$E$13:$M$14,'[141]16'!$E$16:$M$16,'[141]16'!$E$18:$M$18,'[141]16'!$E$20:$M$20,'[141]16'!$E$22:$M$23,'[141]16'!$A$6</definedName>
    <definedName name="P1_T16?item_ext?ЧЕЛ" hidden="1">'[138]16'!$H$31:$L$31,'[138]16'!$H$38:$L$38,'[138]16'!$H$11:$L$11,'[138]16'!$H$13:$L$13,'[138]16'!$H$27:$L$27,'[138]16'!$H$36:$L$36,'[138]16'!$H$40:$L$40,'[138]16'!$H$29:$L$29</definedName>
    <definedName name="P1_T16?L1" hidden="1">'[142]16'!$A$74:$M$74,'[142]16'!$A$14:$M$14,'[142]16'!$A$10:$M$10,'[142]16'!$A$50:$M$50,'[142]16'!$A$6:$M$6,'[142]16'!$A$62:$M$62,'[142]16'!$A$78:$M$78,'[142]16'!$A$46:$M$46,'[142]16'!$A$82:$M$82,'[142]16'!$A$70:$M$70,'[142]16'!$A$42:$M$42</definedName>
    <definedName name="P1_T16?L1.x" hidden="1">'[142]16'!$A$76:$M$76,'[142]16'!$A$16:$M$16,'[142]16'!$A$12:$M$12,'[142]16'!$A$52:$M$52,'[142]16'!$A$8:$M$8,'[142]16'!$A$64:$M$64,'[142]16'!$A$80:$M$80,'[142]16'!$A$48:$M$48,'[142]16'!$A$84:$M$85,'[142]16'!$A$72:$M$72,'[142]16'!$A$44:$M$44</definedName>
    <definedName name="P1_T16?unit?ТРУБ">'[138]16'!$H$24:$L$24,'[138]16'!$H$15:$L$15,'[138]16'!$H$17:$L$17,'[138]16'!$H$19:$L$19,'[138]16'!$H$21:$L$21,'[138]16'!$H$33:$L$33,'[138]16'!$H$26:$L$26,'[138]16'!$H$35:$L$35</definedName>
    <definedName name="P1_T16?unit?ЧЕЛ" hidden="1">'[138]16'!$H$31:$L$31,'[138]16'!$H$38:$L$38,'[138]16'!$H$11:$L$11,'[138]16'!$H$13:$L$13,'[138]16'!$H$27:$L$27,'[138]16'!$H$36:$L$36,'[138]16'!$H$40:$L$40,'[138]16'!$H$29:$L$29</definedName>
    <definedName name="P1_T16_Protect" hidden="1">'[140]16'!$G$10:$K$14,'[140]16'!$G$17:$K$17,'[140]16'!$G$20:$K$20,'[140]16'!$G$23:$K$23,'[140]16'!$G$26:$K$26,'[140]16'!$G$29:$K$29,'[140]16'!$G$33:$K$34,'[140]16'!$G$38:$K$40</definedName>
    <definedName name="P1_T17.1_Protect" localSheetId="12" hidden="1">#REF!,#REF!,#REF!,#REF!,#REF!,#REF!,#REF!,#REF!</definedName>
    <definedName name="P1_T17.1_Protect" localSheetId="13" hidden="1">#REF!,#REF!,#REF!,#REF!,#REF!,#REF!,#REF!,#REF!</definedName>
    <definedName name="P1_T17.1_Protect" localSheetId="6" hidden="1">#REF!,#REF!,#REF!,#REF!,#REF!,#REF!,#REF!,#REF!</definedName>
    <definedName name="P1_T17.1_Protect" hidden="1">#REF!,#REF!,#REF!,#REF!,#REF!,#REF!,#REF!,#REF!</definedName>
    <definedName name="P1_T17?L4">'[93]29'!$J$18:$J$25,'[93]29'!$G$18:$G$25,'[93]29'!$G$35:$G$42,'[93]29'!$J$35:$J$42,'[93]29'!$G$60,'[93]29'!$J$60,'[93]29'!$M$60,'[93]29'!$P$60,'[93]29'!$P$18:$P$25,'[93]29'!$G$9:$G$16</definedName>
    <definedName name="P1_T17?unit?РУБ.ГКАЛ">'[93]29'!$F$44:$F$51,'[93]29'!$I$44:$I$51,'[93]29'!$L$44:$L$51,'[93]29'!$F$18:$F$25,'[93]29'!$I$60,'[93]29'!$L$60,'[93]29'!$O$60,'[93]29'!$F$60,'[93]29'!$F$9:$F$16,'[93]29'!$I$9:$I$16</definedName>
    <definedName name="P1_T17?unit?ТГКАЛ">'[93]29'!$M$18:$M$25,'[93]29'!$J$18:$J$25,'[93]29'!$G$18:$G$25,'[93]29'!$G$35:$G$42,'[93]29'!$J$35:$J$42,'[93]29'!$G$60,'[93]29'!$J$60,'[93]29'!$M$60,'[93]29'!$P$60,'[93]29'!$G$9:$G$16</definedName>
    <definedName name="P1_T17_Protection">'[93]29'!$O$47:$P$51,'[93]29'!$L$47:$M$51,'[93]29'!$L$53:$M$53,'[93]29'!$L$55:$M$59,'[93]29'!$O$53:$P$53,'[93]29'!$O$55:$P$59,'[93]29'!$F$12:$G$16,'[93]29'!$F$10:$G$10</definedName>
    <definedName name="P1_T18.2_Protect" hidden="1">'[140]18.2'!$F$12:$J$19,'[140]18.2'!$F$22:$J$25,'[140]18.2'!$B$28:$J$30,'[140]18.2'!$F$32:$J$32,'[140]18.2'!$B$34:$J$38,'[140]18.2'!$F$42:$J$47,'[140]18.2'!$F$54:$J$54</definedName>
    <definedName name="P1_T18?Data">'[141]18'!$D$8:$L$10,'[141]18'!$D$12:$L$12,'[141]18'!$D$14:$L$16,'[141]18'!$D$18:$L$18,'[141]18'!$D$20:$L$22,'[141]18'!$D$24:$L$24,'[141]18'!$D$26:$L$28,'[141]18'!$D$30:$L$30,'[141]18'!$D$32:$L$34,'[141]18'!$D$36:$L$36,'[141]18'!$D$38:$L$40</definedName>
    <definedName name="P1_T19?Data">'[141]19'!$E$13:$M$14,'[141]19'!$E$18:$M$18,'[141]19'!$E$22:$M$23,'[141]19'!$E$8:$M$9,'[141]19'!$E$26:$M$26,'[141]19'!$A$6,'[141]19'!$A$8:$A$9,'[141]19'!$A$11,'[141]19'!$A$13:$A$14</definedName>
    <definedName name="P1_T2.1?Data">'[139]2.1'!$E$174:$J$181,'[139]2.1'!$E$183:$J$183,'[139]2.1'!$E$186:$J$188,'[139]2.1'!$E$190:$J$197,'[139]2.1'!$E$200:$J$200,'[139]2.1'!$E$167:$J$167,'[139]2.1'!$E$158:$J$165</definedName>
    <definedName name="P1_T2.1?unit?РУБ.ТНТ">'[139]2.1'!$E$96:$J$96,'[139]2.1'!$E$101:$J$103,'[139]2.1'!$E$123:$J$125,'[139]2.1'!$E$127:$J$127,'[139]2.1'!$E$132:$J$134,'[139]2.1'!$E$186:$J$188,'[139]2.1'!$E$190:$J$190</definedName>
    <definedName name="P1_T2.2?Data">'[139]2.2'!$E$111:$J$114,'[139]2.2'!$E$100:$J$108,'[139]2.2'!$E$96:$J$98,'[139]2.2'!$E$84:$J$92,'[139]2.2'!$E$80:$J$82,'[139]2.2'!$E$68:$J$76,'[139]2.2'!$E$64:$J$66,'[139]2.2'!$E$8:$J$33</definedName>
    <definedName name="P1_T2.2?unit?РУБ.ТНТ">'[139]2.2'!$E$105:$J$108,'[139]2.2'!$E$129:$J$131,'[139]2.2'!$E$133:$J$133,'[139]2.2'!$E$138:$J$141,'[139]2.2'!$E$196:$J$198,'[139]2.2'!$E$200:$J$200,'[139]2.2'!$E$96:$J$98</definedName>
    <definedName name="P1_T2.2_Protect" localSheetId="12" hidden="1">#REF!,#REF!,#REF!,#REF!,#REF!,#REF!,#REF!,#REF!</definedName>
    <definedName name="P1_T2.2_Protect" localSheetId="13" hidden="1">#REF!,#REF!,#REF!,#REF!,#REF!,#REF!,#REF!,#REF!</definedName>
    <definedName name="P1_T2.2_Protect" localSheetId="6" hidden="1">#REF!,#REF!,#REF!,#REF!,#REF!,#REF!,#REF!,#REF!</definedName>
    <definedName name="P1_T2.2_Protect" hidden="1">#REF!,#REF!,#REF!,#REF!,#REF!,#REF!,#REF!,#REF!</definedName>
    <definedName name="P1_T2?axis?R?ВТОП">'[139]2'!$E$45:$M$57,'[139]2'!$E$60:$M$72,'[139]2'!$E$75:$M$87,'[139]2'!$E$90:$M$102,'[139]2'!$E$105:$M$117,'[139]2'!$E$121:$M$133,'[139]2'!$E$136:$M$148,'[139]2'!$E$152:$M$164</definedName>
    <definedName name="P1_T2?axis?R?ВТОП?">'[139]2'!$C$168:$C$180,'[139]2'!$C$152:$C$164,'[139]2'!$C$136:$C$148,'[139]2'!$C$121:$C$133,'[139]2'!$C$105:$C$117,'[139]2'!$C$90:$C$102,'[139]2'!$C$75:$C$87,'[139]2'!$C$60:$C$72</definedName>
    <definedName name="P1_T2?axis?R?ДЕТ">'[139]2'!$E$184:$M$196,'[139]2'!$E$29:$M$41,'[139]2'!$E$45:$M$57,'[139]2'!$E$60:$M$72,'[139]2'!$E$75:$M$87,'[139]2'!$E$90:$M$102,'[139]2'!$E$105:$M$117,'[139]2'!$E$121:$M$133</definedName>
    <definedName name="P1_T2?axis?R?ДЕТ?">'[139]2'!$B$45:$B$57,'[139]2'!$B$60:$B$72,'[139]2'!$B$75:$B$87,'[139]2'!$B$90:$B$102,'[139]2'!$B$105:$B$117,'[139]2'!$B$121:$B$133,'[139]2'!$B$136:$B$148,'[139]2'!$B$152:$B$164</definedName>
    <definedName name="P1_T2?Data">'[139]2'!$J$6:$M$31,'[139]2'!$E$33:$G$40,'[139]2'!$J$33:$M$40,'[139]2'!$E$42:$G$42,'[139]2'!$J$42:$M$42,'[139]2'!$E$44:$G$47,'[139]2'!$J$44:$M$47,'[139]2'!$E$49:$G$56,'[139]2'!$J$49:$M$56</definedName>
    <definedName name="P1_T2?unit?РУБ.ТНТ">'[139]2'!$E$94:$G$94,'[139]2'!$E$99:$G$101,'[139]2'!$E$121:$G$123,'[139]2'!$E$125:$G$125,'[139]2'!$E$130:$G$132,'[139]2'!$E$184:$G$186,'[139]2'!$E$188:$G$188,'[139]2'!$E$193:$G$195</definedName>
    <definedName name="P1_T2?unit?ТРУБ">'[139]2'!$E$109:$G$116,'[139]2'!$E$118:$G$118,'[139]2'!$E$135:$G$138,'[139]2'!$E$140:$G$147,'[139]2'!$E$149:$G$149,'[139]2'!$E$151:$G$154,'[139]2'!$E$156:$G$163,'[139]2'!$E$165:$G$165</definedName>
    <definedName name="P1_T2_1_Protect">'[139]2.1'!$G$8:$J$8,'[139]2.1'!$G$10:$J$10,'[139]2.1'!$G$12:$J$12,'[139]2.1'!$G$15:$J$15,'[139]2.1'!$G$18:$J$19,'[139]2.1'!$G$23:$J$23,'[139]2.1'!$G$26:$J$26,'[139]2.1'!$G$48:$J$49</definedName>
    <definedName name="P1_T2_2_Protect">'[139]2.2'!$G$8:$J$8,'[139]2.2'!$G$10:$J$10,'[139]2.2'!$G$12:$J$12,'[139]2.2'!$G$15:$J$15,'[139]2.2'!$G$18:$J$19,'[139]2.2'!$G$23:$J$23,'[139]2.2'!$G$26:$J$26,'[139]2.2'!$G$49:$J$50</definedName>
    <definedName name="P1_T2_Protect">'[138]2'!$D$8:$E$8,'[138]2'!$D$10:$E$10,'[138]2'!$D$13:$E$13,'[138]2'!$D$16:$E$17,'[138]2'!$G$6:$H$6,'[138]2'!$G$8:$H$8,'[138]2'!$F$5:$H$5,'[138]2'!$G$10:$H$10,'[138]2'!$G$13:$H$13</definedName>
    <definedName name="P1_T20_Protection" hidden="1">'[93]20'!$E$4:$H$4,'[93]20'!$E$13:$H$13,'[93]20'!$E$16:$H$17,'[93]20'!$E$19:$H$19,'[93]20'!$J$4:$M$4,'[93]20'!$J$8:$M$11,'[93]20'!$J$13:$M$13,'[93]20'!$J$16:$M$17,'[93]20'!$J$19:$M$19</definedName>
    <definedName name="P1_T21_Protection">'[93]21'!$O$31:$S$33,'[93]21'!$E$11,'[93]21'!$G$11:$K$11,'[93]21'!$M$11,'[93]21'!$O$11:$S$11,'[93]21'!$E$14:$E$16,'[93]21'!$G$14:$K$16,'[93]21'!$M$14:$M$16,'[93]21'!$O$14:$S$16</definedName>
    <definedName name="P1_T22?Data">'[138]22'!$G$6:$O$6,'[138]22'!$G$63:$O$72,'[138]22'!$G$8:$O$10,'[138]22'!$G$75:$O$75,'[138]22'!$C$6,'[138]22'!$C$8:$C$10,'[138]22'!$C$61,'[138]22'!$C$63:$C$72</definedName>
    <definedName name="P1_T23_Protection">'[93]23'!$F$9:$J$25,'[93]23'!$O$9:$P$25,'[93]23'!$A$32:$A$34,'[93]23'!$F$32:$J$34,'[93]23'!$O$32:$P$34,'[93]23'!$A$37:$A$53,'[93]23'!$F$37:$J$53,'[93]23'!$O$37:$P$53</definedName>
    <definedName name="P1_T25?Data">'[141]25'!$G$17:$O$17,'[141]25'!$G$22:$O$22,'[141]25'!$G$36:$O$36,'[141]25'!$G$7:$O$7,'[141]25'!$G$14:$O$15,'[141]25'!$G$19:$O$20,'[141]25'!$G$24:$O$24,'[141]25'!$G$38:$O$39,'[141]25'!$G$9:$O$10,'[141]25'!$G$26:$O$27,'[141]25'!$G$29:$O$34</definedName>
    <definedName name="P1_T25_protection">'[93]25'!$G$8:$J$21,'[93]25'!$G$24:$J$28,'[93]25'!$G$30:$J$33,'[93]25'!$G$35:$J$37,'[93]25'!$G$41:$J$42,'[93]25'!$L$8:$O$21,'[93]25'!$L$24:$O$28,'[93]25'!$L$30:$O$33</definedName>
    <definedName name="P1_T26_Protection">'[93]26'!$B$34:$B$36,'[93]26'!$F$8:$I$8,'[93]26'!$F$10:$I$11,'[93]26'!$F$13:$I$15,'[93]26'!$F$18:$I$19,'[93]26'!$F$22:$I$24,'[93]26'!$F$26:$I$26,'[93]26'!$F$29:$I$32</definedName>
    <definedName name="P1_T27_Protection">'[93]27'!$B$34:$B$36,'[93]27'!$F$8:$I$8,'[93]27'!$F$10:$I$11,'[93]27'!$F$13:$I$15,'[93]27'!$F$18:$I$19,'[93]27'!$F$22:$I$24,'[93]27'!$F$26:$I$26,'[93]27'!$F$29:$I$32</definedName>
    <definedName name="P1_T28?axis?R?ПЭ">'[93]28'!$D$16:$I$18,'[93]28'!$D$22:$I$24,'[93]28'!$D$28:$I$30,'[93]28'!$D$37:$I$39,'[93]28'!$D$42:$I$44,'[93]28'!$D$48:$I$50,'[93]28'!$D$54:$I$56,'[93]28'!$D$63:$I$65</definedName>
    <definedName name="P1_T28?axis?R?ПЭ?">'[93]28'!$B$16:$B$18,'[93]28'!$B$22:$B$24,'[93]28'!$B$28:$B$30,'[93]28'!$B$37:$B$39,'[93]28'!$B$42:$B$44,'[93]28'!$B$48:$B$50,'[93]28'!$B$54:$B$56,'[93]28'!$B$63:$B$65</definedName>
    <definedName name="P1_T28?Data">'[93]28'!$G$242:$H$265,'[93]28'!$D$242:$E$265,'[93]28'!$G$216:$H$239,'[93]28'!$D$268:$E$292,'[93]28'!$G$268:$H$292,'[93]28'!$D$216:$E$239,'[93]28'!$G$190:$H$213</definedName>
    <definedName name="P1_T28_Protection">'[93]28'!$B$74:$B$76,'[93]28'!$B$80:$B$82,'[93]28'!$B$89:$B$91,'[93]28'!$B$94:$B$96,'[93]28'!$B$100:$B$102,'[93]28'!$B$106:$B$108,'[93]28'!$B$115:$B$117,'[93]28'!$B$120:$B$122</definedName>
    <definedName name="P1_T4?Data">[143]ГОД!$D$19:$K$33,[143]ГОД!$D$35:$K$43,[143]ГОД!$D$45:$K$51,[143]ГОД!$D$53:$K$53,[143]ГОД!$D$55:$K$57,[143]ГОД!$D$66:$K$66,[143]ГОД!$D$68:$K$73,[143]ГОД!$D$75:$K$82,[143]ГОД!$D$85:$K$88</definedName>
    <definedName name="P1_T4_Protect">'[139]4'!$E$14:$N$16,'[139]4'!$E$18:$N$19,'[139]4'!$E$21:$N$21,'[139]4'!$E$39:$N$41,'[139]4'!$E$43:$N$50,'[139]4'!$E$9:$N$10,'[139]4'!$B$9:$B$10,'[139]4'!$B$18:$B$19,'[139]4'!$B$25:$B$26</definedName>
    <definedName name="P1_T5_Protect">'[138]5'!$E$11:$H$19,'[138]5'!$J$7:$J$9,'[138]5'!$J$11:$J$19,'[138]5'!$E$22:$H$24,'[138]5'!$J$22:$M$24,'[138]5'!$E$26:$H$34,'[138]5'!$J$26:$M$34,'[138]5'!$E$37:$H$39,'[138]5'!$J$37:$M$39</definedName>
    <definedName name="P1_T6_Protect" hidden="1">'[138]6'!$D$44:$H$45,'[138]6'!$D$47:$H$47,'[138]6'!$D$7:$H$11,'[138]6'!$D$13:$H$14,'[138]6'!$D$21:$H$21,'[138]6'!$D$24:$H$24,'[138]6'!$D$27:$H$27,'[138]6'!$D$30:$H$30,'[138]6'!$D$33:$H$33</definedName>
    <definedName name="P10_SCOPE_FULL_LOAD" localSheetId="12" hidden="1">#REF!,#REF!,#REF!,#REF!,#REF!,#REF!</definedName>
    <definedName name="P10_SCOPE_FULL_LOAD" localSheetId="13" hidden="1">#REF!,#REF!,#REF!,#REF!,#REF!,#REF!</definedName>
    <definedName name="P10_SCOPE_FULL_LOAD" localSheetId="6" hidden="1">#REF!,#REF!,#REF!,#REF!,#REF!,#REF!</definedName>
    <definedName name="P10_SCOPE_FULL_LOAD" hidden="1">#REF!,#REF!,#REF!,#REF!,#REF!,#REF!</definedName>
    <definedName name="P10_T1_Protect">[140]перекрестка!$F$42:$H$46,[140]перекрестка!$F$49:$G$49,[140]перекрестка!$F$50:$H$54,[140]перекрестка!$F$55:$G$55,[140]перекрестка!$F$56:$H$60</definedName>
    <definedName name="P10_T12?L3.1.x" localSheetId="12" hidden="1">#REF!,#REF!,#REF!,#REF!,#REF!,#REF!,#REF!,[0]!P1_T12?L3.1.x</definedName>
    <definedName name="P10_T12?L3.1.x" localSheetId="8" hidden="1">#REF!,#REF!,#REF!,#REF!,#REF!,#REF!,#REF!,P1_T12?L3.1.x</definedName>
    <definedName name="P10_T12?L3.1.x" localSheetId="13" hidden="1">#REF!,#REF!,#REF!,#REF!,#REF!,#REF!,#REF!,[0]!P1_T12?L3.1.x</definedName>
    <definedName name="P10_T12?L3.1.x" localSheetId="10" hidden="1">#REF!,#REF!,#REF!,#REF!,#REF!,#REF!,#REF!,P1_T12?L3.1.x</definedName>
    <definedName name="P10_T12?L3.1.x" localSheetId="9" hidden="1">#REF!,#REF!,#REF!,#REF!,#REF!,#REF!,#REF!,P1_T12?L3.1.x</definedName>
    <definedName name="P10_T12?L3.1.x" localSheetId="6" hidden="1">#REF!,#REF!,#REF!,#REF!,#REF!,#REF!,#REF!,P1_T12?L3.1.x</definedName>
    <definedName name="P10_T12?L3.1.x" localSheetId="7" hidden="1">#REF!,#REF!,#REF!,#REF!,#REF!,#REF!,#REF!,P1_T12?L3.1.x</definedName>
    <definedName name="P10_T12?L3.1.x" hidden="1">#REF!,#REF!,#REF!,#REF!,#REF!,#REF!,#REF!,P1_T12?L3.1.x</definedName>
    <definedName name="P10_T12?L3.x" localSheetId="12" hidden="1">#REF!,#REF!,#REF!,#REF!,#REF!,#REF!,#REF!,[0]!P1_T12?L3.x</definedName>
    <definedName name="P10_T12?L3.x" localSheetId="8" hidden="1">#REF!,#REF!,#REF!,#REF!,#REF!,#REF!,#REF!,P1_T12?L3.x</definedName>
    <definedName name="P10_T12?L3.x" localSheetId="13" hidden="1">#REF!,#REF!,#REF!,#REF!,#REF!,#REF!,#REF!,[0]!P1_T12?L3.x</definedName>
    <definedName name="P10_T12?L3.x" localSheetId="10" hidden="1">#REF!,#REF!,#REF!,#REF!,#REF!,#REF!,#REF!,P1_T12?L3.x</definedName>
    <definedName name="P10_T12?L3.x" localSheetId="9" hidden="1">#REF!,#REF!,#REF!,#REF!,#REF!,#REF!,#REF!,P1_T12?L3.x</definedName>
    <definedName name="P10_T12?L3.x" localSheetId="6" hidden="1">#REF!,#REF!,#REF!,#REF!,#REF!,#REF!,#REF!,P1_T12?L3.x</definedName>
    <definedName name="P10_T12?L3.x" localSheetId="7" hidden="1">#REF!,#REF!,#REF!,#REF!,#REF!,#REF!,#REF!,P1_T12?L3.x</definedName>
    <definedName name="P10_T12?L3.x" hidden="1">#REF!,#REF!,#REF!,#REF!,#REF!,#REF!,#REF!,P1_T12?L3.x</definedName>
    <definedName name="P10_T12?unit?ГА" localSheetId="12" hidden="1">#REF!,#REF!,#REF!,#REF!,#REF!,#REF!,#REF!,#REF!</definedName>
    <definedName name="P10_T12?unit?ГА" localSheetId="13" hidden="1">#REF!,#REF!,#REF!,#REF!,#REF!,#REF!,#REF!,#REF!</definedName>
    <definedName name="P10_T12?unit?ГА" localSheetId="6" hidden="1">#REF!,#REF!,#REF!,#REF!,#REF!,#REF!,#REF!,#REF!</definedName>
    <definedName name="P10_T12?unit?ГА" hidden="1">#REF!,#REF!,#REF!,#REF!,#REF!,#REF!,#REF!,#REF!</definedName>
    <definedName name="P10_T12?unit?ТРУБ" localSheetId="12" hidden="1">#REF!,#REF!,#REF!,#REF!,#REF!,#REF!,#REF!,#REF!</definedName>
    <definedName name="P10_T12?unit?ТРУБ" localSheetId="13" hidden="1">#REF!,#REF!,#REF!,#REF!,#REF!,#REF!,#REF!,#REF!</definedName>
    <definedName name="P10_T12?unit?ТРУБ" localSheetId="6" hidden="1">#REF!,#REF!,#REF!,#REF!,#REF!,#REF!,#REF!,#REF!</definedName>
    <definedName name="P10_T12?unit?ТРУБ" hidden="1">#REF!,#REF!,#REF!,#REF!,#REF!,#REF!,#REF!,#REF!</definedName>
    <definedName name="P10_T16?item_ext?ЧЕЛ" localSheetId="12" hidden="1">#REF!,#REF!,#REF!,#REF!,#REF!,#REF!,#REF!,#REF!</definedName>
    <definedName name="P10_T16?item_ext?ЧЕЛ" localSheetId="13" hidden="1">#REF!,#REF!,#REF!,#REF!,#REF!,#REF!,#REF!,#REF!</definedName>
    <definedName name="P10_T16?item_ext?ЧЕЛ" localSheetId="6" hidden="1">#REF!,#REF!,#REF!,#REF!,#REF!,#REF!,#REF!,#REF!</definedName>
    <definedName name="P10_T16?item_ext?ЧЕЛ" hidden="1">#REF!,#REF!,#REF!,#REF!,#REF!,#REF!,#REF!,#REF!</definedName>
    <definedName name="P10_T16?unit?ТРУБ" localSheetId="12" hidden="1">#REF!,#REF!,#REF!,#REF!,#REF!,#REF!,#REF!,#REF!</definedName>
    <definedName name="P10_T16?unit?ТРУБ" localSheetId="13" hidden="1">#REF!,#REF!,#REF!,#REF!,#REF!,#REF!,#REF!,#REF!</definedName>
    <definedName name="P10_T16?unit?ТРУБ" localSheetId="6" hidden="1">#REF!,#REF!,#REF!,#REF!,#REF!,#REF!,#REF!,#REF!</definedName>
    <definedName name="P10_T16?unit?ТРУБ" hidden="1">#REF!,#REF!,#REF!,#REF!,#REF!,#REF!,#REF!,#REF!</definedName>
    <definedName name="P10_T16?unit?ЧЕЛ" localSheetId="12" hidden="1">#REF!,#REF!,#REF!,#REF!,#REF!,#REF!,#REF!,#REF!</definedName>
    <definedName name="P10_T16?unit?ЧЕЛ" localSheetId="13" hidden="1">#REF!,#REF!,#REF!,#REF!,#REF!,#REF!,#REF!,#REF!</definedName>
    <definedName name="P10_T16?unit?ЧЕЛ" localSheetId="6" hidden="1">#REF!,#REF!,#REF!,#REF!,#REF!,#REF!,#REF!,#REF!</definedName>
    <definedName name="P10_T16?unit?ЧЕЛ" hidden="1">#REF!,#REF!,#REF!,#REF!,#REF!,#REF!,#REF!,#REF!</definedName>
    <definedName name="P10_T28_Protection">'[93]28'!$G$167:$H$169,'[93]28'!$D$172:$E$174,'[93]28'!$G$172:$H$174,'[93]28'!$D$178:$E$180,'[93]28'!$G$178:$H$181,'[93]28'!$D$184:$E$186,'[93]28'!$G$184:$H$186</definedName>
    <definedName name="P11_SCOPE_FULL_LOAD" localSheetId="12" hidden="1">#REF!,#REF!,#REF!,#REF!,#REF!</definedName>
    <definedName name="P11_SCOPE_FULL_LOAD" localSheetId="13" hidden="1">#REF!,#REF!,#REF!,#REF!,#REF!</definedName>
    <definedName name="P11_SCOPE_FULL_LOAD" localSheetId="6" hidden="1">#REF!,#REF!,#REF!,#REF!,#REF!</definedName>
    <definedName name="P11_SCOPE_FULL_LOAD" hidden="1">#REF!,#REF!,#REF!,#REF!,#REF!</definedName>
    <definedName name="P11_T1_Protect">[140]перекрестка!$F$62:$H$66,[140]перекрестка!$F$68:$H$72,[140]перекрестка!$F$74:$H$78,[140]перекрестка!$F$80:$H$84,[140]перекрестка!$F$89:$G$89</definedName>
    <definedName name="P11_T12?unit?ГА" localSheetId="12" hidden="1">#REF!,[0]!P1_T12?unit?ГА,[0]!P2_T12?unit?ГА,'Пр (1ГВС)'!P3_T12?unit?ГА,'Пр (1ГВС)'!P4_T12?unit?ГА,'Пр (1ГВС)'!P5_T12?unit?ГА,'Пр (1ГВС)'!P6_T12?unit?ГА,'Пр (1ГВС)'!P7_T12?unit?ГА,'Пр (1ГВС)'!P8_T12?unit?ГА</definedName>
    <definedName name="P11_T12?unit?ГА" localSheetId="8" hidden="1">#REF!,P1_T12?unit?ГА,P2_T12?unit?ГА,P3_T12?unit?ГА,P4_T12?unit?ГА,P5_T12?unit?ГА,P6_T12?unit?ГА,P7_T12?unit?ГА,P8_T12?unit?ГА</definedName>
    <definedName name="P11_T12?unit?ГА" localSheetId="13" hidden="1">#REF!,[0]!P1_T12?unit?ГА,[0]!P2_T12?unit?ГА,'пр 2 к расп'!P3_T12?unit?ГА,'пр 2 к расп'!P4_T12?unit?ГА,'пр 2 к расп'!P5_T12?unit?ГА,'пр 2 к расп'!P6_T12?unit?ГА,'пр 2 к расп'!P7_T12?unit?ГА,'пр 2 к расп'!P8_T12?unit?ГА</definedName>
    <definedName name="P11_T12?unit?ГА" localSheetId="10" hidden="1">#REF!,P1_T12?unit?ГА,P2_T12?unit?ГА,P3_T12?unit?ГА,P4_T12?unit?ГА,P5_T12?unit?ГА,P6_T12?unit?ГА,P7_T12?unit?ГА,P8_T12?unit?ГА</definedName>
    <definedName name="P11_T12?unit?ГА" localSheetId="9" hidden="1">#REF!,P1_T12?unit?ГА,P2_T12?unit?ГА,P3_T12?unit?ГА,P4_T12?unit?ГА,P5_T12?unit?ГА,P6_T12?unit?ГА,P7_T12?unit?ГА,P8_T12?unit?ГА</definedName>
    <definedName name="P11_T12?unit?ГА" localSheetId="6" hidden="1">#REF!,P1_T12?unit?ГА,P2_T12?unit?ГА,'Прил 2'!P3_T12?unit?ГА,'Прил 2'!P4_T12?unit?ГА,'Прил 2'!P5_T12?unit?ГА,'Прил 2'!P6_T12?unit?ГА,'Прил 2'!P7_T12?unit?ГА,'Прил 2'!P8_T12?unit?ГА</definedName>
    <definedName name="P11_T12?unit?ГА" localSheetId="7" hidden="1">#REF!,P1_T12?unit?ГА,P2_T12?unit?ГА,P3_T12?unit?ГА,P4_T12?unit?ГА,P5_T12?unit?ГА,P6_T12?unit?ГА,P7_T12?unit?ГА,P8_T12?unit?ГА</definedName>
    <definedName name="P11_T12?unit?ГА" hidden="1">#REF!,P1_T12?unit?ГА,P2_T12?unit?ГА,P3_T12?unit?ГА,P4_T12?unit?ГА,P5_T12?unit?ГА,P6_T12?unit?ГА,P7_T12?unit?ГА,P8_T12?unit?ГА</definedName>
    <definedName name="P11_T12?unit?ТРУБ" localSheetId="12" hidden="1">#REF!,#REF!,[0]!P1_T12?unit?ТРУБ,[0]!P2_T12?unit?ТРУБ,'Пр (1ГВС)'!P3_T12?unit?ТРУБ,'Пр (1ГВС)'!P4_T12?unit?ТРУБ,'Пр (1ГВС)'!P5_T12?unit?ТРУБ,'Пр (1ГВС)'!P6_T12?unit?ТРУБ</definedName>
    <definedName name="P11_T12?unit?ТРУБ" localSheetId="8" hidden="1">#REF!,#REF!,P1_T12?unit?ТРУБ,P2_T12?unit?ТРУБ,P3_T12?unit?ТРУБ,P4_T12?unit?ТРУБ,P5_T12?unit?ТРУБ,P6_T12?unit?ТРУБ</definedName>
    <definedName name="P11_T12?unit?ТРУБ" localSheetId="13" hidden="1">#REF!,#REF!,[0]!P1_T12?unit?ТРУБ,[0]!P2_T12?unit?ТРУБ,'пр 2 к расп'!P3_T12?unit?ТРУБ,'пр 2 к расп'!P4_T12?unit?ТРУБ,'пр 2 к расп'!P5_T12?unit?ТРУБ,'пр 2 к расп'!P6_T12?unit?ТРУБ</definedName>
    <definedName name="P11_T12?unit?ТРУБ" localSheetId="10" hidden="1">#REF!,#REF!,P1_T12?unit?ТРУБ,P2_T12?unit?ТРУБ,P3_T12?unit?ТРУБ,P4_T12?unit?ТРУБ,P5_T12?unit?ТРУБ,P6_T12?unit?ТРУБ</definedName>
    <definedName name="P11_T12?unit?ТРУБ" localSheetId="9" hidden="1">#REF!,#REF!,P1_T12?unit?ТРУБ,P2_T12?unit?ТРУБ,P3_T12?unit?ТРУБ,P4_T12?unit?ТРУБ,P5_T12?unit?ТРУБ,P6_T12?unit?ТРУБ</definedName>
    <definedName name="P11_T12?unit?ТРУБ" localSheetId="6" hidden="1">#REF!,#REF!,P1_T12?unit?ТРУБ,P2_T12?unit?ТРУБ,'Прил 2'!P3_T12?unit?ТРУБ,'Прил 2'!P4_T12?unit?ТРУБ,'Прил 2'!P5_T12?unit?ТРУБ,'Прил 2'!P6_T12?unit?ТРУБ</definedName>
    <definedName name="P11_T12?unit?ТРУБ" localSheetId="7" hidden="1">#REF!,#REF!,P1_T12?unit?ТРУБ,P2_T12?unit?ТРУБ,P3_T12?unit?ТРУБ,P4_T12?unit?ТРУБ,P5_T12?unit?ТРУБ,P6_T12?unit?ТРУБ</definedName>
    <definedName name="P11_T12?unit?ТРУБ" hidden="1">#REF!,#REF!,P1_T12?unit?ТРУБ,P2_T12?unit?ТРУБ,P3_T12?unit?ТРУБ,P4_T12?unit?ТРУБ,P5_T12?unit?ТРУБ,P6_T12?unit?ТРУБ</definedName>
    <definedName name="P11_T16?item_ext?ЧЕЛ" localSheetId="12" hidden="1">#REF!,#REF!,#REF!,#REF!,#REF!,#REF!,#REF!,#REF!</definedName>
    <definedName name="P11_T16?item_ext?ЧЕЛ" localSheetId="13" hidden="1">#REF!,#REF!,#REF!,#REF!,#REF!,#REF!,#REF!,#REF!</definedName>
    <definedName name="P11_T16?item_ext?ЧЕЛ" localSheetId="6" hidden="1">#REF!,#REF!,#REF!,#REF!,#REF!,#REF!,#REF!,#REF!</definedName>
    <definedName name="P11_T16?item_ext?ЧЕЛ" hidden="1">#REF!,#REF!,#REF!,#REF!,#REF!,#REF!,#REF!,#REF!</definedName>
    <definedName name="P11_T16?unit?ТРУБ" localSheetId="12" hidden="1">#REF!,#REF!,#REF!,#REF!,#REF!,#REF!,#REF!,#REF!</definedName>
    <definedName name="P11_T16?unit?ТРУБ" localSheetId="13" hidden="1">#REF!,#REF!,#REF!,#REF!,#REF!,#REF!,#REF!,#REF!</definedName>
    <definedName name="P11_T16?unit?ТРУБ" localSheetId="6" hidden="1">#REF!,#REF!,#REF!,#REF!,#REF!,#REF!,#REF!,#REF!</definedName>
    <definedName name="P11_T16?unit?ТРУБ" hidden="1">#REF!,#REF!,#REF!,#REF!,#REF!,#REF!,#REF!,#REF!</definedName>
    <definedName name="P11_T16?unit?ЧЕЛ" localSheetId="12" hidden="1">#REF!,#REF!,#REF!,#REF!,#REF!,#REF!,#REF!,#REF!</definedName>
    <definedName name="P11_T16?unit?ЧЕЛ" localSheetId="13" hidden="1">#REF!,#REF!,#REF!,#REF!,#REF!,#REF!,#REF!,#REF!</definedName>
    <definedName name="P11_T16?unit?ЧЕЛ" localSheetId="6" hidden="1">#REF!,#REF!,#REF!,#REF!,#REF!,#REF!,#REF!,#REF!</definedName>
    <definedName name="P11_T16?unit?ЧЕЛ" hidden="1">#REF!,#REF!,#REF!,#REF!,#REF!,#REF!,#REF!,#REF!</definedName>
    <definedName name="P11_T28_Protection">'[93]28'!$D$193:$E$195,'[93]28'!$G$193:$H$195,'[93]28'!$D$198:$E$200,'[93]28'!$G$198:$H$200,'[93]28'!$D$204:$E$206,'[93]28'!$G$204:$H$206,'[93]28'!$D$210:$E$212,'[93]28'!$B$68:$B$70</definedName>
    <definedName name="P12_SCOPE_FULL_LOAD" localSheetId="12" hidden="1">#REF!,#REF!,#REF!,#REF!,#REF!,#REF!</definedName>
    <definedName name="P12_SCOPE_FULL_LOAD" localSheetId="13" hidden="1">#REF!,#REF!,#REF!,#REF!,#REF!,#REF!</definedName>
    <definedName name="P12_SCOPE_FULL_LOAD" localSheetId="6" hidden="1">#REF!,#REF!,#REF!,#REF!,#REF!,#REF!</definedName>
    <definedName name="P12_SCOPE_FULL_LOAD" hidden="1">#REF!,#REF!,#REF!,#REF!,#REF!,#REF!</definedName>
    <definedName name="P12_T1_Protect">[140]перекрестка!$F$90:$H$94,[140]перекрестка!$F$95:$G$95,[140]перекрестка!$F$96:$H$100,[140]перекрестка!$F$102:$H$106,[140]перекрестка!$F$108:$H$112</definedName>
    <definedName name="P12_T16?item_ext?ЧЕЛ" localSheetId="12" hidden="1">#REF!,#REF!,#REF!,#REF!,#REF!,#REF!,#REF!</definedName>
    <definedName name="P12_T16?item_ext?ЧЕЛ" localSheetId="13" hidden="1">#REF!,#REF!,#REF!,#REF!,#REF!,#REF!,#REF!</definedName>
    <definedName name="P12_T16?item_ext?ЧЕЛ" localSheetId="6" hidden="1">#REF!,#REF!,#REF!,#REF!,#REF!,#REF!,#REF!</definedName>
    <definedName name="P12_T16?item_ext?ЧЕЛ" hidden="1">#REF!,#REF!,#REF!,#REF!,#REF!,#REF!,#REF!</definedName>
    <definedName name="P12_T16?unit?ТРУБ" localSheetId="12" hidden="1">#REF!,#REF!,#REF!,#REF!,#REF!,#REF!,#REF!,#REF!</definedName>
    <definedName name="P12_T16?unit?ТРУБ" localSheetId="13" hidden="1">#REF!,#REF!,#REF!,#REF!,#REF!,#REF!,#REF!,#REF!</definedName>
    <definedName name="P12_T16?unit?ТРУБ" localSheetId="6" hidden="1">#REF!,#REF!,#REF!,#REF!,#REF!,#REF!,#REF!,#REF!</definedName>
    <definedName name="P12_T16?unit?ТРУБ" hidden="1">#REF!,#REF!,#REF!,#REF!,#REF!,#REF!,#REF!,#REF!</definedName>
    <definedName name="P12_T16?unit?ЧЕЛ" localSheetId="12" hidden="1">#REF!,#REF!,#REF!,#REF!,#REF!,#REF!,#REF!,#REF!</definedName>
    <definedName name="P12_T16?unit?ЧЕЛ" localSheetId="13" hidden="1">#REF!,#REF!,#REF!,#REF!,#REF!,#REF!,#REF!,#REF!</definedName>
    <definedName name="P12_T16?unit?ЧЕЛ" localSheetId="6" hidden="1">#REF!,#REF!,#REF!,#REF!,#REF!,#REF!,#REF!,#REF!</definedName>
    <definedName name="P12_T16?unit?ЧЕЛ" hidden="1">#REF!,#REF!,#REF!,#REF!,#REF!,#REF!,#REF!,#REF!</definedName>
    <definedName name="P12_T28_Protection" localSheetId="17">P1_T28_Protection,P2_T28_Protection,P3_T28_Protection,P4_T28_Protection,P5_T28_Protection,P6_T28_Protection,P7_T28_Protection,P8_T28_Protection</definedName>
    <definedName name="P12_T28_Protection" localSheetId="5">[0]!P1_T28_Protection,[0]!P2_T28_Protection,[0]!P3_T28_Protection,[0]!P4_T28_Protection,[0]!P5_T28_Protection,[0]!P6_T28_Protection,[0]!P7_T28_Protection,[0]!P8_T28_Protection</definedName>
    <definedName name="P12_T28_Protection" localSheetId="12">[0]!P1_T28_Protection,[0]!P2_T28_Protection,[0]!P3_T28_Protection,[0]!P4_T28_Protection,[0]!P5_T28_Protection,[0]!P6_T28_Protection,[0]!P7_T28_Protection,[0]!P8_T28_Protection</definedName>
    <definedName name="P12_T28_Protection" localSheetId="8">P1_T28_Protection,P2_T28_Protection,P3_T28_Protection,P4_T28_Protection,P5_T28_Protection,P6_T28_Protection,P7_T28_Protection,P8_T28_Protection</definedName>
    <definedName name="P12_T28_Protection" localSheetId="13">[0]!P1_T28_Protection,[0]!P2_T28_Protection,[0]!P3_T28_Protection,[0]!P4_T28_Protection,[0]!P5_T28_Protection,[0]!P6_T28_Protection,[0]!P7_T28_Protection,[0]!P8_T28_Protection</definedName>
    <definedName name="P12_T28_Protection" localSheetId="10">P1_T28_Protection,P2_T28_Protection,P3_T28_Protection,P4_T28_Protection,P5_T28_Protection,P6_T28_Protection,P7_T28_Protection,P8_T28_Protection</definedName>
    <definedName name="P12_T28_Protection" localSheetId="9">P1_T28_Protection,P2_T28_Protection,P3_T28_Protection,P4_T28_Protection,P5_T28_Protection,P6_T28_Protection,P7_T28_Protection,P8_T28_Protection</definedName>
    <definedName name="P12_T28_Protection" localSheetId="11">[0]!P1_T28_Protection,[0]!P2_T28_Protection,[0]!P3_T28_Protection,[0]!P4_T28_Protection,[0]!P5_T28_Protection,[0]!P6_T28_Protection,[0]!P7_T28_Protection,[0]!P8_T28_Protection</definedName>
    <definedName name="P12_T28_Protection" localSheetId="6">[0]!P1_T28_Protection,[0]!P2_T28_Protection,[0]!P3_T28_Protection,[0]!P4_T28_Protection,[0]!P5_T28_Protection,[0]!P6_T28_Protection,[0]!P7_T28_Protection,[0]!P8_T28_Protection</definedName>
    <definedName name="P12_T28_Protection" localSheetId="7">P1_T28_Protection,P2_T28_Protection,P3_T28_Protection,P4_T28_Protection,P5_T28_Protection,P6_T28_Protection,P7_T28_Protection,P8_T28_Protection</definedName>
    <definedName name="P12_T28_Protection" localSheetId="3">[0]!P1_T28_Protection,[0]!P2_T28_Protection,[0]!P3_T28_Protection,[0]!P4_T28_Protection,[0]!P5_T28_Protection,[0]!P6_T28_Protection,[0]!P7_T28_Protection,[0]!P8_T28_Protection</definedName>
    <definedName name="P12_T28_Protection" localSheetId="15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12" hidden="1">#REF!,#REF!,#REF!,#REF!,#REF!,#REF!</definedName>
    <definedName name="P13_SCOPE_FULL_LOAD" localSheetId="13" hidden="1">#REF!,#REF!,#REF!,#REF!,#REF!,#REF!</definedName>
    <definedName name="P13_SCOPE_FULL_LOAD" localSheetId="6" hidden="1">#REF!,#REF!,#REF!,#REF!,#REF!,#REF!</definedName>
    <definedName name="P13_SCOPE_FULL_LOAD" hidden="1">#REF!,#REF!,#REF!,#REF!,#REF!,#REF!</definedName>
    <definedName name="P13_T1_Protect">[140]перекрестка!$F$114:$H$118,[140]перекрестка!$F$120:$H$124,[140]перекрестка!$F$127:$G$127,[140]перекрестка!$F$128:$H$132,[140]перекрестка!$F$133:$G$133</definedName>
    <definedName name="P13_T16?item_ext?ЧЕЛ" localSheetId="12" hidden="1">#REF!,#REF!,#REF!,#REF!,#REF!,#REF!,#REF!,#REF!</definedName>
    <definedName name="P13_T16?item_ext?ЧЕЛ" localSheetId="13" hidden="1">#REF!,#REF!,#REF!,#REF!,#REF!,#REF!,#REF!,#REF!</definedName>
    <definedName name="P13_T16?item_ext?ЧЕЛ" localSheetId="6" hidden="1">#REF!,#REF!,#REF!,#REF!,#REF!,#REF!,#REF!,#REF!</definedName>
    <definedName name="P13_T16?item_ext?ЧЕЛ" hidden="1">#REF!,#REF!,#REF!,#REF!,#REF!,#REF!,#REF!,#REF!</definedName>
    <definedName name="P13_T16?unit?ТРУБ" localSheetId="12" hidden="1">#REF!,#REF!,#REF!,#REF!,#REF!,#REF!,#REF!,#REF!</definedName>
    <definedName name="P13_T16?unit?ТРУБ" localSheetId="13" hidden="1">#REF!,#REF!,#REF!,#REF!,#REF!,#REF!,#REF!,#REF!</definedName>
    <definedName name="P13_T16?unit?ТРУБ" localSheetId="6" hidden="1">#REF!,#REF!,#REF!,#REF!,#REF!,#REF!,#REF!,#REF!</definedName>
    <definedName name="P13_T16?unit?ТРУБ" hidden="1">#REF!,#REF!,#REF!,#REF!,#REF!,#REF!,#REF!,#REF!</definedName>
    <definedName name="P13_T16?unit?ЧЕЛ" localSheetId="12" hidden="1">#REF!,#REF!,#REF!,#REF!,#REF!,#REF!,#REF!,#REF!</definedName>
    <definedName name="P13_T16?unit?ЧЕЛ" localSheetId="13" hidden="1">#REF!,#REF!,#REF!,#REF!,#REF!,#REF!,#REF!,#REF!</definedName>
    <definedName name="P13_T16?unit?ЧЕЛ" localSheetId="6" hidden="1">#REF!,#REF!,#REF!,#REF!,#REF!,#REF!,#REF!,#REF!</definedName>
    <definedName name="P13_T16?unit?ЧЕЛ" hidden="1">#REF!,#REF!,#REF!,#REF!,#REF!,#REF!,#REF!,#REF!</definedName>
    <definedName name="P14_SCOPE_FULL_LOAD" localSheetId="12" hidden="1">#REF!,#REF!,#REF!,#REF!,#REF!,#REF!</definedName>
    <definedName name="P14_SCOPE_FULL_LOAD" localSheetId="13" hidden="1">#REF!,#REF!,#REF!,#REF!,#REF!,#REF!</definedName>
    <definedName name="P14_SCOPE_FULL_LOAD" localSheetId="6" hidden="1">#REF!,#REF!,#REF!,#REF!,#REF!,#REF!</definedName>
    <definedName name="P14_SCOPE_FULL_LOAD" hidden="1">#REF!,#REF!,#REF!,#REF!,#REF!,#REF!</definedName>
    <definedName name="P14_T1_Protect">[140]перекрестка!$F$134:$H$138,[140]перекрестка!$F$140:$H$144,[140]перекрестка!$F$146:$H$150,[140]перекрестка!$F$152:$H$156,[140]перекрестка!$F$158:$H$162</definedName>
    <definedName name="P14_T16?item_ext?ЧЕЛ" localSheetId="12" hidden="1">#REF!,#REF!,#REF!,#REF!,#REF!,#REF!,#REF!,#REF!</definedName>
    <definedName name="P14_T16?item_ext?ЧЕЛ" localSheetId="13" hidden="1">#REF!,#REF!,#REF!,#REF!,#REF!,#REF!,#REF!,#REF!</definedName>
    <definedName name="P14_T16?item_ext?ЧЕЛ" localSheetId="6" hidden="1">#REF!,#REF!,#REF!,#REF!,#REF!,#REF!,#REF!,#REF!</definedName>
    <definedName name="P14_T16?item_ext?ЧЕЛ" hidden="1">#REF!,#REF!,#REF!,#REF!,#REF!,#REF!,#REF!,#REF!</definedName>
    <definedName name="P14_T16?unit?ТРУБ" localSheetId="12" hidden="1">#REF!,#REF!,#REF!,#REF!,#REF!,#REF!,#REF!,#REF!</definedName>
    <definedName name="P14_T16?unit?ТРУБ" localSheetId="13" hidden="1">#REF!,#REF!,#REF!,#REF!,#REF!,#REF!,#REF!,#REF!</definedName>
    <definedName name="P14_T16?unit?ТРУБ" localSheetId="6" hidden="1">#REF!,#REF!,#REF!,#REF!,#REF!,#REF!,#REF!,#REF!</definedName>
    <definedName name="P14_T16?unit?ТРУБ" hidden="1">#REF!,#REF!,#REF!,#REF!,#REF!,#REF!,#REF!,#REF!</definedName>
    <definedName name="P14_T16?unit?ЧЕЛ" localSheetId="12" hidden="1">#REF!,#REF!,#REF!,#REF!,#REF!,#REF!,#REF!,#REF!</definedName>
    <definedName name="P14_T16?unit?ЧЕЛ" localSheetId="13" hidden="1">#REF!,#REF!,#REF!,#REF!,#REF!,#REF!,#REF!,#REF!</definedName>
    <definedName name="P14_T16?unit?ЧЕЛ" localSheetId="6" hidden="1">#REF!,#REF!,#REF!,#REF!,#REF!,#REF!,#REF!,#REF!</definedName>
    <definedName name="P14_T16?unit?ЧЕЛ" hidden="1">#REF!,#REF!,#REF!,#REF!,#REF!,#REF!,#REF!,#REF!</definedName>
    <definedName name="P15_SCOPE_FULL_LOAD" localSheetId="12" hidden="1">#REF!,#REF!,#REF!,#REF!,#REF!,'Пр (1ГВС)'!P1_SCOPE_FULL_LOAD</definedName>
    <definedName name="P15_SCOPE_FULL_LOAD" localSheetId="8" hidden="1">#REF!,#REF!,#REF!,#REF!,#REF!,P1_SCOPE_FULL_LOAD</definedName>
    <definedName name="P15_SCOPE_FULL_LOAD" localSheetId="13" hidden="1">#REF!,#REF!,#REF!,#REF!,#REF!,'пр 2 к расп'!P1_SCOPE_FULL_LOAD</definedName>
    <definedName name="P15_SCOPE_FULL_LOAD" localSheetId="10" hidden="1">#REF!,#REF!,#REF!,#REF!,#REF!,P1_SCOPE_FULL_LOAD</definedName>
    <definedName name="P15_SCOPE_FULL_LOAD" localSheetId="9" hidden="1">#REF!,#REF!,#REF!,#REF!,#REF!,P1_SCOPE_FULL_LOAD</definedName>
    <definedName name="P15_SCOPE_FULL_LOAD" localSheetId="6" hidden="1">#REF!,#REF!,#REF!,#REF!,#REF!,'Прил 2'!P1_SCOPE_FULL_LOAD</definedName>
    <definedName name="P15_SCOPE_FULL_LOAD" localSheetId="7" hidden="1">#REF!,#REF!,#REF!,#REF!,#REF!,P1_SCOPE_FULL_LOAD</definedName>
    <definedName name="P15_SCOPE_FULL_LOAD" hidden="1">#REF!,#REF!,#REF!,#REF!,#REF!,P1_SCOPE_FULL_LOAD</definedName>
    <definedName name="P15_T1_Protect">[140]перекрестка!$J$158:$K$162,[140]перекрестка!$J$152:$K$156,[140]перекрестка!$J$146:$K$150,[140]перекрестка!$J$140:$K$144,[140]перекрестка!$J$11</definedName>
    <definedName name="P15_T16?item_ext?ЧЕЛ" localSheetId="12" hidden="1">#REF!,#REF!,#REF!,#REF!,#REF!,#REF!,#REF!,#REF!</definedName>
    <definedName name="P15_T16?item_ext?ЧЕЛ" localSheetId="13" hidden="1">#REF!,#REF!,#REF!,#REF!,#REF!,#REF!,#REF!,#REF!</definedName>
    <definedName name="P15_T16?item_ext?ЧЕЛ" localSheetId="6" hidden="1">#REF!,#REF!,#REF!,#REF!,#REF!,#REF!,#REF!,#REF!</definedName>
    <definedName name="P15_T16?item_ext?ЧЕЛ" hidden="1">#REF!,#REF!,#REF!,#REF!,#REF!,#REF!,#REF!,#REF!</definedName>
    <definedName name="P15_T16?unit?ТРУБ" localSheetId="12" hidden="1">#REF!,#REF!,#REF!,#REF!,#REF!,#REF!,#REF!,#REF!</definedName>
    <definedName name="P15_T16?unit?ТРУБ" localSheetId="13" hidden="1">#REF!,#REF!,#REF!,#REF!,#REF!,#REF!,#REF!,#REF!</definedName>
    <definedName name="P15_T16?unit?ТРУБ" localSheetId="6" hidden="1">#REF!,#REF!,#REF!,#REF!,#REF!,#REF!,#REF!,#REF!</definedName>
    <definedName name="P15_T16?unit?ТРУБ" hidden="1">#REF!,#REF!,#REF!,#REF!,#REF!,#REF!,#REF!,#REF!</definedName>
    <definedName name="P15_T16?unit?ЧЕЛ" localSheetId="12" hidden="1">#REF!,#REF!,#REF!,#REF!,#REF!,#REF!,#REF!,#REF!</definedName>
    <definedName name="P15_T16?unit?ЧЕЛ" localSheetId="13" hidden="1">#REF!,#REF!,#REF!,#REF!,#REF!,#REF!,#REF!,#REF!</definedName>
    <definedName name="P15_T16?unit?ЧЕЛ" localSheetId="6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>[140]перекрестка!$J$12:$K$16,[140]перекрестка!$J$17,[140]перекрестка!$J$18:$K$22,[140]перекрестка!$J$24:$K$28,[140]перекрестка!$J$30:$K$34,[140]перекрестка!$F$23:$G$23</definedName>
    <definedName name="P16_T16?item_ext?ЧЕЛ" localSheetId="12" hidden="1">#REF!,#REF!,#REF!,#REF!,#REF!,#REF!,#REF!,#REF!</definedName>
    <definedName name="P16_T16?item_ext?ЧЕЛ" localSheetId="13" hidden="1">#REF!,#REF!,#REF!,#REF!,#REF!,#REF!,#REF!,#REF!</definedName>
    <definedName name="P16_T16?item_ext?ЧЕЛ" localSheetId="6" hidden="1">#REF!,#REF!,#REF!,#REF!,#REF!,#REF!,#REF!,#REF!</definedName>
    <definedName name="P16_T16?item_ext?ЧЕЛ" hidden="1">#REF!,#REF!,#REF!,#REF!,#REF!,#REF!,#REF!,#REF!</definedName>
    <definedName name="P16_T16?unit?ТРУБ" localSheetId="12" hidden="1">#REF!,#REF!,#REF!,#REF!,#REF!,#REF!,#REF!,#REF!</definedName>
    <definedName name="P16_T16?unit?ТРУБ" localSheetId="13" hidden="1">#REF!,#REF!,#REF!,#REF!,#REF!,#REF!,#REF!,#REF!</definedName>
    <definedName name="P16_T16?unit?ТРУБ" localSheetId="6" hidden="1">#REF!,#REF!,#REF!,#REF!,#REF!,#REF!,#REF!,#REF!</definedName>
    <definedName name="P16_T16?unit?ТРУБ" hidden="1">#REF!,#REF!,#REF!,#REF!,#REF!,#REF!,#REF!,#REF!</definedName>
    <definedName name="P16_T16?unit?ЧЕЛ" localSheetId="12" hidden="1">#REF!,#REF!,#REF!,#REF!,#REF!,#REF!,#REF!,#REF!</definedName>
    <definedName name="P16_T16?unit?ЧЕЛ" localSheetId="13" hidden="1">#REF!,#REF!,#REF!,#REF!,#REF!,#REF!,#REF!,#REF!</definedName>
    <definedName name="P16_T16?unit?ЧЕЛ" localSheetId="6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>[140]перекрестка!$F$29:$G$29,[140]перекрестка!$F$61:$G$61,[140]перекрестка!$F$67:$G$67,[140]перекрестка!$F$101:$G$101,[140]перекрестка!$F$107:$G$107</definedName>
    <definedName name="P17_T16?item_ext?ЧЕЛ" localSheetId="12" hidden="1">#REF!,#REF!,#REF!,#REF!,#REF!,#REF!,#REF!,#REF!</definedName>
    <definedName name="P17_T16?item_ext?ЧЕЛ" localSheetId="13" hidden="1">#REF!,#REF!,#REF!,#REF!,#REF!,#REF!,#REF!,#REF!</definedName>
    <definedName name="P17_T16?item_ext?ЧЕЛ" localSheetId="6" hidden="1">#REF!,#REF!,#REF!,#REF!,#REF!,#REF!,#REF!,#REF!</definedName>
    <definedName name="P17_T16?item_ext?ЧЕЛ" hidden="1">#REF!,#REF!,#REF!,#REF!,#REF!,#REF!,#REF!,#REF!</definedName>
    <definedName name="P17_T16?unit?ТРУБ" localSheetId="12" hidden="1">#REF!,#REF!,#REF!,#REF!,#REF!,#REF!,#REF!,#REF!</definedName>
    <definedName name="P17_T16?unit?ТРУБ" localSheetId="13" hidden="1">#REF!,#REF!,#REF!,#REF!,#REF!,#REF!,#REF!,#REF!</definedName>
    <definedName name="P17_T16?unit?ТРУБ" localSheetId="6" hidden="1">#REF!,#REF!,#REF!,#REF!,#REF!,#REF!,#REF!,#REF!</definedName>
    <definedName name="P17_T16?unit?ТРУБ" hidden="1">#REF!,#REF!,#REF!,#REF!,#REF!,#REF!,#REF!,#REF!</definedName>
    <definedName name="P17_T16?unit?ЧЕЛ" localSheetId="12" hidden="1">#REF!,#REF!,#REF!,#REF!,#REF!,#REF!,#REF!,#REF!</definedName>
    <definedName name="P17_T16?unit?ЧЕЛ" localSheetId="13" hidden="1">#REF!,#REF!,#REF!,#REF!,#REF!,#REF!,#REF!,#REF!</definedName>
    <definedName name="P17_T16?unit?ЧЕЛ" localSheetId="6" hidden="1">#REF!,#REF!,#REF!,#REF!,#REF!,#REF!,#REF!,#REF!</definedName>
    <definedName name="P17_T16?unit?ЧЕЛ" hidden="1">#REF!,#REF!,#REF!,#REF!,#REF!,#REF!,#REF!,#REF!</definedName>
    <definedName name="P18_T1_Protect" localSheetId="12">[140]перекрестка!$F$139:$G$139,[140]перекрестка!$F$145:$G$145,[140]перекрестка!$J$36:$K$40,[0]!P1_T1_Protect,[0]!P2_T1_Protect,[0]!P3_T1_Protect,[0]!P4_T1_Protect</definedName>
    <definedName name="P18_T1_Protect" localSheetId="8">[140]перекрестка!$F$139:$G$139,[140]перекрестка!$F$145:$G$145,[140]перекрестка!$J$36:$K$40,P1_T1_Protect,P2_T1_Protect,P3_T1_Protect,P4_T1_Protect</definedName>
    <definedName name="P18_T1_Protect" localSheetId="10">[140]перекрестка!$F$139:$G$139,[140]перекрестка!$F$145:$G$145,[140]перекрестка!$J$36:$K$40,P1_T1_Protect,P2_T1_Protect,P3_T1_Protect,P4_T1_Protect</definedName>
    <definedName name="P18_T1_Protect" localSheetId="9">[140]перекрестка!$F$139:$G$139,[140]перекрестка!$F$145:$G$145,[140]перекрестка!$J$36:$K$40,P1_T1_Protect,P2_T1_Protect,P3_T1_Protect,P4_T1_Protect</definedName>
    <definedName name="P18_T1_Protect" localSheetId="6">[140]перекрестка!$F$139:$G$139,[140]перекрестка!$F$145:$G$145,[140]перекрестка!$J$36:$K$40,P1_T1_Protect,P2_T1_Protect,P3_T1_Protect,P4_T1_Protect</definedName>
    <definedName name="P18_T1_Protect" localSheetId="7">[140]перекрестка!$F$139:$G$139,[140]перекрестка!$F$145:$G$145,[140]перекрестка!$J$36:$K$40,P1_T1_Protect,P2_T1_Protect,P3_T1_Protect,P4_T1_Protect</definedName>
    <definedName name="P18_T1_Protect">[140]перекрестка!$F$139:$G$139,[140]перекрестка!$F$145:$G$145,[140]перекрестка!$J$36:$K$40,P1_T1_Protect,P2_T1_Protect,P3_T1_Protect,P4_T1_Protect</definedName>
    <definedName name="P18_T16?item_ext?ЧЕЛ" localSheetId="12" hidden="1">#REF!,#REF!,#REF!,#REF!,#REF!,#REF!,#REF!,#REF!</definedName>
    <definedName name="P18_T16?item_ext?ЧЕЛ" localSheetId="13" hidden="1">#REF!,#REF!,#REF!,#REF!,#REF!,#REF!,#REF!,#REF!</definedName>
    <definedName name="P18_T16?item_ext?ЧЕЛ" localSheetId="6" hidden="1">#REF!,#REF!,#REF!,#REF!,#REF!,#REF!,#REF!,#REF!</definedName>
    <definedName name="P18_T16?item_ext?ЧЕЛ" hidden="1">#REF!,#REF!,#REF!,#REF!,#REF!,#REF!,#REF!,#REF!</definedName>
    <definedName name="P18_T16?unit?ТРУБ" localSheetId="12" hidden="1">#REF!,#REF!,#REF!,#REF!,#REF!,#REF!,#REF!,#REF!</definedName>
    <definedName name="P18_T16?unit?ТРУБ" localSheetId="13" hidden="1">#REF!,#REF!,#REF!,#REF!,#REF!,#REF!,#REF!,#REF!</definedName>
    <definedName name="P18_T16?unit?ТРУБ" localSheetId="6" hidden="1">#REF!,#REF!,#REF!,#REF!,#REF!,#REF!,#REF!,#REF!</definedName>
    <definedName name="P18_T16?unit?ТРУБ" hidden="1">#REF!,#REF!,#REF!,#REF!,#REF!,#REF!,#REF!,#REF!</definedName>
    <definedName name="P18_T16?unit?ЧЕЛ" localSheetId="12" hidden="1">#REF!,#REF!,#REF!,#REF!,#REF!,#REF!,#REF!,#REF!</definedName>
    <definedName name="P18_T16?unit?ЧЕЛ" localSheetId="13" hidden="1">#REF!,#REF!,#REF!,#REF!,#REF!,#REF!,#REF!,#REF!</definedName>
    <definedName name="P18_T16?unit?ЧЕЛ" localSheetId="6" hidden="1">#REF!,#REF!,#REF!,#REF!,#REF!,#REF!,#REF!,#REF!</definedName>
    <definedName name="P18_T16?unit?ЧЕЛ" hidden="1">#REF!,#REF!,#REF!,#REF!,#REF!,#REF!,#REF!,#REF!</definedName>
    <definedName name="P19_T1_Protect" localSheetId="17" hidden="1">P5_T1_Protect,P6_T1_Protect,P7_T1_Protect,P8_T1_Protect,P9_T1_Protect,P10_T1_Protect,P11_T1_Protect,P12_T1_Protect,P13_T1_Protect,P14_T1_Protect</definedName>
    <definedName name="P19_T1_Protect" localSheetId="5" hidden="1">[0]!P5_T1_Protect,[0]!P6_T1_Protect,[0]!P7_T1_Protect,[0]!P8_T1_Protect,[0]!P9_T1_Protect,[0]!P10_T1_Protect,[0]!P11_T1_Protect,[0]!P12_T1_Protect,[0]!P13_T1_Protect,[0]!P14_T1_Protect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12" hidden="1">[0]!P5_T1_Protect,[0]!P6_T1_Protect,[0]!P7_T1_Protect,[0]!P8_T1_Protect,[0]!P9_T1_Protect,[0]!P10_T1_Protect,[0]!P11_T1_Protect,[0]!P12_T1_Protect,[0]!P13_T1_Protect,[0]!P14_T1_Protect</definedName>
    <definedName name="P19_T1_Protect" localSheetId="8" hidden="1">P5_T1_Protect,P6_T1_Protect,P7_T1_Protect,P8_T1_Protect,P9_T1_Protect,P10_T1_Protect,P11_T1_Protect,P12_T1_Protect,P13_T1_Protect,P14_T1_Protect</definedName>
    <definedName name="P19_T1_Protect" localSheetId="13" hidden="1">[0]!P5_T1_Protect,[0]!P6_T1_Protect,[0]!P7_T1_Protect,[0]!P8_T1_Protect,[0]!P9_T1_Protect,[0]!P10_T1_Protect,[0]!P11_T1_Protect,[0]!P12_T1_Protect,[0]!P13_T1_Protect,[0]!P14_T1_Protect</definedName>
    <definedName name="P19_T1_Protect" localSheetId="10" hidden="1">P5_T1_Protect,P6_T1_Protect,P7_T1_Protect,P8_T1_Protect,P9_T1_Protect,P10_T1_Protect,P11_T1_Protect,P12_T1_Protect,P13_T1_Protect,P14_T1_Protect</definedName>
    <definedName name="P19_T1_Protect" localSheetId="9" hidden="1">P5_T1_Protect,P6_T1_Protect,P7_T1_Protect,P8_T1_Protect,P9_T1_Protect,P10_T1_Protect,P11_T1_Protect,P12_T1_Protect,P13_T1_Protect,P14_T1_Protect</definedName>
    <definedName name="P19_T1_Protect" localSheetId="11" hidden="1">[0]!P5_T1_Protect,[0]!P6_T1_Protect,[0]!P7_T1_Protect,[0]!P8_T1_Protect,[0]!P9_T1_Protect,[0]!P10_T1_Protect,[0]!P11_T1_Protect,[0]!P12_T1_Protect,[0]!P13_T1_Protect,[0]!P14_T1_Protect</definedName>
    <definedName name="P19_T1_Protect" localSheetId="6" hidden="1">[0]!P5_T1_Protect,[0]!P6_T1_Protect,[0]!P7_T1_Protect,[0]!P8_T1_Protect,[0]!P9_T1_Protect,[0]!P10_T1_Protect,[0]!P11_T1_Protect,[0]!P12_T1_Protect,[0]!P13_T1_Protect,[0]!P14_T1_Protect</definedName>
    <definedName name="P19_T1_Protect" localSheetId="7" hidden="1">P5_T1_Protect,P6_T1_Protect,P7_T1_Protect,P8_T1_Protect,P9_T1_Protect,P10_T1_Protect,P11_T1_Protect,P12_T1_Protect,P13_T1_Protect,P14_T1_Protect</definedName>
    <definedName name="P19_T1_Protect" localSheetId="3" hidden="1">[0]!P5_T1_Protect,[0]!P6_T1_Protect,[0]!P7_T1_Protect,[0]!P8_T1_Protect,[0]!P9_T1_Protect,[0]!P10_T1_Protect,[0]!P11_T1_Protect,[0]!P12_T1_Protect,[0]!P13_T1_Protect,[0]!P14_T1_Protect</definedName>
    <definedName name="P19_T1_Protect" localSheetId="15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localSheetId="12" hidden="1">#REF!,#REF!,#REF!,#REF!,#REF!,#REF!,#REF!,#REF!</definedName>
    <definedName name="P19_T16?item_ext?ЧЕЛ" localSheetId="13" hidden="1">#REF!,#REF!,#REF!,#REF!,#REF!,#REF!,#REF!,#REF!</definedName>
    <definedName name="P19_T16?item_ext?ЧЕЛ" localSheetId="6" hidden="1">#REF!,#REF!,#REF!,#REF!,#REF!,#REF!,#REF!,#REF!</definedName>
    <definedName name="P19_T16?item_ext?ЧЕЛ" hidden="1">#REF!,#REF!,#REF!,#REF!,#REF!,#REF!,#REF!,#REF!</definedName>
    <definedName name="P19_T16?unit?ТРУБ" localSheetId="12" hidden="1">#REF!,#REF!,#REF!,#REF!,#REF!,#REF!,#REF!,#REF!</definedName>
    <definedName name="P19_T16?unit?ТРУБ" localSheetId="13" hidden="1">#REF!,#REF!,#REF!,#REF!,#REF!,#REF!,#REF!,#REF!</definedName>
    <definedName name="P19_T16?unit?ТРУБ" localSheetId="6" hidden="1">#REF!,#REF!,#REF!,#REF!,#REF!,#REF!,#REF!,#REF!</definedName>
    <definedName name="P19_T16?unit?ТРУБ" hidden="1">#REF!,#REF!,#REF!,#REF!,#REF!,#REF!,#REF!,#REF!</definedName>
    <definedName name="P19_T16?unit?ЧЕЛ" localSheetId="12" hidden="1">#REF!,#REF!,#REF!,#REF!,#REF!,#REF!,#REF!</definedName>
    <definedName name="P19_T16?unit?ЧЕЛ" localSheetId="13" hidden="1">#REF!,#REF!,#REF!,#REF!,#REF!,#REF!,#REF!</definedName>
    <definedName name="P19_T16?unit?ЧЕЛ" localSheetId="6" hidden="1">#REF!,#REF!,#REF!,#REF!,#REF!,#REF!,#REF!</definedName>
    <definedName name="P19_T16?unit?ЧЕЛ" hidden="1">#REF!,#REF!,#REF!,#REF!,#REF!,#REF!,#REF!</definedName>
    <definedName name="p2_" localSheetId="12">#REF!</definedName>
    <definedName name="p2_" localSheetId="13">#REF!</definedName>
    <definedName name="p2_" localSheetId="6">#REF!</definedName>
    <definedName name="p2_">#REF!</definedName>
    <definedName name="P2_dip" hidden="1">[68]FST5!$G$100:$G$116,[68]FST5!$G$118:$G$123,[68]FST5!$G$125:$G$126,[68]FST5!$G$128:$G$131,[68]FST5!$G$133,[68]FST5!$G$135:$G$139,[68]FST5!$G$141</definedName>
    <definedName name="P2_PROT_2">'[78]2'!$H$17:$J$18,'[78]2'!$H$21:$J$22,'[78]2'!$H$27:$J$28,'[78]2'!$H$31:$J$31,'[78]2'!$H$57:$J$59,'[78]2'!$H$53:$J$55,'[78]2'!$H$61:$J$62,'[78]2'!$H$74:$J$75,'[78]2'!$H$92:$J$94</definedName>
    <definedName name="P2_PROT_21" hidden="1">'[78]2.1'!$J$63:$J$64,'[78]2.1'!$P$55:$P$57,'[78]2.1'!$P$59:$P$61,'[78]2.1'!$P$63:$P$64,'[78]2.1'!$J$68:$J$70,'[78]2.1'!$J$72:$J$74,'[78]2.1'!$J$76:$J$77,'[78]2.1'!$P$68:$P$70</definedName>
    <definedName name="P2_PROT_22" hidden="1">'[78]2.2'!$J$129:$R$130,'[78]2.2'!$J$144:$R$144,'[78]2.2'!$S$3:$X$197,'[78]2.2'!$A$189:$R$197,'[78]2.2'!$B$39:$B$40,'[78]2.2'!$B$48:$B$49,'[78]2.2'!$J$9:$J$10,'[78]2.2'!$P$9:$P$10</definedName>
    <definedName name="P2_PROT_23" hidden="1">'[78]2.3'!$I$55:$N$57,'[78]2.3'!$I$59:$N$61,'[78]2.3'!$I$63:$N$64,'[78]2.3'!$I$68:$N$70,'[78]2.3'!$I$72:$N$74,'[78]2.3'!$I$76:$N$77,'[78]2.3'!$B$39:$B$40,'[78]2.3'!$B$48:$B$49</definedName>
    <definedName name="P2_PROT_4" hidden="1">'[78]4'!$P$8:$Z$9,'[78]4'!$P$11:$Z$14,'[78]4'!$AB$8:$AC$9,'[78]4'!$AB$11:$AC$14,'[78]4'!$F$17:$H$18,'[78]4'!$J$17:$N$18,'[78]4'!$P$17:$Z$18,'[78]4'!$AB$17:$AC$18,'[78]4'!$F$20:$H$20</definedName>
    <definedName name="P2_PROT_I3" hidden="1">'[78]Расчет прибыли'!$C$30:$L$30,'[78]Расчет прибыли'!$C$32:$L$32,'[78]Расчет прибыли'!$C$34:$L$34,'[78]Расчет прибыли'!$A$35:$O$38,'[78]Расчет прибыли'!$M$4:$O$34</definedName>
    <definedName name="P2_SC22" localSheetId="12" hidden="1">#REF!,#REF!,#REF!,#REF!,#REF!,#REF!,#REF!</definedName>
    <definedName name="P2_SC22" localSheetId="13" hidden="1">#REF!,#REF!,#REF!,#REF!,#REF!,#REF!,#REF!</definedName>
    <definedName name="P2_SC22" localSheetId="6" hidden="1">#REF!,#REF!,#REF!,#REF!,#REF!,#REF!,#REF!</definedName>
    <definedName name="P2_SC22" hidden="1">#REF!,#REF!,#REF!,#REF!,#REF!,#REF!,#REF!</definedName>
    <definedName name="P2_SCOPE_16_PRT" localSheetId="17" hidden="1">#REF!,#REF!,#REF!,#REF!,#REF!,#REF!,#REF!,#REF!</definedName>
    <definedName name="P2_SCOPE_16_PRT" localSheetId="5" hidden="1">#REF!,#REF!,#REF!,#REF!,#REF!,#REF!,#REF!,#REF!</definedName>
    <definedName name="P2_SCOPE_16_PRT" localSheetId="2" hidden="1">#REF!,#REF!,#REF!,#REF!,#REF!,#REF!,#REF!,#REF!</definedName>
    <definedName name="P2_SCOPE_16_PRT" localSheetId="12" hidden="1">#REF!,#REF!,#REF!,#REF!,#REF!,#REF!,#REF!,#REF!</definedName>
    <definedName name="P2_SCOPE_16_PRT" localSheetId="8" hidden="1">#REF!,#REF!,#REF!,#REF!,#REF!,#REF!,#REF!,#REF!</definedName>
    <definedName name="P2_SCOPE_16_PRT" localSheetId="13" hidden="1">#REF!,#REF!,#REF!,#REF!,#REF!,#REF!,#REF!,#REF!</definedName>
    <definedName name="P2_SCOPE_16_PRT" localSheetId="10" hidden="1">#REF!,#REF!,#REF!,#REF!,#REF!,#REF!,#REF!,#REF!</definedName>
    <definedName name="P2_SCOPE_16_PRT" localSheetId="9" hidden="1">#REF!,#REF!,#REF!,#REF!,#REF!,#REF!,#REF!,#REF!</definedName>
    <definedName name="P2_SCOPE_16_PRT" localSheetId="11" hidden="1">#REF!,#REF!,#REF!,#REF!,#REF!,#REF!,#REF!,#REF!</definedName>
    <definedName name="P2_SCOPE_16_PRT" localSheetId="6" hidden="1">#REF!,#REF!,#REF!,#REF!,#REF!,#REF!,#REF!,#REF!</definedName>
    <definedName name="P2_SCOPE_16_PRT" localSheetId="7" hidden="1">#REF!,#REF!,#REF!,#REF!,#REF!,#REF!,#REF!,#REF!</definedName>
    <definedName name="P2_SCOPE_16_PRT" localSheetId="3" hidden="1">#REF!,#REF!,#REF!,#REF!,#REF!,#REF!,#REF!,#REF!</definedName>
    <definedName name="P2_SCOPE_16_PRT" localSheetId="15" hidden="1">#REF!,#REF!,#REF!,#REF!,#REF!,#REF!,#REF!,#REF!</definedName>
    <definedName name="P2_SCOPE_16_PRT" hidden="1">#REF!,#REF!,#REF!,#REF!,#REF!,#REF!,#REF!,#REF!</definedName>
    <definedName name="P2_SCOPE_22" hidden="1">'[78]2.2'!$J$63:$R$64,'[78]2.2'!$J$68:$R$70,'[78]2.2'!$J$72:$R$74,'[78]2.2'!$J$76:$R$77,'[78]2.2'!$J$94:$R$96,'[78]2.2'!$J$98:$R$100,'[78]2.2'!$J$102:$R$103,'[78]2.2'!$J$117:$R$117</definedName>
    <definedName name="P2_SCOPE_4_PRT" localSheetId="17" hidden="1">#REF!,#REF!,#REF!,#REF!,#REF!,#REF!,#REF!,#REF!,#REF!</definedName>
    <definedName name="P2_SCOPE_4_PRT" localSheetId="5" hidden="1">#REF!,#REF!,#REF!,#REF!,#REF!,#REF!,#REF!,#REF!,#REF!</definedName>
    <definedName name="P2_SCOPE_4_PRT" localSheetId="2" hidden="1">#REF!,#REF!,#REF!,#REF!,#REF!,#REF!,#REF!,#REF!,#REF!</definedName>
    <definedName name="P2_SCOPE_4_PRT" localSheetId="12" hidden="1">#REF!,#REF!,#REF!,#REF!,#REF!,#REF!,#REF!,#REF!,#REF!</definedName>
    <definedName name="P2_SCOPE_4_PRT" localSheetId="8" hidden="1">#REF!,#REF!,#REF!,#REF!,#REF!,#REF!,#REF!,#REF!,#REF!</definedName>
    <definedName name="P2_SCOPE_4_PRT" localSheetId="13" hidden="1">#REF!,#REF!,#REF!,#REF!,#REF!,#REF!,#REF!,#REF!,#REF!</definedName>
    <definedName name="P2_SCOPE_4_PRT" localSheetId="10" hidden="1">#REF!,#REF!,#REF!,#REF!,#REF!,#REF!,#REF!,#REF!,#REF!</definedName>
    <definedName name="P2_SCOPE_4_PRT" localSheetId="9" hidden="1">#REF!,#REF!,#REF!,#REF!,#REF!,#REF!,#REF!,#REF!,#REF!</definedName>
    <definedName name="P2_SCOPE_4_PRT" localSheetId="11" hidden="1">#REF!,#REF!,#REF!,#REF!,#REF!,#REF!,#REF!,#REF!,#REF!</definedName>
    <definedName name="P2_SCOPE_4_PRT" localSheetId="6" hidden="1">#REF!,#REF!,#REF!,#REF!,#REF!,#REF!,#REF!,#REF!,#REF!</definedName>
    <definedName name="P2_SCOPE_4_PRT" localSheetId="7" hidden="1">#REF!,#REF!,#REF!,#REF!,#REF!,#REF!,#REF!,#REF!,#REF!</definedName>
    <definedName name="P2_SCOPE_4_PRT" localSheetId="3" hidden="1">#REF!,#REF!,#REF!,#REF!,#REF!,#REF!,#REF!,#REF!,#REF!</definedName>
    <definedName name="P2_SCOPE_4_PRT" hidden="1">#REF!,#REF!,#REF!,#REF!,#REF!,#REF!,#REF!,#REF!,#REF!</definedName>
    <definedName name="P2_SCOPE_5_PRT" localSheetId="17" hidden="1">#REF!,#REF!,#REF!,#REF!,#REF!,#REF!,#REF!,#REF!,#REF!</definedName>
    <definedName name="P2_SCOPE_5_PRT" localSheetId="5" hidden="1">#REF!,#REF!,#REF!,#REF!,#REF!,#REF!,#REF!,#REF!,#REF!</definedName>
    <definedName name="P2_SCOPE_5_PRT" localSheetId="2" hidden="1">#REF!,#REF!,#REF!,#REF!,#REF!,#REF!,#REF!,#REF!,#REF!</definedName>
    <definedName name="P2_SCOPE_5_PRT" localSheetId="12" hidden="1">#REF!,#REF!,#REF!,#REF!,#REF!,#REF!,#REF!,#REF!,#REF!</definedName>
    <definedName name="P2_SCOPE_5_PRT" localSheetId="8" hidden="1">#REF!,#REF!,#REF!,#REF!,#REF!,#REF!,#REF!,#REF!,#REF!</definedName>
    <definedName name="P2_SCOPE_5_PRT" localSheetId="13" hidden="1">#REF!,#REF!,#REF!,#REF!,#REF!,#REF!,#REF!,#REF!,#REF!</definedName>
    <definedName name="P2_SCOPE_5_PRT" localSheetId="10" hidden="1">#REF!,#REF!,#REF!,#REF!,#REF!,#REF!,#REF!,#REF!,#REF!</definedName>
    <definedName name="P2_SCOPE_5_PRT" localSheetId="9" hidden="1">#REF!,#REF!,#REF!,#REF!,#REF!,#REF!,#REF!,#REF!,#REF!</definedName>
    <definedName name="P2_SCOPE_5_PRT" localSheetId="11" hidden="1">#REF!,#REF!,#REF!,#REF!,#REF!,#REF!,#REF!,#REF!,#REF!</definedName>
    <definedName name="P2_SCOPE_5_PRT" localSheetId="6" hidden="1">#REF!,#REF!,#REF!,#REF!,#REF!,#REF!,#REF!,#REF!,#REF!</definedName>
    <definedName name="P2_SCOPE_5_PRT" localSheetId="7" hidden="1">#REF!,#REF!,#REF!,#REF!,#REF!,#REF!,#REF!,#REF!,#REF!</definedName>
    <definedName name="P2_SCOPE_5_PRT" localSheetId="3" hidden="1">#REF!,#REF!,#REF!,#REF!,#REF!,#REF!,#REF!,#REF!,#REF!</definedName>
    <definedName name="P2_SCOPE_5_PRT" hidden="1">#REF!,#REF!,#REF!,#REF!,#REF!,#REF!,#REF!,#REF!,#REF!</definedName>
    <definedName name="P2_SCOPE_CHK2" hidden="1">'[78]2'!$B$140:$N$141,'[78]2'!$B$154:$N$155,'[78]2'!$B$37:$N$38,'[78]2'!$B$160:$N$161,'[78]2'!$B$174:$N$175,'[78]2'!$B$53:$N$54,'[78]2'!$B$66:$N$67,'[78]2'!$B$79:$N$80</definedName>
    <definedName name="P2_SCOPE_CHK2.1" hidden="1">'[78]2.1'!$B$129:$R$130,'[78]2.1'!$B$142:$R$143,'[78]2.1'!$B$156:$R$157,'[78]2.1'!$B$39:$R$40,'[78]2.1'!$B$162:$R$163,'[78]2.1'!$B$176:$R$177,'[78]2.1'!$B$55:$R$56</definedName>
    <definedName name="P2_SCOPE_CHK2.2" hidden="1">'[78]2.2'!$B$129:$R$130,'[78]2.2'!$B$142:$R$143,'[78]2.2'!$B$156:$R$157,'[78]2.2'!$B$39:$R$40,'[78]2.2'!$B$162:$R$163,'[78]2.2'!$B$176:$R$177,'[78]2.2'!$B$55:$R$56</definedName>
    <definedName name="P2_SCOPE_CHK2.3" hidden="1">'[78]2.3'!$B$129:$N$130,'[78]2.3'!$B$142:$N$143,'[78]2.3'!$B$156:$N$157,'[78]2.3'!$B$39:$N$40,'[78]2.3'!$B$162:$N$163,'[78]2.3'!$B$176:$N$177,'[78]2.3'!$B$55:$N$56</definedName>
    <definedName name="P2_SCOPE_CORR" localSheetId="12" hidden="1">#REF!,#REF!,#REF!,#REF!,#REF!,#REF!,#REF!,#REF!</definedName>
    <definedName name="P2_SCOPE_CORR" localSheetId="13" hidden="1">#REF!,#REF!,#REF!,#REF!,#REF!,#REF!,#REF!,#REF!</definedName>
    <definedName name="P2_SCOPE_CORR" localSheetId="6" hidden="1">#REF!,#REF!,#REF!,#REF!,#REF!,#REF!,#REF!,#REF!</definedName>
    <definedName name="P2_SCOPE_CORR" hidden="1">#REF!,#REF!,#REF!,#REF!,#REF!,#REF!,#REF!,#REF!</definedName>
    <definedName name="P2_SCOPE_F1_PRT" localSheetId="17" hidden="1">#REF!,#REF!,#REF!,#REF!</definedName>
    <definedName name="P2_SCOPE_F1_PRT" localSheetId="5" hidden="1">#REF!,#REF!,#REF!,#REF!</definedName>
    <definedName name="P2_SCOPE_F1_PRT" localSheetId="2" hidden="1">#REF!,#REF!,#REF!,#REF!</definedName>
    <definedName name="P2_SCOPE_F1_PRT" localSheetId="12" hidden="1">#REF!,#REF!,#REF!,#REF!</definedName>
    <definedName name="P2_SCOPE_F1_PRT" localSheetId="8" hidden="1">#REF!,#REF!,#REF!,#REF!</definedName>
    <definedName name="P2_SCOPE_F1_PRT" localSheetId="13" hidden="1">#REF!,#REF!,#REF!,#REF!</definedName>
    <definedName name="P2_SCOPE_F1_PRT" localSheetId="10" hidden="1">#REF!,#REF!,#REF!,#REF!</definedName>
    <definedName name="P2_SCOPE_F1_PRT" localSheetId="9" hidden="1">#REF!,#REF!,#REF!,#REF!</definedName>
    <definedName name="P2_SCOPE_F1_PRT" localSheetId="11" hidden="1">#REF!,#REF!,#REF!,#REF!</definedName>
    <definedName name="P2_SCOPE_F1_PRT" localSheetId="6" hidden="1">#REF!,#REF!,#REF!,#REF!</definedName>
    <definedName name="P2_SCOPE_F1_PRT" localSheetId="7" hidden="1">#REF!,#REF!,#REF!,#REF!</definedName>
    <definedName name="P2_SCOPE_F1_PRT" localSheetId="3" hidden="1">#REF!,#REF!,#REF!,#REF!</definedName>
    <definedName name="P2_SCOPE_F1_PRT" hidden="1">#REF!,#REF!,#REF!,#REF!</definedName>
    <definedName name="P2_SCOPE_F2_PRT" localSheetId="17" hidden="1">#REF!,#REF!,#REF!,#REF!</definedName>
    <definedName name="P2_SCOPE_F2_PRT" localSheetId="5" hidden="1">#REF!,#REF!,#REF!,#REF!</definedName>
    <definedName name="P2_SCOPE_F2_PRT" localSheetId="2" hidden="1">#REF!,#REF!,#REF!,#REF!</definedName>
    <definedName name="P2_SCOPE_F2_PRT" localSheetId="12" hidden="1">#REF!,#REF!,#REF!,#REF!</definedName>
    <definedName name="P2_SCOPE_F2_PRT" localSheetId="8" hidden="1">#REF!,#REF!,#REF!,#REF!</definedName>
    <definedName name="P2_SCOPE_F2_PRT" localSheetId="13" hidden="1">#REF!,#REF!,#REF!,#REF!</definedName>
    <definedName name="P2_SCOPE_F2_PRT" localSheetId="10" hidden="1">#REF!,#REF!,#REF!,#REF!</definedName>
    <definedName name="P2_SCOPE_F2_PRT" localSheetId="9" hidden="1">#REF!,#REF!,#REF!,#REF!</definedName>
    <definedName name="P2_SCOPE_F2_PRT" localSheetId="11" hidden="1">#REF!,#REF!,#REF!,#REF!</definedName>
    <definedName name="P2_SCOPE_F2_PRT" localSheetId="6" hidden="1">#REF!,#REF!,#REF!,#REF!</definedName>
    <definedName name="P2_SCOPE_F2_PRT" localSheetId="7" hidden="1">#REF!,#REF!,#REF!,#REF!</definedName>
    <definedName name="P2_SCOPE_F2_PRT" localSheetId="3" hidden="1">#REF!,#REF!,#REF!,#REF!</definedName>
    <definedName name="P2_SCOPE_F2_PRT" hidden="1">#REF!,#REF!,#REF!,#REF!</definedName>
    <definedName name="P2_SCOPE_FULL_LOAD" localSheetId="12" hidden="1">#REF!,#REF!,#REF!,#REF!,#REF!,#REF!</definedName>
    <definedName name="P2_SCOPE_FULL_LOAD" localSheetId="13" hidden="1">#REF!,#REF!,#REF!,#REF!,#REF!,#REF!</definedName>
    <definedName name="P2_SCOPE_FULL_LOAD" localSheetId="6" hidden="1">#REF!,#REF!,#REF!,#REF!,#REF!,#REF!</definedName>
    <definedName name="P2_SCOPE_FULL_LOAD" hidden="1">#REF!,#REF!,#REF!,#REF!,#REF!,#REF!</definedName>
    <definedName name="P2_SCOPE_IND" localSheetId="12" hidden="1">#REF!,#REF!,#REF!,#REF!,#REF!,#REF!</definedName>
    <definedName name="P2_SCOPE_IND" localSheetId="13" hidden="1">#REF!,#REF!,#REF!,#REF!,#REF!,#REF!</definedName>
    <definedName name="P2_SCOPE_IND" localSheetId="6" hidden="1">#REF!,#REF!,#REF!,#REF!,#REF!,#REF!</definedName>
    <definedName name="P2_SCOPE_IND" hidden="1">#REF!,#REF!,#REF!,#REF!,#REF!,#REF!</definedName>
    <definedName name="P2_SCOPE_IND2" localSheetId="12" hidden="1">#REF!,#REF!,#REF!,#REF!,#REF!</definedName>
    <definedName name="P2_SCOPE_IND2" localSheetId="13" hidden="1">#REF!,#REF!,#REF!,#REF!,#REF!</definedName>
    <definedName name="P2_SCOPE_IND2" localSheetId="6" hidden="1">#REF!,#REF!,#REF!,#REF!,#REF!</definedName>
    <definedName name="P2_SCOPE_IND2" hidden="1">#REF!,#REF!,#REF!,#REF!,#REF!</definedName>
    <definedName name="P2_SCOPE_LOAD1" localSheetId="12" hidden="1">#REF!,#REF!,#REF!,#REF!</definedName>
    <definedName name="P2_SCOPE_LOAD1" localSheetId="13" hidden="1">#REF!,#REF!,#REF!,#REF!</definedName>
    <definedName name="P2_SCOPE_LOAD1" localSheetId="6" hidden="1">#REF!,#REF!,#REF!,#REF!</definedName>
    <definedName name="P2_SCOPE_LOAD1" hidden="1">#REF!,#REF!,#REF!,#REF!</definedName>
    <definedName name="P2_SCOPE_LOAD2" localSheetId="12" hidden="1">#REF!,#REF!,#REF!,#REF!</definedName>
    <definedName name="P2_SCOPE_LOAD2" localSheetId="13" hidden="1">#REF!,#REF!,#REF!,#REF!</definedName>
    <definedName name="P2_SCOPE_LOAD2" localSheetId="6" hidden="1">#REF!,#REF!,#REF!,#REF!</definedName>
    <definedName name="P2_SCOPE_LOAD2" hidden="1">#REF!,#REF!,#REF!,#REF!</definedName>
    <definedName name="P2_SCOPE_NOTIND" localSheetId="12" hidden="1">#REF!,#REF!,#REF!,#REF!,#REF!,#REF!,#REF!</definedName>
    <definedName name="P2_SCOPE_NOTIND" localSheetId="13" hidden="1">#REF!,#REF!,#REF!,#REF!,#REF!,#REF!,#REF!</definedName>
    <definedName name="P2_SCOPE_NOTIND" localSheetId="6" hidden="1">#REF!,#REF!,#REF!,#REF!,#REF!,#REF!,#REF!</definedName>
    <definedName name="P2_SCOPE_NOTIND" hidden="1">#REF!,#REF!,#REF!,#REF!,#REF!,#REF!,#REF!</definedName>
    <definedName name="P2_SCOPE_NotInd2" localSheetId="12" hidden="1">#REF!,#REF!,#REF!,#REF!,#REF!,#REF!</definedName>
    <definedName name="P2_SCOPE_NotInd2" localSheetId="13" hidden="1">#REF!,#REF!,#REF!,#REF!,#REF!,#REF!</definedName>
    <definedName name="P2_SCOPE_NotInd2" localSheetId="6" hidden="1">#REF!,#REF!,#REF!,#REF!,#REF!,#REF!</definedName>
    <definedName name="P2_SCOPE_NotInd2" hidden="1">#REF!,#REF!,#REF!,#REF!,#REF!,#REF!</definedName>
    <definedName name="P2_SCOPE_NotInd3" localSheetId="12" hidden="1">#REF!,#REF!,#REF!,#REF!,#REF!,#REF!,#REF!</definedName>
    <definedName name="P2_SCOPE_NotInd3" localSheetId="13" hidden="1">#REF!,#REF!,#REF!,#REF!,#REF!,#REF!,#REF!</definedName>
    <definedName name="P2_SCOPE_NotInd3" localSheetId="6" hidden="1">#REF!,#REF!,#REF!,#REF!,#REF!,#REF!,#REF!</definedName>
    <definedName name="P2_SCOPE_NotInd3" hidden="1">#REF!,#REF!,#REF!,#REF!,#REF!,#REF!,#REF!</definedName>
    <definedName name="P2_SCOPE_NotInt" localSheetId="12" hidden="1">#REF!,#REF!,#REF!,#REF!,#REF!,#REF!,#REF!</definedName>
    <definedName name="P2_SCOPE_NotInt" localSheetId="13" hidden="1">#REF!,#REF!,#REF!,#REF!,#REF!,#REF!,#REF!</definedName>
    <definedName name="P2_SCOPE_NotInt" localSheetId="6" hidden="1">#REF!,#REF!,#REF!,#REF!,#REF!,#REF!,#REF!</definedName>
    <definedName name="P2_SCOPE_NotInt" hidden="1">#REF!,#REF!,#REF!,#REF!,#REF!,#REF!,#REF!</definedName>
    <definedName name="P2_SCOPE_PER_PRT" localSheetId="17" hidden="1">#REF!,#REF!,#REF!,#REF!,#REF!</definedName>
    <definedName name="P2_SCOPE_PER_PRT" localSheetId="5" hidden="1">#REF!,#REF!,#REF!,#REF!,#REF!</definedName>
    <definedName name="P2_SCOPE_PER_PRT" localSheetId="2" hidden="1">#REF!,#REF!,#REF!,#REF!,#REF!</definedName>
    <definedName name="P2_SCOPE_PER_PRT" localSheetId="12" hidden="1">#REF!,#REF!,#REF!,#REF!,#REF!</definedName>
    <definedName name="P2_SCOPE_PER_PRT" localSheetId="8" hidden="1">#REF!,#REF!,#REF!,#REF!,#REF!</definedName>
    <definedName name="P2_SCOPE_PER_PRT" localSheetId="13" hidden="1">#REF!,#REF!,#REF!,#REF!,#REF!</definedName>
    <definedName name="P2_SCOPE_PER_PRT" localSheetId="10" hidden="1">#REF!,#REF!,#REF!,#REF!,#REF!</definedName>
    <definedName name="P2_SCOPE_PER_PRT" localSheetId="9" hidden="1">#REF!,#REF!,#REF!,#REF!,#REF!</definedName>
    <definedName name="P2_SCOPE_PER_PRT" localSheetId="11" hidden="1">#REF!,#REF!,#REF!,#REF!,#REF!</definedName>
    <definedName name="P2_SCOPE_PER_PRT" localSheetId="6" hidden="1">#REF!,#REF!,#REF!,#REF!,#REF!</definedName>
    <definedName name="P2_SCOPE_PER_PRT" localSheetId="7" hidden="1">#REF!,#REF!,#REF!,#REF!,#REF!</definedName>
    <definedName name="P2_SCOPE_PER_PRT" localSheetId="3" hidden="1">#REF!,#REF!,#REF!,#REF!,#REF!</definedName>
    <definedName name="P2_SCOPE_PER_PRT" hidden="1">#REF!,#REF!,#REF!,#REF!,#REF!</definedName>
    <definedName name="P2_SCOPE_SAVE2" localSheetId="12" hidden="1">#REF!,#REF!,#REF!,#REF!,#REF!,#REF!</definedName>
    <definedName name="P2_SCOPE_SAVE2" localSheetId="13" hidden="1">#REF!,#REF!,#REF!,#REF!,#REF!,#REF!</definedName>
    <definedName name="P2_SCOPE_SAVE2" localSheetId="6" hidden="1">#REF!,#REF!,#REF!,#REF!,#REF!,#REF!</definedName>
    <definedName name="P2_SCOPE_SAVE2" hidden="1">#REF!,#REF!,#REF!,#REF!,#REF!,#REF!</definedName>
    <definedName name="P2_SCOPE_SV_PRT" localSheetId="17" hidden="1">#REF!,#REF!,#REF!,#REF!,#REF!,#REF!,#REF!</definedName>
    <definedName name="P2_SCOPE_SV_PRT" localSheetId="5" hidden="1">#REF!,#REF!,#REF!,#REF!,#REF!,#REF!,#REF!</definedName>
    <definedName name="P2_SCOPE_SV_PRT" localSheetId="2" hidden="1">#REF!,#REF!,#REF!,#REF!,#REF!,#REF!,#REF!</definedName>
    <definedName name="P2_SCOPE_SV_PRT" localSheetId="12" hidden="1">#REF!,#REF!,#REF!,#REF!,#REF!,#REF!,#REF!</definedName>
    <definedName name="P2_SCOPE_SV_PRT" localSheetId="8" hidden="1">#REF!,#REF!,#REF!,#REF!,#REF!,#REF!,#REF!</definedName>
    <definedName name="P2_SCOPE_SV_PRT" localSheetId="13" hidden="1">#REF!,#REF!,#REF!,#REF!,#REF!,#REF!,#REF!</definedName>
    <definedName name="P2_SCOPE_SV_PRT" localSheetId="10" hidden="1">#REF!,#REF!,#REF!,#REF!,#REF!,#REF!,#REF!</definedName>
    <definedName name="P2_SCOPE_SV_PRT" localSheetId="9" hidden="1">#REF!,#REF!,#REF!,#REF!,#REF!,#REF!,#REF!</definedName>
    <definedName name="P2_SCOPE_SV_PRT" localSheetId="11" hidden="1">#REF!,#REF!,#REF!,#REF!,#REF!,#REF!,#REF!</definedName>
    <definedName name="P2_SCOPE_SV_PRT" localSheetId="6" hidden="1">#REF!,#REF!,#REF!,#REF!,#REF!,#REF!,#REF!</definedName>
    <definedName name="P2_SCOPE_SV_PRT" localSheetId="7" hidden="1">#REF!,#REF!,#REF!,#REF!,#REF!,#REF!,#REF!</definedName>
    <definedName name="P2_SCOPE_SV_PRT" localSheetId="3" hidden="1">#REF!,#REF!,#REF!,#REF!,#REF!,#REF!,#REF!</definedName>
    <definedName name="P2_SCOPE_SV_PRT" hidden="1">#REF!,#REF!,#REF!,#REF!,#REF!,#REF!,#REF!</definedName>
    <definedName name="P2_T0_Protect" localSheetId="12" hidden="1">'[78]0'!$D$67:$E$67,'[78]0'!#REF!,'[78]0'!#REF!,'[78]0'!$D$75:$G$75,'[78]0'!#REF!,'[78]0'!$G$83:$G$84,'[78]0'!#REF!,'[78]0'!#REF!,'[78]0'!#REF!,'[78]0'!#REF!,'[78]0'!#REF!</definedName>
    <definedName name="P2_T0_Protect" localSheetId="13" hidden="1">'[78]0'!$D$67:$E$67,'[78]0'!#REF!,'[78]0'!#REF!,'[78]0'!$D$75:$G$75,'[78]0'!#REF!,'[78]0'!$G$83:$G$84,'[78]0'!#REF!,'[78]0'!#REF!,'[78]0'!#REF!,'[78]0'!#REF!,'[78]0'!#REF!</definedName>
    <definedName name="P2_T0_Protect" localSheetId="6" hidden="1">'[78]0'!$D$67:$E$67,'[78]0'!#REF!,'[78]0'!#REF!,'[78]0'!$D$75:$G$75,'[78]0'!#REF!,'[78]0'!$G$83:$G$84,'[78]0'!#REF!,'[78]0'!#REF!,'[78]0'!#REF!,'[78]0'!#REF!,'[78]0'!#REF!</definedName>
    <definedName name="P2_T0_Protect" hidden="1">'[78]0'!$D$67:$E$67,'[78]0'!#REF!,'[78]0'!#REF!,'[78]0'!$D$75:$G$75,'[78]0'!#REF!,'[78]0'!$G$83:$G$84,'[78]0'!#REF!,'[78]0'!#REF!,'[78]0'!#REF!,'[78]0'!#REF!,'[78]0'!#REF!</definedName>
    <definedName name="P2_T1_Protect" hidden="1">[140]перекрестка!$J$68:$K$72,[140]перекрестка!$J$74:$K$78,[140]перекрестка!$J$80:$K$84,[140]перекрестка!$J$89,[140]перекрестка!$J$90:$K$94,[140]перекрестка!$J$95</definedName>
    <definedName name="P2_T11?Data">'[141]11'!$D$15:$L$18,'[141]11'!$D$20:$L$20,'[141]11'!$D$22:$L$25,'[141]11'!$D$27:$L$27,'[141]11'!$D$29:$L$32,'[141]11'!$D$34:$L$34,'[141]11'!$D$36:$L$39,'[141]11'!$D$41:$L$41,'[141]11'!$D$43:$L$46,'[141]11'!$B$8:$B$11,'[141]11'!$B$15:$B$18</definedName>
    <definedName name="P2_T12?Data" localSheetId="12" hidden="1">#REF!,#REF!,#REF!,#REF!,#REF!,#REF!,#REF!,#REF!,#REF!,#REF!,#REF!,#REF!</definedName>
    <definedName name="P2_T12?Data" localSheetId="13" hidden="1">#REF!,#REF!,#REF!,#REF!,#REF!,#REF!,#REF!,#REF!,#REF!,#REF!,#REF!,#REF!</definedName>
    <definedName name="P2_T12?Data" localSheetId="6" hidden="1">#REF!,#REF!,#REF!,#REF!,#REF!,#REF!,#REF!,#REF!,#REF!,#REF!,#REF!,#REF!</definedName>
    <definedName name="P2_T12?Data" hidden="1">#REF!,#REF!,#REF!,#REF!,#REF!,#REF!,#REF!,#REF!,#REF!,#REF!,#REF!,#REF!</definedName>
    <definedName name="P2_T12?L3.1.x" hidden="1">'[138]12'!$E$38:$M$38,'[138]12'!$E$42:$M$42,'[138]12'!$E$18:$M$18,'[138]12'!$E$32:$M$32,'[138]12'!$E$16:$M$16,'[138]12'!$E$46:$M$46,'[138]12'!$E$30:$M$30,'[138]12'!$E$36:$M$36</definedName>
    <definedName name="P2_T12?L3.x" hidden="1">'[138]12'!$E$37:$M$37,'[138]12'!$E$41:$M$41,'[138]12'!$E$17:$M$17,'[138]12'!$E$31:$M$31,'[138]12'!$E$15:$M$15,'[138]12'!$E$45:$M$45,'[138]12'!$E$29:$M$29,'[138]12'!$E$35:$M$35</definedName>
    <definedName name="P2_T12?unit?ГА" hidden="1">'[138]12'!$E$28:$I$28,'[138]12'!$E$14:$I$14,'[138]12'!$E$46:$I$46,'[138]12'!$E$26:$I$26,'[138]12'!$E$32:$I$32,'[138]12'!$E$7:$I$7,'[138]12'!$E$36:$I$36,'[138]12'!$E$24:$I$24</definedName>
    <definedName name="P2_T12?unit?ТРУБ" hidden="1">'[138]12'!$E$31:$I$31,'[138]12'!$E$37:$I$37,'[138]12'!$E$35:$I$35,'[138]12'!$E$25:$I$25,'[138]12'!$E$48:$I$48,'[138]12'!$E$8:$I$10,'[138]12'!$E$23:$I$23,'[138]12'!$E$21:$I$21</definedName>
    <definedName name="P2_T13?unit?ТРУБ" localSheetId="12" hidden="1">#REF!,#REF!,#REF!,#REF!,#REF!,#REF!,#REF!,#REF!</definedName>
    <definedName name="P2_T13?unit?ТРУБ" localSheetId="13" hidden="1">#REF!,#REF!,#REF!,#REF!,#REF!,#REF!,#REF!,#REF!</definedName>
    <definedName name="P2_T13?unit?ТРУБ" localSheetId="6" hidden="1">#REF!,#REF!,#REF!,#REF!,#REF!,#REF!,#REF!,#REF!</definedName>
    <definedName name="P2_T13?unit?ТРУБ" hidden="1">#REF!,#REF!,#REF!,#REF!,#REF!,#REF!,#REF!,#REF!</definedName>
    <definedName name="P2_T16?item_ext?ЧЕЛ" localSheetId="12" hidden="1">#REF!,#REF!,#REF!,#REF!,#REF!,#REF!,#REF!,#REF!</definedName>
    <definedName name="P2_T16?item_ext?ЧЕЛ" localSheetId="13" hidden="1">#REF!,#REF!,#REF!,#REF!,#REF!,#REF!,#REF!,#REF!</definedName>
    <definedName name="P2_T16?item_ext?ЧЕЛ" localSheetId="6" hidden="1">#REF!,#REF!,#REF!,#REF!,#REF!,#REF!,#REF!,#REF!</definedName>
    <definedName name="P2_T16?item_ext?ЧЕЛ" hidden="1">#REF!,#REF!,#REF!,#REF!,#REF!,#REF!,#REF!,#REF!</definedName>
    <definedName name="P2_T16?unit?ТРУБ">'[138]16'!$H$30:$L$30,'[138]16'!$H$37:$L$37,'[138]16'!$H$39:$L$39,'[138]16'!$H$44:$L$44,'[138]16'!$H$6:$L$6,'[138]16'!$H$8:$L$8,'[138]16'!$H$10:$L$10,'[138]16'!$H$12:$L$12,'[138]16'!$H$28:$L$28</definedName>
    <definedName name="P2_T16?unit?ЧЕЛ" localSheetId="12" hidden="1">#REF!,#REF!,#REF!,#REF!,#REF!,#REF!,#REF!</definedName>
    <definedName name="P2_T16?unit?ЧЕЛ" localSheetId="13" hidden="1">#REF!,#REF!,#REF!,#REF!,#REF!,#REF!,#REF!</definedName>
    <definedName name="P2_T16?unit?ЧЕЛ" localSheetId="6" hidden="1">#REF!,#REF!,#REF!,#REF!,#REF!,#REF!,#REF!</definedName>
    <definedName name="P2_T16?unit?ЧЕЛ" hidden="1">#REF!,#REF!,#REF!,#REF!,#REF!,#REF!,#REF!</definedName>
    <definedName name="P2_T17?L4">'[93]29'!$J$9:$J$16,'[93]29'!$M$9:$M$16,'[93]29'!$P$9:$P$16,'[93]29'!$G$44:$G$51,'[93]29'!$J$44:$J$51,'[93]29'!$M$44:$M$51,'[93]29'!$M$35:$M$42,'[93]29'!$P$35:$P$42,'[93]29'!$P$44:$P$51</definedName>
    <definedName name="P2_T17?unit?РУБ.ГКАЛ">'[93]29'!$I$18:$I$25,'[93]29'!$L$9:$L$16,'[93]29'!$L$18:$L$25,'[93]29'!$O$9:$O$16,'[93]29'!$F$35:$F$42,'[93]29'!$I$35:$I$42,'[93]29'!$L$35:$L$42,'[93]29'!$O$35:$O$51</definedName>
    <definedName name="P2_T17?unit?ТГКАЛ">'[93]29'!$J$9:$J$16,'[93]29'!$M$9:$M$16,'[93]29'!$P$9:$P$16,'[93]29'!$M$35:$M$42,'[93]29'!$P$35:$P$42,'[93]29'!$G$44:$G$51,'[93]29'!$J$44:$J$51,'[93]29'!$M$44:$M$51,'[93]29'!$P$44:$P$51</definedName>
    <definedName name="P2_T17_Protection">'[93]29'!$F$19:$G$19,'[93]29'!$F$21:$G$25,'[93]29'!$F$27:$G$27,'[93]29'!$F$29:$G$33,'[93]29'!$F$36:$G$36,'[93]29'!$F$38:$G$42,'[93]29'!$F$45:$G$45,'[93]29'!$F$47:$G$51</definedName>
    <definedName name="P2_T2.1?Data">'[139]2.1'!$E$153:$J$156,'[139]2.1'!$E$151:$J$151,'[139]2.1'!$E$142:$J$149,'[139]2.1'!$E$137:$J$140,'[139]2.1'!$E$127:$J$134,'[139]2.1'!$E$123:$J$125,'[139]2.1'!$E$120:$J$120</definedName>
    <definedName name="P2_T2.2?Data">'[139]2.2'!$E$35:$J$43,'[139]2.2'!$E$45:$J$45,'[139]2.2'!$E$47:$J$50,'[139]2.2'!$E$52:$J$60,'[139]2.2'!$E$126:$J$126,'[139]2.2'!$E$129:$J$131,'[139]2.2'!$E$133:$J$141</definedName>
    <definedName name="P2_T2.2_Protect" localSheetId="12" hidden="1">#REF!,#REF!,#REF!,#REF!,#REF!,#REF!,#REF!,#REF!</definedName>
    <definedName name="P2_T2.2_Protect" localSheetId="13" hidden="1">#REF!,#REF!,#REF!,#REF!,#REF!,#REF!,#REF!,#REF!</definedName>
    <definedName name="P2_T2.2_Protect" localSheetId="6" hidden="1">#REF!,#REF!,#REF!,#REF!,#REF!,#REF!,#REF!,#REF!</definedName>
    <definedName name="P2_T2.2_Protect" hidden="1">#REF!,#REF!,#REF!,#REF!,#REF!,#REF!,#REF!,#REF!</definedName>
    <definedName name="P2_T2?Data">'[139]2'!$E$60:$G$62,'[139]2'!$J$60:$M$62,'[139]2'!$E$64:$G$71,'[139]2'!$J$64:$M$71,'[139]2'!$E$75:$G$77,'[139]2'!$J$75:$M$77,'[139]2'!$E$79:$G$86,'[139]2'!$J$79:$M$86,'[139]2'!$E$90:$G$92</definedName>
    <definedName name="P2_T2_1_Protect">'[139]2.1'!$G$51:$J$51,'[139]2.1'!$G$53:$J$55,'[139]2.1'!$G$57:$J$58,'[139]2.1'!$G$63:$J$64,'[139]2.1'!$G$66:$J$66,'[139]2.1'!$G$68:$J$70,'[139]2.1'!$G$72:$J$73,'[139]2.1'!$G$93:$J$94</definedName>
    <definedName name="P2_T2_2_Protect">'[139]2.2'!$G$52:$J$52,'[139]2.2'!$G$54:$J$56,'[139]2.2'!$G$58:$J$60,'[139]2.2'!$G$65:$J$66,'[139]2.2'!$G$68:$J$68,'[139]2.2'!$G$70:$J$72,'[139]2.2'!$G$74:$J$76,'[139]2.2'!$G$97:$J$98</definedName>
    <definedName name="P2_T2_Protect">'[138]2'!$G$16:$H$17,'[138]2'!$J$5:$L$5,'[138]2'!$K$6:$L$6,'[138]2'!$K$8:$L$8,'[138]2'!$K$10:$L$10,'[138]2'!$K$13:$L$13,'[138]2'!$K$16:$L$17,'[138]2'!$N$5:$P$5,'[138]2'!$O$6:$P$6,'[138]2'!$O$8:$P$8</definedName>
    <definedName name="P2_T21_Protection">'[93]21'!$E$20:$E$22,'[93]21'!$G$20:$K$22,'[93]21'!$M$20:$M$22,'[93]21'!$O$20:$S$22,'[93]21'!$E$26:$E$28,'[93]21'!$G$26:$K$28,'[93]21'!$M$26:$M$28,'[93]21'!$O$26:$S$28</definedName>
    <definedName name="P2_T25?Data">'[141]25'!$G$41:$O$41,'[141]25'!$G$43:$O$50,'[141]25'!$B$7,'[141]25'!$B$9:$B$10,'[141]25'!$B$12,'[141]25'!$B$14:$B$15,'[141]25'!$B$17,'[141]25'!$B$19:$B$20,'[141]25'!$B$29,'[141]25'!$B$31,'[141]25'!$B$22,'[141]25'!$B$24,'[141]25'!$B$33,'[141]25'!$B$38:$B$39</definedName>
    <definedName name="P2_T25_protection">'[93]25'!$L$35:$O$37,'[93]25'!$L$41:$O$42,'[93]25'!$Q$8:$T$21,'[93]25'!$Q$24:$T$28,'[93]25'!$Q$30:$T$33,'[93]25'!$Q$35:$T$37,'[93]25'!$Q$41:$T$42,'[93]25'!$B$35:$B$37</definedName>
    <definedName name="P2_T26_Protection">'[93]26'!$F$34:$I$36,'[93]26'!$K$8:$N$8,'[93]26'!$K$10:$N$11,'[93]26'!$K$13:$N$15,'[93]26'!$K$18:$N$19,'[93]26'!$K$22:$N$24,'[93]26'!$K$26:$N$26,'[93]26'!$K$29:$N$32</definedName>
    <definedName name="P2_T27_Protection">'[93]27'!$F$34:$I$36,'[93]27'!$K$8:$N$8,'[93]27'!$K$10:$N$11,'[93]27'!$K$13:$N$15,'[93]27'!$K$18:$N$19,'[93]27'!$K$22:$N$24,'[93]27'!$K$26:$N$26,'[93]27'!$K$29:$N$32</definedName>
    <definedName name="P2_T28?axis?R?ПЭ">'[93]28'!$D$68:$I$70,'[93]28'!$D$74:$I$76,'[93]28'!$D$80:$I$82,'[93]28'!$D$89:$I$91,'[93]28'!$D$94:$I$96,'[93]28'!$D$100:$I$102,'[93]28'!$D$106:$I$108,'[93]28'!$D$115:$I$117</definedName>
    <definedName name="P2_T28?axis?R?ПЭ?">'[93]28'!$B$68:$B$70,'[93]28'!$B$74:$B$76,'[93]28'!$B$80:$B$82,'[93]28'!$B$89:$B$91,'[93]28'!$B$94:$B$96,'[93]28'!$B$100:$B$102,'[93]28'!$B$106:$B$108,'[93]28'!$B$115:$B$117</definedName>
    <definedName name="P2_T28_Protection">'[93]28'!$B$126:$B$128,'[93]28'!$B$132:$B$134,'[93]28'!$B$141:$B$143,'[93]28'!$B$146:$B$148,'[93]28'!$B$152:$B$154,'[93]28'!$B$158:$B$160,'[93]28'!$B$167:$B$169</definedName>
    <definedName name="P2_T4_Protect" hidden="1">'[140]4'!$Q$22:$T$22,'[140]4'!$Q$24:$T$28,'[140]4'!$V$24:$Y$28,'[140]4'!$V$22:$Y$22,'[140]4'!$V$20:$Y$20,'[140]4'!$V$11:$Y$17,'[140]4'!$AA$11:$AD$17,'[140]4'!$AA$20:$AD$20,'[140]4'!$AA$22:$AD$22</definedName>
    <definedName name="P2_T6_Protect" localSheetId="12" hidden="1">#REF!,#REF!,#REF!,#REF!,#REF!,#REF!,#REF!,#REF!,#REF!,#REF!</definedName>
    <definedName name="P2_T6_Protect" localSheetId="13" hidden="1">#REF!,#REF!,#REF!,#REF!,#REF!,#REF!,#REF!,#REF!,#REF!,#REF!</definedName>
    <definedName name="P2_T6_Protect" localSheetId="6" hidden="1">#REF!,#REF!,#REF!,#REF!,#REF!,#REF!,#REF!,#REF!,#REF!,#REF!</definedName>
    <definedName name="P2_T6_Protect" hidden="1">#REF!,#REF!,#REF!,#REF!,#REF!,#REF!,#REF!,#REF!,#REF!,#REF!</definedName>
    <definedName name="P20_T16?item_ext?ЧЕЛ" localSheetId="12" hidden="1">#REF!,#REF!,#REF!,#REF!,#REF!,#REF!,#REF!,#REF!</definedName>
    <definedName name="P20_T16?item_ext?ЧЕЛ" localSheetId="13" hidden="1">#REF!,#REF!,#REF!,#REF!,#REF!,#REF!,#REF!,#REF!</definedName>
    <definedName name="P20_T16?item_ext?ЧЕЛ" localSheetId="6" hidden="1">#REF!,#REF!,#REF!,#REF!,#REF!,#REF!,#REF!,#REF!</definedName>
    <definedName name="P20_T16?item_ext?ЧЕЛ" hidden="1">#REF!,#REF!,#REF!,#REF!,#REF!,#REF!,#REF!,#REF!</definedName>
    <definedName name="P20_T16?unit?ТРУБ" localSheetId="12" hidden="1">#REF!,#REF!,#REF!,#REF!,#REF!,#REF!,#REF!,#REF!</definedName>
    <definedName name="P20_T16?unit?ТРУБ" localSheetId="13" hidden="1">#REF!,#REF!,#REF!,#REF!,#REF!,#REF!,#REF!,#REF!</definedName>
    <definedName name="P20_T16?unit?ТРУБ" localSheetId="6" hidden="1">#REF!,#REF!,#REF!,#REF!,#REF!,#REF!,#REF!,#REF!</definedName>
    <definedName name="P20_T16?unit?ТРУБ" hidden="1">#REF!,#REF!,#REF!,#REF!,#REF!,#REF!,#REF!,#REF!</definedName>
    <definedName name="P20_T16?unit?ЧЕЛ" localSheetId="12" hidden="1">#REF!,#REF!,#REF!,#REF!,#REF!,#REF!,#REF!,#REF!</definedName>
    <definedName name="P20_T16?unit?ЧЕЛ" localSheetId="13" hidden="1">#REF!,#REF!,#REF!,#REF!,#REF!,#REF!,#REF!,#REF!</definedName>
    <definedName name="P20_T16?unit?ЧЕЛ" localSheetId="6" hidden="1">#REF!,#REF!,#REF!,#REF!,#REF!,#REF!,#REF!,#REF!</definedName>
    <definedName name="P20_T16?unit?ЧЕЛ" hidden="1">#REF!,#REF!,#REF!,#REF!,#REF!,#REF!,#REF!,#REF!</definedName>
    <definedName name="P21_T16?item_ext?ЧЕЛ" localSheetId="12" hidden="1">#REF!,#REF!,[0]!P1_T16?item_ext?ЧЕЛ,'Пр (1ГВС)'!P2_T16?item_ext?ЧЕЛ,'Пр (1ГВС)'!P3_T16?item_ext?ЧЕЛ,'Пр (1ГВС)'!P4_T16?item_ext?ЧЕЛ,'Пр (1ГВС)'!P5_T16?item_ext?ЧЕЛ</definedName>
    <definedName name="P21_T16?item_ext?ЧЕЛ" localSheetId="8" hidden="1">#REF!,#REF!,P1_T16?item_ext?ЧЕЛ,P2_T16?item_ext?ЧЕЛ,P3_T16?item_ext?ЧЕЛ,P4_T16?item_ext?ЧЕЛ,P5_T16?item_ext?ЧЕЛ</definedName>
    <definedName name="P21_T16?item_ext?ЧЕЛ" localSheetId="13" hidden="1">#REF!,#REF!,[0]!P1_T16?item_ext?ЧЕЛ,'пр 2 к расп'!P2_T16?item_ext?ЧЕЛ,'пр 2 к расп'!P3_T16?item_ext?ЧЕЛ,'пр 2 к расп'!P4_T16?item_ext?ЧЕЛ,'пр 2 к расп'!P5_T16?item_ext?ЧЕЛ</definedName>
    <definedName name="P21_T16?item_ext?ЧЕЛ" localSheetId="10" hidden="1">#REF!,#REF!,P1_T16?item_ext?ЧЕЛ,P2_T16?item_ext?ЧЕЛ,P3_T16?item_ext?ЧЕЛ,P4_T16?item_ext?ЧЕЛ,P5_T16?item_ext?ЧЕЛ</definedName>
    <definedName name="P21_T16?item_ext?ЧЕЛ" localSheetId="9" hidden="1">#REF!,#REF!,P1_T16?item_ext?ЧЕЛ,P2_T16?item_ext?ЧЕЛ,P3_T16?item_ext?ЧЕЛ,P4_T16?item_ext?ЧЕЛ,P5_T16?item_ext?ЧЕЛ</definedName>
    <definedName name="P21_T16?item_ext?ЧЕЛ" localSheetId="6" hidden="1">#REF!,#REF!,P1_T16?item_ext?ЧЕЛ,'Прил 2'!P2_T16?item_ext?ЧЕЛ,'Прил 2'!P3_T16?item_ext?ЧЕЛ,'Прил 2'!P4_T16?item_ext?ЧЕЛ,'Прил 2'!P5_T16?item_ext?ЧЕЛ</definedName>
    <definedName name="P21_T16?item_ext?ЧЕЛ" localSheetId="7" hidden="1">#REF!,#REF!,P1_T16?item_ext?ЧЕЛ,P2_T16?item_ext?ЧЕЛ,P3_T16?item_ext?ЧЕЛ,P4_T16?item_ext?ЧЕЛ,P5_T16?item_ext?ЧЕЛ</definedName>
    <definedName name="P21_T16?item_ext?ЧЕЛ" hidden="1">#REF!,#REF!,P1_T16?item_ext?ЧЕЛ,P2_T16?item_ext?ЧЕЛ,P3_T16?item_ext?ЧЕЛ,P4_T16?item_ext?ЧЕЛ,P5_T16?item_ext?ЧЕЛ</definedName>
    <definedName name="P21_T16?unit?ТРУБ" localSheetId="12" hidden="1">#REF!,#REF!,#REF!,#REF!,#REF!,#REF!,#REF!</definedName>
    <definedName name="P21_T16?unit?ТРУБ" localSheetId="13" hidden="1">#REF!,#REF!,#REF!,#REF!,#REF!,#REF!,#REF!</definedName>
    <definedName name="P21_T16?unit?ТРУБ" localSheetId="6" hidden="1">#REF!,#REF!,#REF!,#REF!,#REF!,#REF!,#REF!</definedName>
    <definedName name="P21_T16?unit?ТРУБ" hidden="1">#REF!,#REF!,#REF!,#REF!,#REF!,#REF!,#REF!</definedName>
    <definedName name="P21_T16?unit?ЧЕЛ" localSheetId="12" hidden="1">#REF!,[0]!P1_T16?unit?ЧЕЛ,'Пр (1ГВС)'!P2_T16?unit?ЧЕЛ,'Пр (1ГВС)'!P3_T16?unit?ЧЕЛ,'Пр (1ГВС)'!P4_T16?unit?ЧЕЛ,'Пр (1ГВС)'!P5_T16?unit?ЧЕЛ,'Пр (1ГВС)'!P6_T16?unit?ЧЕЛ,'Пр (1ГВС)'!P7_T16?unit?ЧЕЛ,'Пр (1ГВС)'!P8_T16?unit?ЧЕЛ</definedName>
    <definedName name="P21_T16?unit?ЧЕЛ" localSheetId="8" hidden="1">#REF!,P1_T16?unit?ЧЕЛ,P2_T16?unit?ЧЕЛ,P3_T16?unit?ЧЕЛ,P4_T16?unit?ЧЕЛ,P5_T16?unit?ЧЕЛ,P6_T16?unit?ЧЕЛ,P7_T16?unit?ЧЕЛ,P8_T16?unit?ЧЕЛ</definedName>
    <definedName name="P21_T16?unit?ЧЕЛ" localSheetId="13" hidden="1">#REF!,[0]!P1_T16?unit?ЧЕЛ,'пр 2 к расп'!P2_T16?unit?ЧЕЛ,'пр 2 к расп'!P3_T16?unit?ЧЕЛ,'пр 2 к расп'!P4_T16?unit?ЧЕЛ,'пр 2 к расп'!P5_T16?unit?ЧЕЛ,'пр 2 к расп'!P6_T16?unit?ЧЕЛ,'пр 2 к расп'!P7_T16?unit?ЧЕЛ,'пр 2 к расп'!P8_T16?unit?ЧЕЛ</definedName>
    <definedName name="P21_T16?unit?ЧЕЛ" localSheetId="10" hidden="1">#REF!,P1_T16?unit?ЧЕЛ,P2_T16?unit?ЧЕЛ,P3_T16?unit?ЧЕЛ,P4_T16?unit?ЧЕЛ,P5_T16?unit?ЧЕЛ,P6_T16?unit?ЧЕЛ,P7_T16?unit?ЧЕЛ,P8_T16?unit?ЧЕЛ</definedName>
    <definedName name="P21_T16?unit?ЧЕЛ" localSheetId="9" hidden="1">#REF!,P1_T16?unit?ЧЕЛ,P2_T16?unit?ЧЕЛ,P3_T16?unit?ЧЕЛ,P4_T16?unit?ЧЕЛ,P5_T16?unit?ЧЕЛ,P6_T16?unit?ЧЕЛ,P7_T16?unit?ЧЕЛ,P8_T16?unit?ЧЕЛ</definedName>
    <definedName name="P21_T16?unit?ЧЕЛ" localSheetId="6" hidden="1">#REF!,P1_T16?unit?ЧЕЛ,'Прил 2'!P2_T16?unit?ЧЕЛ,'Прил 2'!P3_T16?unit?ЧЕЛ,'Прил 2'!P4_T16?unit?ЧЕЛ,'Прил 2'!P5_T16?unit?ЧЕЛ,'Прил 2'!P6_T16?unit?ЧЕЛ,'Прил 2'!P7_T16?unit?ЧЕЛ,'Прил 2'!P8_T16?unit?ЧЕЛ</definedName>
    <definedName name="P21_T16?unit?ЧЕЛ" localSheetId="7" hidden="1">#REF!,P1_T16?unit?ЧЕЛ,P2_T16?unit?ЧЕЛ,P3_T16?unit?ЧЕЛ,P4_T16?unit?ЧЕЛ,P5_T16?unit?ЧЕЛ,P6_T16?unit?ЧЕЛ,P7_T16?unit?ЧЕЛ,P8_T16?unit?ЧЕЛ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localSheetId="12" hidden="1">'Пр (1ГВС)'!P6_T16?item_ext?ЧЕЛ,'Пр (1ГВС)'!P7_T16?item_ext?ЧЕЛ,'Пр (1ГВС)'!P8_T16?item_ext?ЧЕЛ,'Пр (1ГВС)'!P9_T16?item_ext?ЧЕЛ,'Пр (1ГВС)'!P10_T16?item_ext?ЧЕЛ,'Пр (1ГВС)'!P11_T16?item_ext?ЧЕЛ,'Пр (1ГВС)'!P12_T16?item_ext?ЧЕЛ</definedName>
    <definedName name="P22_T16?item_ext?ЧЕЛ" localSheetId="8" hidden="1">P6_T16?item_ext?ЧЕЛ,P7_T16?item_ext?ЧЕЛ,P8_T16?item_ext?ЧЕЛ,P9_T16?item_ext?ЧЕЛ,P10_T16?item_ext?ЧЕЛ,P11_T16?item_ext?ЧЕЛ,P12_T16?item_ext?ЧЕЛ</definedName>
    <definedName name="P22_T16?item_ext?ЧЕЛ" localSheetId="13" hidden="1">'пр 2 к расп'!P6_T16?item_ext?ЧЕЛ,'пр 2 к расп'!P7_T16?item_ext?ЧЕЛ,'пр 2 к расп'!P8_T16?item_ext?ЧЕЛ,'пр 2 к расп'!P9_T16?item_ext?ЧЕЛ,'пр 2 к расп'!P10_T16?item_ext?ЧЕЛ,'пр 2 к расп'!P11_T16?item_ext?ЧЕЛ,'пр 2 к расп'!P12_T16?item_ext?ЧЕЛ</definedName>
    <definedName name="P22_T16?item_ext?ЧЕЛ" localSheetId="10" hidden="1">P6_T16?item_ext?ЧЕЛ,P7_T16?item_ext?ЧЕЛ,P8_T16?item_ext?ЧЕЛ,P9_T16?item_ext?ЧЕЛ,P10_T16?item_ext?ЧЕЛ,P11_T16?item_ext?ЧЕЛ,P12_T16?item_ext?ЧЕЛ</definedName>
    <definedName name="P22_T16?item_ext?ЧЕЛ" localSheetId="9" hidden="1">P6_T16?item_ext?ЧЕЛ,P7_T16?item_ext?ЧЕЛ,P8_T16?item_ext?ЧЕЛ,P9_T16?item_ext?ЧЕЛ,P10_T16?item_ext?ЧЕЛ,P11_T16?item_ext?ЧЕЛ,P12_T16?item_ext?ЧЕЛ</definedName>
    <definedName name="P22_T16?item_ext?ЧЕЛ" localSheetId="6" hidden="1">'Прил 2'!P6_T16?item_ext?ЧЕЛ,'Прил 2'!P7_T16?item_ext?ЧЕЛ,'Прил 2'!P8_T16?item_ext?ЧЕЛ,'Прил 2'!P9_T16?item_ext?ЧЕЛ,'Прил 2'!P10_T16?item_ext?ЧЕЛ,'Прил 2'!P11_T16?item_ext?ЧЕЛ,'Прил 2'!P12_T16?item_ext?ЧЕЛ</definedName>
    <definedName name="P22_T16?item_ext?ЧЕЛ" localSheetId="7" hidden="1">P6_T16?item_ext?ЧЕЛ,P7_T16?item_ext?ЧЕЛ,P8_T16?item_ext?ЧЕЛ,P9_T16?item_ext?ЧЕЛ,P10_T16?item_ext?ЧЕЛ,P11_T16?item_ext?ЧЕЛ,P12_T16?item_ext?ЧЕЛ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localSheetId="12" hidden="1">#REF!,#REF!,#REF!,#REF!,#REF!,#REF!,#REF!,#REF!</definedName>
    <definedName name="P22_T16?unit?ТРУБ" localSheetId="13" hidden="1">#REF!,#REF!,#REF!,#REF!,#REF!,#REF!,#REF!,#REF!</definedName>
    <definedName name="P22_T16?unit?ТРУБ" localSheetId="6" hidden="1">#REF!,#REF!,#REF!,#REF!,#REF!,#REF!,#REF!,#REF!</definedName>
    <definedName name="P22_T16?unit?ТРУБ" hidden="1">#REF!,#REF!,#REF!,#REF!,#REF!,#REF!,#REF!,#REF!</definedName>
    <definedName name="P22_T16?unit?ЧЕЛ" localSheetId="12" hidden="1">'Пр (1ГВС)'!P9_T16?unit?ЧЕЛ,'Пр (1ГВС)'!P10_T16?unit?ЧЕЛ,'Пр (1ГВС)'!P11_T16?unit?ЧЕЛ,'Пр (1ГВС)'!P12_T16?unit?ЧЕЛ,'Пр (1ГВС)'!P13_T16?unit?ЧЕЛ,'Пр (1ГВС)'!P14_T16?unit?ЧЕЛ,'Пр (1ГВС)'!P15_T16?unit?ЧЕЛ,'Пр (1ГВС)'!P16_T16?unit?ЧЕЛ</definedName>
    <definedName name="P22_T16?unit?ЧЕЛ" localSheetId="8" hidden="1">P9_T16?unit?ЧЕЛ,P10_T16?unit?ЧЕЛ,P11_T16?unit?ЧЕЛ,P12_T16?unit?ЧЕЛ,P13_T16?unit?ЧЕЛ,P14_T16?unit?ЧЕЛ,P15_T16?unit?ЧЕЛ,P16_T16?unit?ЧЕЛ</definedName>
    <definedName name="P22_T16?unit?ЧЕЛ" localSheetId="13" hidden="1">'пр 2 к расп'!P9_T16?unit?ЧЕЛ,'пр 2 к расп'!P10_T16?unit?ЧЕЛ,'пр 2 к расп'!P11_T16?unit?ЧЕЛ,'пр 2 к расп'!P12_T16?unit?ЧЕЛ,'пр 2 к расп'!P13_T16?unit?ЧЕЛ,'пр 2 к расп'!P14_T16?unit?ЧЕЛ,'пр 2 к расп'!P15_T16?unit?ЧЕЛ,'пр 2 к расп'!P16_T16?unit?ЧЕЛ</definedName>
    <definedName name="P22_T16?unit?ЧЕЛ" localSheetId="10" hidden="1">P9_T16?unit?ЧЕЛ,P10_T16?unit?ЧЕЛ,P11_T16?unit?ЧЕЛ,P12_T16?unit?ЧЕЛ,P13_T16?unit?ЧЕЛ,P14_T16?unit?ЧЕЛ,P15_T16?unit?ЧЕЛ,P16_T16?unit?ЧЕЛ</definedName>
    <definedName name="P22_T16?unit?ЧЕЛ" localSheetId="9" hidden="1">P9_T16?unit?ЧЕЛ,P10_T16?unit?ЧЕЛ,P11_T16?unit?ЧЕЛ,P12_T16?unit?ЧЕЛ,P13_T16?unit?ЧЕЛ,P14_T16?unit?ЧЕЛ,P15_T16?unit?ЧЕЛ,P16_T16?unit?ЧЕЛ</definedName>
    <definedName name="P22_T16?unit?ЧЕЛ" localSheetId="6" hidden="1">'Прил 2'!P9_T16?unit?ЧЕЛ,'Прил 2'!P10_T16?unit?ЧЕЛ,'Прил 2'!P11_T16?unit?ЧЕЛ,'Прил 2'!P12_T16?unit?ЧЕЛ,'Прил 2'!P13_T16?unit?ЧЕЛ,'Прил 2'!P14_T16?unit?ЧЕЛ,'Прил 2'!P15_T16?unit?ЧЕЛ,'Прил 2'!P16_T16?unit?ЧЕЛ</definedName>
    <definedName name="P22_T16?unit?ЧЕЛ" localSheetId="7" hidden="1">P9_T16?unit?ЧЕЛ,P10_T16?unit?ЧЕЛ,P11_T16?unit?ЧЕЛ,P12_T16?unit?ЧЕЛ,P13_T16?unit?ЧЕЛ,P14_T16?unit?ЧЕЛ,P15_T16?unit?ЧЕЛ,P16_T16?unit?ЧЕЛ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12" hidden="1">'Пр (1ГВС)'!P13_T16?item_ext?ЧЕЛ,'Пр (1ГВС)'!P14_T16?item_ext?ЧЕЛ,'Пр (1ГВС)'!P15_T16?item_ext?ЧЕЛ,'Пр (1ГВС)'!P16_T16?item_ext?ЧЕЛ,'Пр (1ГВС)'!P17_T16?item_ext?ЧЕЛ,'Пр (1ГВС)'!P18_T16?item_ext?ЧЕЛ,'Пр (1ГВС)'!P19_T16?item_ext?ЧЕЛ</definedName>
    <definedName name="P23_T16?item_ext?ЧЕЛ" localSheetId="8" hidden="1">P13_T16?item_ext?ЧЕЛ,P14_T16?item_ext?ЧЕЛ,P15_T16?item_ext?ЧЕЛ,P16_T16?item_ext?ЧЕЛ,P17_T16?item_ext?ЧЕЛ,P18_T16?item_ext?ЧЕЛ,P19_T16?item_ext?ЧЕЛ</definedName>
    <definedName name="P23_T16?item_ext?ЧЕЛ" localSheetId="13" hidden="1">'пр 2 к расп'!P13_T16?item_ext?ЧЕЛ,'пр 2 к расп'!P14_T16?item_ext?ЧЕЛ,'пр 2 к расп'!P15_T16?item_ext?ЧЕЛ,'пр 2 к расп'!P16_T16?item_ext?ЧЕЛ,'пр 2 к расп'!P17_T16?item_ext?ЧЕЛ,'пр 2 к расп'!P18_T16?item_ext?ЧЕЛ,'пр 2 к расп'!P19_T16?item_ext?ЧЕЛ</definedName>
    <definedName name="P23_T16?item_ext?ЧЕЛ" localSheetId="10" hidden="1">P13_T16?item_ext?ЧЕЛ,P14_T16?item_ext?ЧЕЛ,P15_T16?item_ext?ЧЕЛ,P16_T16?item_ext?ЧЕЛ,P17_T16?item_ext?ЧЕЛ,P18_T16?item_ext?ЧЕЛ,P19_T16?item_ext?ЧЕЛ</definedName>
    <definedName name="P23_T16?item_ext?ЧЕЛ" localSheetId="9" hidden="1">P13_T16?item_ext?ЧЕЛ,P14_T16?item_ext?ЧЕЛ,P15_T16?item_ext?ЧЕЛ,P16_T16?item_ext?ЧЕЛ,P17_T16?item_ext?ЧЕЛ,P18_T16?item_ext?ЧЕЛ,P19_T16?item_ext?ЧЕЛ</definedName>
    <definedName name="P23_T16?item_ext?ЧЕЛ" localSheetId="6" hidden="1">'Прил 2'!P13_T16?item_ext?ЧЕЛ,'Прил 2'!P14_T16?item_ext?ЧЕЛ,'Прил 2'!P15_T16?item_ext?ЧЕЛ,'Прил 2'!P16_T16?item_ext?ЧЕЛ,'Прил 2'!P17_T16?item_ext?ЧЕЛ,'Прил 2'!P18_T16?item_ext?ЧЕЛ,'Прил 2'!P19_T16?item_ext?ЧЕЛ</definedName>
    <definedName name="P23_T16?item_ext?ЧЕЛ" localSheetId="7" hidden="1">P13_T16?item_ext?ЧЕЛ,P14_T16?item_ext?ЧЕЛ,P15_T16?item_ext?ЧЕЛ,P16_T16?item_ext?ЧЕЛ,P17_T16?item_ext?ЧЕЛ,P18_T16?item_ext?ЧЕЛ,P19_T16?item_ext?ЧЕЛ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localSheetId="12" hidden="1">#REF!,#REF!,#REF!,#REF!,#REF!,#REF!,#REF!</definedName>
    <definedName name="P23_T16?unit?ТРУБ" localSheetId="13" hidden="1">#REF!,#REF!,#REF!,#REF!,#REF!,#REF!,#REF!</definedName>
    <definedName name="P23_T16?unit?ТРУБ" localSheetId="6" hidden="1">#REF!,#REF!,#REF!,#REF!,#REF!,#REF!,#REF!</definedName>
    <definedName name="P23_T16?unit?ТРУБ" hidden="1">#REF!,#REF!,#REF!,#REF!,#REF!,#REF!,#REF!</definedName>
    <definedName name="P24_T16?unit?ТРУБ" localSheetId="12" hidden="1">#REF!,#REF!,#REF!,#REF!,#REF!,#REF!,#REF!,#REF!</definedName>
    <definedName name="P24_T16?unit?ТРУБ" localSheetId="13" hidden="1">#REF!,#REF!,#REF!,#REF!,#REF!,#REF!,#REF!,#REF!</definedName>
    <definedName name="P24_T16?unit?ТРУБ" localSheetId="6" hidden="1">#REF!,#REF!,#REF!,#REF!,#REF!,#REF!,#REF!,#REF!</definedName>
    <definedName name="P24_T16?unit?ТРУБ" hidden="1">#REF!,#REF!,#REF!,#REF!,#REF!,#REF!,#REF!,#REF!</definedName>
    <definedName name="P25_T16?unit?ТРУБ" localSheetId="12" hidden="1">#REF!,#REF!,#REF!,#REF!,#REF!,#REF!,#REF!,#REF!</definedName>
    <definedName name="P25_T16?unit?ТРУБ" localSheetId="13" hidden="1">#REF!,#REF!,#REF!,#REF!,#REF!,#REF!,#REF!,#REF!</definedName>
    <definedName name="P25_T16?unit?ТРУБ" localSheetId="6" hidden="1">#REF!,#REF!,#REF!,#REF!,#REF!,#REF!,#REF!,#REF!</definedName>
    <definedName name="P25_T16?unit?ТРУБ" hidden="1">#REF!,#REF!,#REF!,#REF!,#REF!,#REF!,#REF!,#REF!</definedName>
    <definedName name="P26_T16?unit?ТРУБ" localSheetId="12" hidden="1">#REF!,#REF!,#REF!,#REF!,#REF!,#REF!,#REF!,#REF!</definedName>
    <definedName name="P26_T16?unit?ТРУБ" localSheetId="13" hidden="1">#REF!,#REF!,#REF!,#REF!,#REF!,#REF!,#REF!,#REF!</definedName>
    <definedName name="P26_T16?unit?ТРУБ" localSheetId="6" hidden="1">#REF!,#REF!,#REF!,#REF!,#REF!,#REF!,#REF!,#REF!</definedName>
    <definedName name="P26_T16?unit?ТРУБ" hidden="1">#REF!,#REF!,#REF!,#REF!,#REF!,#REF!,#REF!,#REF!</definedName>
    <definedName name="P27_T16?unit?ТРУБ" localSheetId="6" hidden="1">#N/A</definedName>
    <definedName name="P27_T16?unit?ТРУБ" hidden="1">#N/A</definedName>
    <definedName name="P28_T16?unit?ТРУБ" localSheetId="12" hidden="1">'Пр (1ГВС)'!P8_T16?unit?ТРУБ,'Пр (1ГВС)'!P9_T16?unit?ТРУБ,'Пр (1ГВС)'!P10_T16?unit?ТРУБ,'Пр (1ГВС)'!P11_T16?unit?ТРУБ,'Пр (1ГВС)'!P12_T16?unit?ТРУБ,'Пр (1ГВС)'!P13_T16?unit?ТРУБ,'Пр (1ГВС)'!P14_T16?unit?ТРУБ,'Пр (1ГВС)'!P15_T16?unit?ТРУБ</definedName>
    <definedName name="P28_T16?unit?ТРУБ" localSheetId="8" hidden="1">P8_T16?unit?ТРУБ,P9_T16?unit?ТРУБ,P10_T16?unit?ТРУБ,P11_T16?unit?ТРУБ,P12_T16?unit?ТРУБ,P13_T16?unit?ТРУБ,P14_T16?unit?ТРУБ,P15_T16?unit?ТРУБ</definedName>
    <definedName name="P28_T16?unit?ТРУБ" localSheetId="13" hidden="1">'пр 2 к расп'!P8_T16?unit?ТРУБ,'пр 2 к расп'!P9_T16?unit?ТРУБ,'пр 2 к расп'!P10_T16?unit?ТРУБ,'пр 2 к расп'!P11_T16?unit?ТРУБ,'пр 2 к расп'!P12_T16?unit?ТРУБ,'пр 2 к расп'!P13_T16?unit?ТРУБ,'пр 2 к расп'!P14_T16?unit?ТРУБ,'пр 2 к расп'!P15_T16?unit?ТРУБ</definedName>
    <definedName name="P28_T16?unit?ТРУБ" localSheetId="10" hidden="1">P8_T16?unit?ТРУБ,P9_T16?unit?ТРУБ,P10_T16?unit?ТРУБ,P11_T16?unit?ТРУБ,P12_T16?unit?ТРУБ,P13_T16?unit?ТРУБ,P14_T16?unit?ТРУБ,P15_T16?unit?ТРУБ</definedName>
    <definedName name="P28_T16?unit?ТРУБ" localSheetId="9" hidden="1">P8_T16?unit?ТРУБ,P9_T16?unit?ТРУБ,P10_T16?unit?ТРУБ,P11_T16?unit?ТРУБ,P12_T16?unit?ТРУБ,P13_T16?unit?ТРУБ,P14_T16?unit?ТРУБ,P15_T16?unit?ТРУБ</definedName>
    <definedName name="P28_T16?unit?ТРУБ" localSheetId="6" hidden="1">'Прил 2'!P8_T16?unit?ТРУБ,'Прил 2'!P9_T16?unit?ТРУБ,'Прил 2'!P10_T16?unit?ТРУБ,'Прил 2'!P11_T16?unit?ТРУБ,'Прил 2'!P12_T16?unit?ТРУБ,'Прил 2'!P13_T16?unit?ТРУБ,'Прил 2'!P14_T16?unit?ТРУБ,'Прил 2'!P15_T16?unit?ТРУБ</definedName>
    <definedName name="P28_T16?unit?ТРУБ" localSheetId="7" hidden="1">P8_T16?unit?ТРУБ,P9_T16?unit?ТРУБ,P10_T16?unit?ТРУБ,P11_T16?unit?ТРУБ,P12_T16?unit?ТРУБ,P13_T16?unit?ТРУБ,P14_T16?unit?ТРУБ,P15_T16?unit?ТРУБ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12" hidden="1">'Пр (1ГВС)'!P16_T16?unit?ТРУБ,'Пр (1ГВС)'!P17_T16?unit?ТРУБ,'Пр (1ГВС)'!P18_T16?unit?ТРУБ,'Пр (1ГВС)'!P19_T16?unit?ТРУБ,'Пр (1ГВС)'!P20_T16?unit?ТРУБ,'Пр (1ГВС)'!P21_T16?unit?ТРУБ,'Пр (1ГВС)'!P22_T16?unit?ТРУБ,'Пр (1ГВС)'!P23_T16?unit?ТРУБ</definedName>
    <definedName name="P29_T16?unit?ТРУБ" localSheetId="8" hidden="1">P16_T16?unit?ТРУБ,P17_T16?unit?ТРУБ,P18_T16?unit?ТРУБ,P19_T16?unit?ТРУБ,P20_T16?unit?ТРУБ,P21_T16?unit?ТРУБ,P22_T16?unit?ТРУБ,P23_T16?unit?ТРУБ</definedName>
    <definedName name="P29_T16?unit?ТРУБ" localSheetId="13" hidden="1">'пр 2 к расп'!P16_T16?unit?ТРУБ,'пр 2 к расп'!P17_T16?unit?ТРУБ,'пр 2 к расп'!P18_T16?unit?ТРУБ,'пр 2 к расп'!P19_T16?unit?ТРУБ,'пр 2 к расп'!P20_T16?unit?ТРУБ,'пр 2 к расп'!P21_T16?unit?ТРУБ,'пр 2 к расп'!P22_T16?unit?ТРУБ,'пр 2 к расп'!P23_T16?unit?ТРУБ</definedName>
    <definedName name="P29_T16?unit?ТРУБ" localSheetId="10" hidden="1">P16_T16?unit?ТРУБ,P17_T16?unit?ТРУБ,P18_T16?unit?ТРУБ,P19_T16?unit?ТРУБ,P20_T16?unit?ТРУБ,P21_T16?unit?ТРУБ,P22_T16?unit?ТРУБ,P23_T16?unit?ТРУБ</definedName>
    <definedName name="P29_T16?unit?ТРУБ" localSheetId="9" hidden="1">P16_T16?unit?ТРУБ,P17_T16?unit?ТРУБ,P18_T16?unit?ТРУБ,P19_T16?unit?ТРУБ,P20_T16?unit?ТРУБ,P21_T16?unit?ТРУБ,P22_T16?unit?ТРУБ,P23_T16?unit?ТРУБ</definedName>
    <definedName name="P29_T16?unit?ТРУБ" localSheetId="6" hidden="1">'Прил 2'!P16_T16?unit?ТРУБ,'Прил 2'!P17_T16?unit?ТРУБ,'Прил 2'!P18_T16?unit?ТРУБ,'Прил 2'!P19_T16?unit?ТРУБ,'Прил 2'!P20_T16?unit?ТРУБ,'Прил 2'!P21_T16?unit?ТРУБ,'Прил 2'!P22_T16?unit?ТРУБ,'Прил 2'!P23_T16?unit?ТРУБ</definedName>
    <definedName name="P29_T16?unit?ТРУБ" localSheetId="7" hidden="1">P16_T16?unit?ТРУБ,P17_T16?unit?ТРУБ,P18_T16?unit?ТРУБ,P19_T16?unit?ТРУБ,P20_T16?unit?ТРУБ,P21_T16?unit?ТРУБ,P22_T16?unit?ТРУБ,P23_T16?unit?ТРУБ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 localSheetId="12">#REF!</definedName>
    <definedName name="p3_" localSheetId="13">#REF!</definedName>
    <definedName name="p3_" localSheetId="6">#REF!</definedName>
    <definedName name="p3_">#REF!</definedName>
    <definedName name="P3_dip" hidden="1">[68]FST5!$G$143:$G$145,[68]FST5!$G$214:$G$217,[68]FST5!$G$219:$G$224,[68]FST5!$G$226,[68]FST5!$G$228,[68]FST5!$G$230,[68]FST5!$G$232,[68]FST5!$G$197:$G$212</definedName>
    <definedName name="P3_PROT_2" localSheetId="12">'[78]2'!$H$96:$J$98,'[78]2'!$H$100:$J$101,'[78]2'!$H$119:$J$121,'[78]2'!$H$115:$J$115,'[78]2'!$H$142:$J$142,'[78]2'!$O$3:$S$207,'[78]2'!$A$187:$N$207,'[78]2'!$H$123:$J$125,[0]!P1_PROT_2</definedName>
    <definedName name="P3_PROT_2" localSheetId="8">'[78]2'!$H$96:$J$98,'[78]2'!$H$100:$J$101,'[78]2'!$H$119:$J$121,'[78]2'!$H$115:$J$115,'[78]2'!$H$142:$J$142,'[78]2'!$O$3:$S$207,'[78]2'!$A$187:$N$207,'[78]2'!$H$123:$J$125,P1_PROT_2</definedName>
    <definedName name="P3_PROT_2" localSheetId="10">'[78]2'!$H$96:$J$98,'[78]2'!$H$100:$J$101,'[78]2'!$H$119:$J$121,'[78]2'!$H$115:$J$115,'[78]2'!$H$142:$J$142,'[78]2'!$O$3:$S$207,'[78]2'!$A$187:$N$207,'[78]2'!$H$123:$J$125,P1_PROT_2</definedName>
    <definedName name="P3_PROT_2" localSheetId="9">'[78]2'!$H$96:$J$98,'[78]2'!$H$100:$J$101,'[78]2'!$H$119:$J$121,'[78]2'!$H$115:$J$115,'[78]2'!$H$142:$J$142,'[78]2'!$O$3:$S$207,'[78]2'!$A$187:$N$207,'[78]2'!$H$123:$J$125,P1_PROT_2</definedName>
    <definedName name="P3_PROT_2" localSheetId="6">'[78]2'!$H$96:$J$98,'[78]2'!$H$100:$J$101,'[78]2'!$H$119:$J$121,'[78]2'!$H$115:$J$115,'[78]2'!$H$142:$J$142,'[78]2'!$O$3:$S$207,'[78]2'!$A$187:$N$207,'[78]2'!$H$123:$J$125,P1_PROT_2</definedName>
    <definedName name="P3_PROT_2" localSheetId="7">'[78]2'!$H$96:$J$98,'[78]2'!$H$100:$J$101,'[78]2'!$H$119:$J$121,'[78]2'!$H$115:$J$115,'[78]2'!$H$142:$J$142,'[78]2'!$O$3:$S$207,'[78]2'!$A$187:$N$207,'[78]2'!$H$123:$J$125,P1_PROT_2</definedName>
    <definedName name="P3_PROT_2">'[78]2'!$H$96:$J$98,'[78]2'!$H$100:$J$101,'[78]2'!$H$119:$J$121,'[78]2'!$H$115:$J$115,'[78]2'!$H$142:$J$142,'[78]2'!$O$3:$S$207,'[78]2'!$A$187:$N$207,'[78]2'!$H$123:$J$125,P1_PROT_2</definedName>
    <definedName name="P3_PROT_21" hidden="1">'[78]2.1'!$P$72:$P$74,'[78]2.1'!$P$76:$P$77,'[78]2.1'!$J$94:$R$96,'[78]2.1'!$J$98:$R$100,'[78]2.1'!$J$102:$R$103,'[78]2.1'!$J$117:$R$117,'[78]2.1'!$J$121:$R$123</definedName>
    <definedName name="P3_PROT_22">'[78]2.2'!$P$12,'[78]2.2'!$P$14,'[78]2.2'!$P$17,'[78]2.2'!$J$12,'[78]2.2'!$J$14,'[78]2.2'!$J$17,'[78]2.2'!$J$19:$J$20,'[78]2.2'!$P$19:$P$20,'[78]2.2'!$J$23:$J$24,'[78]2.2'!$P$23:$P$24</definedName>
    <definedName name="P3_PROT_23" hidden="1">'[78]2.3'!$I$94:$N$96,'[78]2.3'!$I$98:$N$100,'[78]2.3'!$I$102:$N$103,'[78]2.3'!$I$117:$N$117,'[78]2.3'!$I$121:$N$123,'[78]2.3'!$I$125:$N$127,'[78]2.3'!$I$129:$N$130</definedName>
    <definedName name="P3_PROT_4" hidden="1">'[78]4'!$J$20:$N$20,'[78]4'!$P$20:$Z$20,'[78]4'!$AB$20:$AC$20,'[78]4'!$F$22:$H$24,'[78]4'!$J$22:$N$24,'[78]4'!$P$22:$Z$24,'[78]4'!$AB$22:$AC$24,'[78]4'!$F$26:$H$27,'[78]4'!$J$26:$N$27</definedName>
    <definedName name="P3_SC22" localSheetId="12" hidden="1">#REF!,#REF!,#REF!,#REF!,#REF!,#REF!</definedName>
    <definedName name="P3_SC22" localSheetId="13" hidden="1">#REF!,#REF!,#REF!,#REF!,#REF!,#REF!</definedName>
    <definedName name="P3_SC22" localSheetId="6" hidden="1">#REF!,#REF!,#REF!,#REF!,#REF!,#REF!</definedName>
    <definedName name="P3_SC22" hidden="1">#REF!,#REF!,#REF!,#REF!,#REF!,#REF!</definedName>
    <definedName name="P3_SCOPE_22" hidden="1">'[78]2.2'!$J$121:$R$123,'[78]2.2'!$J$125:$R$127,'[78]2.2'!$J$129:$R$130,'[78]2.2'!$J$144:$R$144,'[78]2.2'!$A$189:$Y$205,'[78]2.2'!$S$3:$Y$188,'[78]2.2'!$B$39:$B$40</definedName>
    <definedName name="P3_SCOPE_CHK2.1" hidden="1">'[78]2.1'!$B$68:$R$69,'[78]2.1'!$B$81:$R$82,'[78]2.1'!$B$94:$R$95,'[78]2.1'!$B$107:$R$108,'[78]2.1'!$B$121:$R$122,'[78]2.1'!$B$134:$R$135,'[78]2.1'!$B$148:$R$149</definedName>
    <definedName name="P3_SCOPE_CHK2.2" hidden="1">'[78]2.2'!$B$68:$R$69,'[78]2.2'!$B$81:$R$82,'[78]2.2'!$B$94:$R$95,'[78]2.2'!$B$107:$R$108,'[78]2.2'!$B$121:$R$122,'[78]2.2'!$B$134:$R$135,'[78]2.2'!$B$148:$R$149</definedName>
    <definedName name="P3_SCOPE_CHK2.3" hidden="1">'[78]2.3'!$B$68:$N$69,'[78]2.3'!$B$81:$N$82,'[78]2.3'!$B$94:$N$95,'[78]2.3'!$B$107:$N$108,'[78]2.3'!$B$121:$N$122,'[78]2.3'!$B$134:$N$135,'[78]2.3'!$B$148:$N$149</definedName>
    <definedName name="P3_SCOPE_F1_PRT" localSheetId="17" hidden="1">#REF!,#REF!,#REF!,#REF!</definedName>
    <definedName name="P3_SCOPE_F1_PRT" localSheetId="5" hidden="1">#REF!,#REF!,#REF!,#REF!</definedName>
    <definedName name="P3_SCOPE_F1_PRT" localSheetId="2" hidden="1">#REF!,#REF!,#REF!,#REF!</definedName>
    <definedName name="P3_SCOPE_F1_PRT" localSheetId="12" hidden="1">#REF!,#REF!,#REF!,#REF!</definedName>
    <definedName name="P3_SCOPE_F1_PRT" localSheetId="8" hidden="1">#REF!,#REF!,#REF!,#REF!</definedName>
    <definedName name="P3_SCOPE_F1_PRT" localSheetId="13" hidden="1">#REF!,#REF!,#REF!,#REF!</definedName>
    <definedName name="P3_SCOPE_F1_PRT" localSheetId="10" hidden="1">#REF!,#REF!,#REF!,#REF!</definedName>
    <definedName name="P3_SCOPE_F1_PRT" localSheetId="9" hidden="1">#REF!,#REF!,#REF!,#REF!</definedName>
    <definedName name="P3_SCOPE_F1_PRT" localSheetId="11" hidden="1">#REF!,#REF!,#REF!,#REF!</definedName>
    <definedName name="P3_SCOPE_F1_PRT" localSheetId="6" hidden="1">#REF!,#REF!,#REF!,#REF!</definedName>
    <definedName name="P3_SCOPE_F1_PRT" localSheetId="7" hidden="1">#REF!,#REF!,#REF!,#REF!</definedName>
    <definedName name="P3_SCOPE_F1_PRT" localSheetId="3" hidden="1">#REF!,#REF!,#REF!,#REF!</definedName>
    <definedName name="P3_SCOPE_F1_PRT" hidden="1">#REF!,#REF!,#REF!,#REF!</definedName>
    <definedName name="P3_SCOPE_FULL_LOAD" localSheetId="12" hidden="1">#REF!,#REF!,#REF!,#REF!,#REF!,#REF!</definedName>
    <definedName name="P3_SCOPE_FULL_LOAD" localSheetId="13" hidden="1">#REF!,#REF!,#REF!,#REF!,#REF!,#REF!</definedName>
    <definedName name="P3_SCOPE_FULL_LOAD" localSheetId="6" hidden="1">#REF!,#REF!,#REF!,#REF!,#REF!,#REF!</definedName>
    <definedName name="P3_SCOPE_FULL_LOAD" hidden="1">#REF!,#REF!,#REF!,#REF!,#REF!,#REF!</definedName>
    <definedName name="P3_SCOPE_IND" localSheetId="12" hidden="1">#REF!,#REF!,#REF!,#REF!,#REF!</definedName>
    <definedName name="P3_SCOPE_IND" localSheetId="13" hidden="1">#REF!,#REF!,#REF!,#REF!,#REF!</definedName>
    <definedName name="P3_SCOPE_IND" localSheetId="6" hidden="1">#REF!,#REF!,#REF!,#REF!,#REF!</definedName>
    <definedName name="P3_SCOPE_IND" hidden="1">#REF!,#REF!,#REF!,#REF!,#REF!</definedName>
    <definedName name="P3_SCOPE_IND2" localSheetId="12" hidden="1">#REF!,#REF!,#REF!,#REF!,#REF!</definedName>
    <definedName name="P3_SCOPE_IND2" localSheetId="13" hidden="1">#REF!,#REF!,#REF!,#REF!,#REF!</definedName>
    <definedName name="P3_SCOPE_IND2" localSheetId="6" hidden="1">#REF!,#REF!,#REF!,#REF!,#REF!</definedName>
    <definedName name="P3_SCOPE_IND2" hidden="1">#REF!,#REF!,#REF!,#REF!,#REF!</definedName>
    <definedName name="P3_SCOPE_LOAD1" localSheetId="12" hidden="1">#REF!,#REF!,#REF!,#REF!</definedName>
    <definedName name="P3_SCOPE_LOAD1" localSheetId="13" hidden="1">#REF!,#REF!,#REF!,#REF!</definedName>
    <definedName name="P3_SCOPE_LOAD1" localSheetId="6" hidden="1">#REF!,#REF!,#REF!,#REF!</definedName>
    <definedName name="P3_SCOPE_LOAD1" hidden="1">#REF!,#REF!,#REF!,#REF!</definedName>
    <definedName name="P3_SCOPE_LOAD2" localSheetId="12" hidden="1">#REF!,#REF!,#REF!,#REF!</definedName>
    <definedName name="P3_SCOPE_LOAD2" localSheetId="13" hidden="1">#REF!,#REF!,#REF!,#REF!</definedName>
    <definedName name="P3_SCOPE_LOAD2" localSheetId="6" hidden="1">#REF!,#REF!,#REF!,#REF!</definedName>
    <definedName name="P3_SCOPE_LOAD2" hidden="1">#REF!,#REF!,#REF!,#REF!</definedName>
    <definedName name="P3_SCOPE_NOTIND" localSheetId="12" hidden="1">#REF!,#REF!,#REF!,#REF!,#REF!,#REF!,#REF!</definedName>
    <definedName name="P3_SCOPE_NOTIND" localSheetId="13" hidden="1">#REF!,#REF!,#REF!,#REF!,#REF!,#REF!,#REF!</definedName>
    <definedName name="P3_SCOPE_NOTIND" localSheetId="6" hidden="1">#REF!,#REF!,#REF!,#REF!,#REF!,#REF!,#REF!</definedName>
    <definedName name="P3_SCOPE_NOTIND" hidden="1">#REF!,#REF!,#REF!,#REF!,#REF!,#REF!,#REF!</definedName>
    <definedName name="P3_SCOPE_NotInd2" localSheetId="12" hidden="1">#REF!,#REF!,#REF!,#REF!,#REF!,#REF!,#REF!</definedName>
    <definedName name="P3_SCOPE_NotInd2" localSheetId="13" hidden="1">#REF!,#REF!,#REF!,#REF!,#REF!,#REF!,#REF!</definedName>
    <definedName name="P3_SCOPE_NotInd2" localSheetId="6" hidden="1">#REF!,#REF!,#REF!,#REF!,#REF!,#REF!,#REF!</definedName>
    <definedName name="P3_SCOPE_NotInd2" hidden="1">#REF!,#REF!,#REF!,#REF!,#REF!,#REF!,#REF!</definedName>
    <definedName name="P3_SCOPE_NotInt" localSheetId="12" hidden="1">#REF!,#REF!,#REF!,#REF!,#REF!,#REF!</definedName>
    <definedName name="P3_SCOPE_NotInt" localSheetId="13" hidden="1">#REF!,#REF!,#REF!,#REF!,#REF!,#REF!</definedName>
    <definedName name="P3_SCOPE_NotInt" localSheetId="6" hidden="1">#REF!,#REF!,#REF!,#REF!,#REF!,#REF!</definedName>
    <definedName name="P3_SCOPE_NotInt" hidden="1">#REF!,#REF!,#REF!,#REF!,#REF!,#REF!</definedName>
    <definedName name="P3_SCOPE_PER_PRT" localSheetId="17" hidden="1">#REF!,#REF!,#REF!,#REF!,#REF!</definedName>
    <definedName name="P3_SCOPE_PER_PRT" localSheetId="5" hidden="1">#REF!,#REF!,#REF!,#REF!,#REF!</definedName>
    <definedName name="P3_SCOPE_PER_PRT" localSheetId="2" hidden="1">#REF!,#REF!,#REF!,#REF!,#REF!</definedName>
    <definedName name="P3_SCOPE_PER_PRT" localSheetId="12" hidden="1">#REF!,#REF!,#REF!,#REF!,#REF!</definedName>
    <definedName name="P3_SCOPE_PER_PRT" localSheetId="8" hidden="1">#REF!,#REF!,#REF!,#REF!,#REF!</definedName>
    <definedName name="P3_SCOPE_PER_PRT" localSheetId="13" hidden="1">#REF!,#REF!,#REF!,#REF!,#REF!</definedName>
    <definedName name="P3_SCOPE_PER_PRT" localSheetId="10" hidden="1">#REF!,#REF!,#REF!,#REF!,#REF!</definedName>
    <definedName name="P3_SCOPE_PER_PRT" localSheetId="9" hidden="1">#REF!,#REF!,#REF!,#REF!,#REF!</definedName>
    <definedName name="P3_SCOPE_PER_PRT" localSheetId="11" hidden="1">#REF!,#REF!,#REF!,#REF!,#REF!</definedName>
    <definedName name="P3_SCOPE_PER_PRT" localSheetId="6" hidden="1">#REF!,#REF!,#REF!,#REF!,#REF!</definedName>
    <definedName name="P3_SCOPE_PER_PRT" localSheetId="7" hidden="1">#REF!,#REF!,#REF!,#REF!,#REF!</definedName>
    <definedName name="P3_SCOPE_PER_PRT" localSheetId="3" hidden="1">#REF!,#REF!,#REF!,#REF!,#REF!</definedName>
    <definedName name="P3_SCOPE_PER_PRT" hidden="1">#REF!,#REF!,#REF!,#REF!,#REF!</definedName>
    <definedName name="P3_SCOPE_SV_PRT" localSheetId="17" hidden="1">#REF!,#REF!,#REF!,#REF!,#REF!,#REF!,#REF!</definedName>
    <definedName name="P3_SCOPE_SV_PRT" localSheetId="5" hidden="1">#REF!,#REF!,#REF!,#REF!,#REF!,#REF!,#REF!</definedName>
    <definedName name="P3_SCOPE_SV_PRT" localSheetId="2" hidden="1">#REF!,#REF!,#REF!,#REF!,#REF!,#REF!,#REF!</definedName>
    <definedName name="P3_SCOPE_SV_PRT" localSheetId="12" hidden="1">#REF!,#REF!,#REF!,#REF!,#REF!,#REF!,#REF!</definedName>
    <definedName name="P3_SCOPE_SV_PRT" localSheetId="8" hidden="1">#REF!,#REF!,#REF!,#REF!,#REF!,#REF!,#REF!</definedName>
    <definedName name="P3_SCOPE_SV_PRT" localSheetId="13" hidden="1">#REF!,#REF!,#REF!,#REF!,#REF!,#REF!,#REF!</definedName>
    <definedName name="P3_SCOPE_SV_PRT" localSheetId="10" hidden="1">#REF!,#REF!,#REF!,#REF!,#REF!,#REF!,#REF!</definedName>
    <definedName name="P3_SCOPE_SV_PRT" localSheetId="9" hidden="1">#REF!,#REF!,#REF!,#REF!,#REF!,#REF!,#REF!</definedName>
    <definedName name="P3_SCOPE_SV_PRT" localSheetId="11" hidden="1">#REF!,#REF!,#REF!,#REF!,#REF!,#REF!,#REF!</definedName>
    <definedName name="P3_SCOPE_SV_PRT" localSheetId="6" hidden="1">#REF!,#REF!,#REF!,#REF!,#REF!,#REF!,#REF!</definedName>
    <definedName name="P3_SCOPE_SV_PRT" localSheetId="7" hidden="1">#REF!,#REF!,#REF!,#REF!,#REF!,#REF!,#REF!</definedName>
    <definedName name="P3_SCOPE_SV_PRT" localSheetId="3" hidden="1">#REF!,#REF!,#REF!,#REF!,#REF!,#REF!,#REF!</definedName>
    <definedName name="P3_SCOPE_SV_PRT" hidden="1">#REF!,#REF!,#REF!,#REF!,#REF!,#REF!,#REF!</definedName>
    <definedName name="P3_T0_Protect" localSheetId="6" hidden="1">#N/A</definedName>
    <definedName name="P3_T0_Protect" hidden="1">#N/A</definedName>
    <definedName name="P3_T1_Protect" hidden="1">[140]перекрестка!$J$96:$K$100,[140]перекрестка!$J$102:$K$106,[140]перекрестка!$J$108:$K$112,[140]перекрестка!$J$114:$K$118,[140]перекрестка!$J$120:$K$124</definedName>
    <definedName name="P3_T12?Data" localSheetId="12" hidden="1">#REF!,#REF!,#REF!,#REF!,#REF!,#REF!,#REF!,#REF!,#REF!,#REF!,#REF!,#REF!</definedName>
    <definedName name="P3_T12?Data" localSheetId="13" hidden="1">#REF!,#REF!,#REF!,#REF!,#REF!,#REF!,#REF!,#REF!,#REF!,#REF!,#REF!,#REF!</definedName>
    <definedName name="P3_T12?Data" localSheetId="6" hidden="1">#REF!,#REF!,#REF!,#REF!,#REF!,#REF!,#REF!,#REF!,#REF!,#REF!,#REF!,#REF!</definedName>
    <definedName name="P3_T12?Data" hidden="1">#REF!,#REF!,#REF!,#REF!,#REF!,#REF!,#REF!,#REF!,#REF!,#REF!,#REF!,#REF!</definedName>
    <definedName name="P3_T12?L3.1.x" localSheetId="12" hidden="1">#REF!,#REF!,#REF!,#REF!,#REF!,#REF!,#REF!,#REF!</definedName>
    <definedName name="P3_T12?L3.1.x" localSheetId="13" hidden="1">#REF!,#REF!,#REF!,#REF!,#REF!,#REF!,#REF!,#REF!</definedName>
    <definedName name="P3_T12?L3.1.x" localSheetId="6" hidden="1">#REF!,#REF!,#REF!,#REF!,#REF!,#REF!,#REF!,#REF!</definedName>
    <definedName name="P3_T12?L3.1.x" hidden="1">#REF!,#REF!,#REF!,#REF!,#REF!,#REF!,#REF!,#REF!</definedName>
    <definedName name="P3_T12?L3.x" localSheetId="12" hidden="1">#REF!,#REF!,#REF!,#REF!,#REF!,#REF!,#REF!,#REF!</definedName>
    <definedName name="P3_T12?L3.x" localSheetId="13" hidden="1">#REF!,#REF!,#REF!,#REF!,#REF!,#REF!,#REF!,#REF!</definedName>
    <definedName name="P3_T12?L3.x" localSheetId="6" hidden="1">#REF!,#REF!,#REF!,#REF!,#REF!,#REF!,#REF!,#REF!</definedName>
    <definedName name="P3_T12?L3.x" hidden="1">#REF!,#REF!,#REF!,#REF!,#REF!,#REF!,#REF!,#REF!</definedName>
    <definedName name="P3_T12?unit?ГА" localSheetId="12" hidden="1">#REF!,#REF!,#REF!,#REF!,#REF!,#REF!,#REF!,#REF!</definedName>
    <definedName name="P3_T12?unit?ГА" localSheetId="13" hidden="1">#REF!,#REF!,#REF!,#REF!,#REF!,#REF!,#REF!,#REF!</definedName>
    <definedName name="P3_T12?unit?ГА" localSheetId="6" hidden="1">#REF!,#REF!,#REF!,#REF!,#REF!,#REF!,#REF!,#REF!</definedName>
    <definedName name="P3_T12?unit?ГА" hidden="1">#REF!,#REF!,#REF!,#REF!,#REF!,#REF!,#REF!,#REF!</definedName>
    <definedName name="P3_T12?unit?ТРУБ" localSheetId="12" hidden="1">#REF!,#REF!,#REF!,#REF!,#REF!,#REF!,#REF!,#REF!</definedName>
    <definedName name="P3_T12?unit?ТРУБ" localSheetId="13" hidden="1">#REF!,#REF!,#REF!,#REF!,#REF!,#REF!,#REF!,#REF!</definedName>
    <definedName name="P3_T12?unit?ТРУБ" localSheetId="6" hidden="1">#REF!,#REF!,#REF!,#REF!,#REF!,#REF!,#REF!,#REF!</definedName>
    <definedName name="P3_T12?unit?ТРУБ" hidden="1">#REF!,#REF!,#REF!,#REF!,#REF!,#REF!,#REF!,#REF!</definedName>
    <definedName name="P3_T16?item_ext?ЧЕЛ" localSheetId="12" hidden="1">#REF!,#REF!,#REF!,#REF!,#REF!,#REF!,#REF!,#REF!</definedName>
    <definedName name="P3_T16?item_ext?ЧЕЛ" localSheetId="13" hidden="1">#REF!,#REF!,#REF!,#REF!,#REF!,#REF!,#REF!,#REF!</definedName>
    <definedName name="P3_T16?item_ext?ЧЕЛ" localSheetId="6" hidden="1">#REF!,#REF!,#REF!,#REF!,#REF!,#REF!,#REF!,#REF!</definedName>
    <definedName name="P3_T16?item_ext?ЧЕЛ" hidden="1">#REF!,#REF!,#REF!,#REF!,#REF!,#REF!,#REF!,#REF!</definedName>
    <definedName name="P3_T16?unit?ТРУБ" localSheetId="12" hidden="1">#REF!,#REF!,#REF!,#REF!,#REF!,#REF!,#REF!</definedName>
    <definedName name="P3_T16?unit?ТРУБ" localSheetId="13" hidden="1">#REF!,#REF!,#REF!,#REF!,#REF!,#REF!,#REF!</definedName>
    <definedName name="P3_T16?unit?ТРУБ" localSheetId="6" hidden="1">#REF!,#REF!,#REF!,#REF!,#REF!,#REF!,#REF!</definedName>
    <definedName name="P3_T16?unit?ТРУБ" hidden="1">#REF!,#REF!,#REF!,#REF!,#REF!,#REF!,#REF!</definedName>
    <definedName name="P3_T16?unit?ЧЕЛ" localSheetId="12" hidden="1">#REF!,#REF!,#REF!,#REF!,#REF!,#REF!,#REF!,#REF!</definedName>
    <definedName name="P3_T16?unit?ЧЕЛ" localSheetId="13" hidden="1">#REF!,#REF!,#REF!,#REF!,#REF!,#REF!,#REF!,#REF!</definedName>
    <definedName name="P3_T16?unit?ЧЕЛ" localSheetId="6" hidden="1">#REF!,#REF!,#REF!,#REF!,#REF!,#REF!,#REF!,#REF!</definedName>
    <definedName name="P3_T16?unit?ЧЕЛ" hidden="1">#REF!,#REF!,#REF!,#REF!,#REF!,#REF!,#REF!,#REF!</definedName>
    <definedName name="P3_T17_Protection">'[93]29'!$F$53:$G$53,'[93]29'!$F$55:$G$59,'[93]29'!$I$55:$J$59,'[93]29'!$I$53:$J$53,'[93]29'!$I$47:$J$51,'[93]29'!$I$45:$J$45,'[93]29'!$I$38:$J$42,'[93]29'!$I$36:$J$36</definedName>
    <definedName name="P3_T2.1?Data">'[139]2.1'!$E$111:$J$118,'[139]2.1'!$E$106:$J$109,'[139]2.1'!$E$96:$J$103,'[139]2.1'!$E$92:$J$94,'[139]2.1'!$E$81:$J$88,'[139]2.1'!$E$77:$J$79,'[139]2.1'!$E$66:$J$73,'[139]2.1'!$E$62:$J$64</definedName>
    <definedName name="P3_T2.2?Data">'[139]2.2'!$E$144:$J$147,'[139]2.2'!$E$149:$J$157,'[139]2.2'!$E$159:$J$159,'[139]2.2'!$E$161:$J$164,'[139]2.2'!$E$166:$J$174,'[139]2.2'!$E$176:$J$176,'[139]2.2'!$E$178:$J$181</definedName>
    <definedName name="P3_T2.2_Protect" localSheetId="12" hidden="1">#REF!,#REF!,#REF!,#REF!,#REF!,#REF!,#REF!</definedName>
    <definedName name="P3_T2.2_Protect" localSheetId="13" hidden="1">#REF!,#REF!,#REF!,#REF!,#REF!,#REF!,#REF!</definedName>
    <definedName name="P3_T2.2_Protect" localSheetId="6" hidden="1">#REF!,#REF!,#REF!,#REF!,#REF!,#REF!,#REF!</definedName>
    <definedName name="P3_T2.2_Protect" hidden="1">#REF!,#REF!,#REF!,#REF!,#REF!,#REF!,#REF!</definedName>
    <definedName name="P3_T2?Data">'[139]2'!$J$90:$M$92,'[139]2'!$E$94:$G$101,'[139]2'!$J$94:$M$101,'[139]2'!$E$104:$G$107,'[139]2'!$J$104:$M$107,'[139]2'!$E$109:$G$116,'[139]2'!$J$109:$M$116,'[139]2'!$E$118:$G$118</definedName>
    <definedName name="P3_T2_1_Protect">'[139]2.1'!$G$96:$J$96,'[139]2.1'!$G$98:$J$100,'[139]2.1'!$G$102:$J$103,'[139]2.1'!$G$124:$J$125,'[139]2.1'!$G$127:$J$127,'[139]2.1'!$G$129:$J$131,'[139]2.1'!$G$133:$J$134</definedName>
    <definedName name="P3_T2_2_Protect">'[139]2.2'!$G$100:$J$100,'[139]2.2'!$G$102:$J$104,'[139]2.2'!$G$106:$J$108,'[139]2.2'!$G$130:$J$131,'[139]2.2'!$G$133:$J$133,'[139]2.2'!$G$135:$J$137,'[139]2.2'!$G$139:$J$141</definedName>
    <definedName name="P3_T2_Protect">'[139]2'!$F$100:$G$101,'[139]2'!$F$122:$G$123,'[139]2'!$F$125:$G$125,'[139]2'!$F$127:$G$129,'[139]2'!$F$131:$G$132,'[139]2'!$B$30:$B$31,'[139]2'!$B$39:$B$40,'[139]2'!$B$46:$B$47</definedName>
    <definedName name="P3_T21_Protection" localSheetId="12">'[93]21'!$E$31:$E$33,'[93]21'!$G$31:$K$33,'[93]21'!$B$14:$B$16,'[93]21'!$B$20:$B$22,'[93]21'!$B$26:$B$28,'[93]21'!$B$31:$B$33,'[93]21'!$M$31:$M$33,[0]!P1_T21_Protection</definedName>
    <definedName name="P3_T21_Protection" localSheetId="8">'[93]21'!$E$31:$E$33,'[93]21'!$G$31:$K$33,'[93]21'!$B$14:$B$16,'[93]21'!$B$20:$B$22,'[93]21'!$B$26:$B$28,'[93]21'!$B$31:$B$33,'[93]21'!$M$31:$M$33,P1_T21_Protection</definedName>
    <definedName name="P3_T21_Protection" localSheetId="10">'[93]21'!$E$31:$E$33,'[93]21'!$G$31:$K$33,'[93]21'!$B$14:$B$16,'[93]21'!$B$20:$B$22,'[93]21'!$B$26:$B$28,'[93]21'!$B$31:$B$33,'[93]21'!$M$31:$M$33,P1_T21_Protection</definedName>
    <definedName name="P3_T21_Protection" localSheetId="9">'[93]21'!$E$31:$E$33,'[93]21'!$G$31:$K$33,'[93]21'!$B$14:$B$16,'[93]21'!$B$20:$B$22,'[93]21'!$B$26:$B$28,'[93]21'!$B$31:$B$33,'[93]21'!$M$31:$M$33,P1_T21_Protection</definedName>
    <definedName name="P3_T21_Protection" localSheetId="6">'[93]21'!$E$31:$E$33,'[93]21'!$G$31:$K$33,'[93]21'!$B$14:$B$16,'[93]21'!$B$20:$B$22,'[93]21'!$B$26:$B$28,'[93]21'!$B$31:$B$33,'[93]21'!$M$31:$M$33,P1_T21_Protection</definedName>
    <definedName name="P3_T21_Protection" localSheetId="7">'[93]21'!$E$31:$E$33,'[93]21'!$G$31:$K$33,'[93]21'!$B$14:$B$16,'[93]21'!$B$20:$B$22,'[93]21'!$B$26:$B$28,'[93]21'!$B$31:$B$33,'[93]21'!$M$31:$M$33,P1_T21_Protection</definedName>
    <definedName name="P3_T21_Protection">'[93]21'!$E$31:$E$33,'[93]21'!$G$31:$K$33,'[93]21'!$B$14:$B$16,'[93]21'!$B$20:$B$22,'[93]21'!$B$26:$B$28,'[93]21'!$B$31:$B$33,'[93]21'!$M$31:$M$33,P1_T21_Protection</definedName>
    <definedName name="P3_T27_Protection">'[93]27'!$K$34:$N$36,'[93]27'!$P$8:$S$8,'[93]27'!$P$10:$S$11,'[93]27'!$P$13:$S$15,'[93]27'!$P$18:$S$19,'[93]27'!$P$22:$S$24,'[93]27'!$P$26:$S$26,'[93]27'!$P$29:$S$32</definedName>
    <definedName name="P3_T28?axis?R?ПЭ">'[93]28'!$D$120:$I$122,'[93]28'!$D$126:$I$128,'[93]28'!$D$132:$I$134,'[93]28'!$D$141:$I$143,'[93]28'!$D$146:$I$148,'[93]28'!$D$152:$I$154,'[93]28'!$D$158:$I$160</definedName>
    <definedName name="P3_T28?axis?R?ПЭ?">'[93]28'!$B$120:$B$122,'[93]28'!$B$126:$B$128,'[93]28'!$B$132:$B$134,'[93]28'!$B$141:$B$143,'[93]28'!$B$146:$B$148,'[93]28'!$B$152:$B$154,'[93]28'!$B$158:$B$160</definedName>
    <definedName name="P3_T28_Protection">'[93]28'!$B$172:$B$174,'[93]28'!$B$178:$B$180,'[93]28'!$B$184:$B$186,'[93]28'!$B$193:$B$195,'[93]28'!$B$198:$B$200,'[93]28'!$B$204:$B$206,'[93]28'!$B$210:$B$212</definedName>
    <definedName name="p4_" localSheetId="12">#REF!</definedName>
    <definedName name="p4_" localSheetId="13">#REF!</definedName>
    <definedName name="p4_" localSheetId="6">#REF!</definedName>
    <definedName name="p4_">#REF!</definedName>
    <definedName name="P4_dip" hidden="1">[68]FST5!$G$70:$G$75,[68]FST5!$G$77:$G$78,[68]FST5!$G$80:$G$83,[68]FST5!$G$85,[68]FST5!$G$87:$G$91,[68]FST5!$G$93,[68]FST5!$G$95:$G$97,[68]FST5!$G$52:$G$68</definedName>
    <definedName name="P4_PROT_21" hidden="1">'[78]2.1'!$J$125:$R$127,'[78]2.1'!$J$129:$R$130,'[78]2.1'!$J$144:$R$144,'[78]2.1'!$A$189:$V$199,'[78]2.1'!$S$3:$V$188,'[78]2.1'!$B$39:$B$40,'[78]2.1'!$B$48:$B$49</definedName>
    <definedName name="P4_PROT_22">'[78]2.2'!$J$29:$J$30,'[78]2.2'!$J$33,'[78]2.2'!$P$29:$P$30,'[78]2.2'!$P$33,'[78]2.2'!$J$55:$J$57,'[78]2.2'!$P$55:$P$57,'[78]2.2'!$J$59:$J$61,'[78]2.2'!$J$63:$J$64,'[78]2.2'!$P$59:$P$61</definedName>
    <definedName name="P4_PROT_4" hidden="1">'[78]4'!$P$26:$Z$27,'[78]4'!$AB$26:$AC$27,'[78]4'!$F$29:$H$29,'[78]4'!$J$29:$N$29,'[78]4'!$P$29:$Z$29,'[78]4'!$AB$29:$AC$29,'[78]4'!$F$10:$AC$10,'[78]4'!$F$11:$K$12,'[78]4'!$F$14:$K$14</definedName>
    <definedName name="P4_SCOPE_F1_PRT" localSheetId="17" hidden="1">#REF!,#REF!,#REF!,#REF!</definedName>
    <definedName name="P4_SCOPE_F1_PRT" localSheetId="5" hidden="1">#REF!,#REF!,#REF!,#REF!</definedName>
    <definedName name="P4_SCOPE_F1_PRT" localSheetId="2" hidden="1">#REF!,#REF!,#REF!,#REF!</definedName>
    <definedName name="P4_SCOPE_F1_PRT" localSheetId="12" hidden="1">#REF!,#REF!,#REF!,#REF!</definedName>
    <definedName name="P4_SCOPE_F1_PRT" localSheetId="8" hidden="1">#REF!,#REF!,#REF!,#REF!</definedName>
    <definedName name="P4_SCOPE_F1_PRT" localSheetId="13" hidden="1">#REF!,#REF!,#REF!,#REF!</definedName>
    <definedName name="P4_SCOPE_F1_PRT" localSheetId="10" hidden="1">#REF!,#REF!,#REF!,#REF!</definedName>
    <definedName name="P4_SCOPE_F1_PRT" localSheetId="9" hidden="1">#REF!,#REF!,#REF!,#REF!</definedName>
    <definedName name="P4_SCOPE_F1_PRT" localSheetId="11" hidden="1">#REF!,#REF!,#REF!,#REF!</definedName>
    <definedName name="P4_SCOPE_F1_PRT" localSheetId="6" hidden="1">#REF!,#REF!,#REF!,#REF!</definedName>
    <definedName name="P4_SCOPE_F1_PRT" localSheetId="7" hidden="1">#REF!,#REF!,#REF!,#REF!</definedName>
    <definedName name="P4_SCOPE_F1_PRT" localSheetId="3" hidden="1">#REF!,#REF!,#REF!,#REF!</definedName>
    <definedName name="P4_SCOPE_F1_PRT" hidden="1">#REF!,#REF!,#REF!,#REF!</definedName>
    <definedName name="P4_SCOPE_FULL_LOAD" localSheetId="12" hidden="1">#REF!,#REF!,#REF!,#REF!,#REF!,#REF!</definedName>
    <definedName name="P4_SCOPE_FULL_LOAD" localSheetId="13" hidden="1">#REF!,#REF!,#REF!,#REF!,#REF!,#REF!</definedName>
    <definedName name="P4_SCOPE_FULL_LOAD" localSheetId="6" hidden="1">#REF!,#REF!,#REF!,#REF!,#REF!,#REF!</definedName>
    <definedName name="P4_SCOPE_FULL_LOAD" hidden="1">#REF!,#REF!,#REF!,#REF!,#REF!,#REF!</definedName>
    <definedName name="P4_SCOPE_IND" localSheetId="12" hidden="1">#REF!,#REF!,#REF!,#REF!,#REF!</definedName>
    <definedName name="P4_SCOPE_IND" localSheetId="13" hidden="1">#REF!,#REF!,#REF!,#REF!,#REF!</definedName>
    <definedName name="P4_SCOPE_IND" localSheetId="6" hidden="1">#REF!,#REF!,#REF!,#REF!,#REF!</definedName>
    <definedName name="P4_SCOPE_IND" hidden="1">#REF!,#REF!,#REF!,#REF!,#REF!</definedName>
    <definedName name="P4_SCOPE_IND2" localSheetId="12" hidden="1">#REF!,#REF!,#REF!,#REF!,#REF!,#REF!</definedName>
    <definedName name="P4_SCOPE_IND2" localSheetId="13" hidden="1">#REF!,#REF!,#REF!,#REF!,#REF!,#REF!</definedName>
    <definedName name="P4_SCOPE_IND2" localSheetId="6" hidden="1">#REF!,#REF!,#REF!,#REF!,#REF!,#REF!</definedName>
    <definedName name="P4_SCOPE_IND2" hidden="1">#REF!,#REF!,#REF!,#REF!,#REF!,#REF!</definedName>
    <definedName name="P4_SCOPE_NOTIND" localSheetId="12" hidden="1">#REF!,#REF!,#REF!,#REF!,#REF!,#REF!,#REF!</definedName>
    <definedName name="P4_SCOPE_NOTIND" localSheetId="13" hidden="1">#REF!,#REF!,#REF!,#REF!,#REF!,#REF!,#REF!</definedName>
    <definedName name="P4_SCOPE_NOTIND" localSheetId="6" hidden="1">#REF!,#REF!,#REF!,#REF!,#REF!,#REF!,#REF!</definedName>
    <definedName name="P4_SCOPE_NOTIND" hidden="1">#REF!,#REF!,#REF!,#REF!,#REF!,#REF!,#REF!</definedName>
    <definedName name="P4_SCOPE_NotInd2" localSheetId="12" hidden="1">#REF!,#REF!,#REF!,#REF!,#REF!,#REF!,#REF!</definedName>
    <definedName name="P4_SCOPE_NotInd2" localSheetId="13" hidden="1">#REF!,#REF!,#REF!,#REF!,#REF!,#REF!,#REF!</definedName>
    <definedName name="P4_SCOPE_NotInd2" localSheetId="6" hidden="1">#REF!,#REF!,#REF!,#REF!,#REF!,#REF!,#REF!</definedName>
    <definedName name="P4_SCOPE_NotInd2" hidden="1">#REF!,#REF!,#REF!,#REF!,#REF!,#REF!,#REF!</definedName>
    <definedName name="P4_SCOPE_PER_PRT" localSheetId="17" hidden="1">#REF!,#REF!,#REF!,#REF!,#REF!</definedName>
    <definedName name="P4_SCOPE_PER_PRT" localSheetId="5" hidden="1">#REF!,#REF!,#REF!,#REF!,#REF!</definedName>
    <definedName name="P4_SCOPE_PER_PRT" localSheetId="2" hidden="1">#REF!,#REF!,#REF!,#REF!,#REF!</definedName>
    <definedName name="P4_SCOPE_PER_PRT" localSheetId="12" hidden="1">#REF!,#REF!,#REF!,#REF!,#REF!</definedName>
    <definedName name="P4_SCOPE_PER_PRT" localSheetId="8" hidden="1">#REF!,#REF!,#REF!,#REF!,#REF!</definedName>
    <definedName name="P4_SCOPE_PER_PRT" localSheetId="13" hidden="1">#REF!,#REF!,#REF!,#REF!,#REF!</definedName>
    <definedName name="P4_SCOPE_PER_PRT" localSheetId="10" hidden="1">#REF!,#REF!,#REF!,#REF!,#REF!</definedName>
    <definedName name="P4_SCOPE_PER_PRT" localSheetId="9" hidden="1">#REF!,#REF!,#REF!,#REF!,#REF!</definedName>
    <definedName name="P4_SCOPE_PER_PRT" localSheetId="11" hidden="1">#REF!,#REF!,#REF!,#REF!,#REF!</definedName>
    <definedName name="P4_SCOPE_PER_PRT" localSheetId="6" hidden="1">#REF!,#REF!,#REF!,#REF!,#REF!</definedName>
    <definedName name="P4_SCOPE_PER_PRT" localSheetId="7" hidden="1">#REF!,#REF!,#REF!,#REF!,#REF!</definedName>
    <definedName name="P4_SCOPE_PER_PRT" localSheetId="3" hidden="1">#REF!,#REF!,#REF!,#REF!,#REF!</definedName>
    <definedName name="P4_SCOPE_PER_PRT" hidden="1">#REF!,#REF!,#REF!,#REF!,#REF!</definedName>
    <definedName name="P4_T1_Protect" hidden="1">[140]перекрестка!$J$127,[140]перекрестка!$J$128:$K$132,[140]перекрестка!$J$133,[140]перекрестка!$J$134:$K$138,[140]перекрестка!$N$11:$N$22,[140]перекрестка!$N$24:$N$28</definedName>
    <definedName name="P4_T12?Data" localSheetId="12" hidden="1">#REF!,#REF!,#REF!,#REF!,#REF!,#REF!,#REF!,#REF!,#REF!,#REF!,#REF!,#REF!,#REF!</definedName>
    <definedName name="P4_T12?Data" localSheetId="13" hidden="1">#REF!,#REF!,#REF!,#REF!,#REF!,#REF!,#REF!,#REF!,#REF!,#REF!,#REF!,#REF!,#REF!</definedName>
    <definedName name="P4_T12?Data" localSheetId="6" hidden="1">#REF!,#REF!,#REF!,#REF!,#REF!,#REF!,#REF!,#REF!,#REF!,#REF!,#REF!,#REF!,#REF!</definedName>
    <definedName name="P4_T12?Data" hidden="1">#REF!,#REF!,#REF!,#REF!,#REF!,#REF!,#REF!,#REF!,#REF!,#REF!,#REF!,#REF!,#REF!</definedName>
    <definedName name="P4_T12?L3.1.x" localSheetId="12" hidden="1">#REF!,#REF!,#REF!,#REF!,#REF!,#REF!,#REF!,#REF!</definedName>
    <definedName name="P4_T12?L3.1.x" localSheetId="13" hidden="1">#REF!,#REF!,#REF!,#REF!,#REF!,#REF!,#REF!,#REF!</definedName>
    <definedName name="P4_T12?L3.1.x" localSheetId="6" hidden="1">#REF!,#REF!,#REF!,#REF!,#REF!,#REF!,#REF!,#REF!</definedName>
    <definedName name="P4_T12?L3.1.x" hidden="1">#REF!,#REF!,#REF!,#REF!,#REF!,#REF!,#REF!,#REF!</definedName>
    <definedName name="P4_T12?L3.x" localSheetId="12" hidden="1">#REF!,#REF!,#REF!,#REF!,#REF!,#REF!,#REF!,#REF!</definedName>
    <definedName name="P4_T12?L3.x" localSheetId="13" hidden="1">#REF!,#REF!,#REF!,#REF!,#REF!,#REF!,#REF!,#REF!</definedName>
    <definedName name="P4_T12?L3.x" localSheetId="6" hidden="1">#REF!,#REF!,#REF!,#REF!,#REF!,#REF!,#REF!,#REF!</definedName>
    <definedName name="P4_T12?L3.x" hidden="1">#REF!,#REF!,#REF!,#REF!,#REF!,#REF!,#REF!,#REF!</definedName>
    <definedName name="P4_T12?unit?ГА" localSheetId="12" hidden="1">#REF!,#REF!,#REF!,#REF!,#REF!,#REF!,#REF!,#REF!</definedName>
    <definedName name="P4_T12?unit?ГА" localSheetId="13" hidden="1">#REF!,#REF!,#REF!,#REF!,#REF!,#REF!,#REF!,#REF!</definedName>
    <definedName name="P4_T12?unit?ГА" localSheetId="6" hidden="1">#REF!,#REF!,#REF!,#REF!,#REF!,#REF!,#REF!,#REF!</definedName>
    <definedName name="P4_T12?unit?ГА" hidden="1">#REF!,#REF!,#REF!,#REF!,#REF!,#REF!,#REF!,#REF!</definedName>
    <definedName name="P4_T12?unit?ТРУБ" localSheetId="12" hidden="1">#REF!,#REF!,#REF!,#REF!,#REF!,#REF!,#REF!,#REF!</definedName>
    <definedName name="P4_T12?unit?ТРУБ" localSheetId="13" hidden="1">#REF!,#REF!,#REF!,#REF!,#REF!,#REF!,#REF!,#REF!</definedName>
    <definedName name="P4_T12?unit?ТРУБ" localSheetId="6" hidden="1">#REF!,#REF!,#REF!,#REF!,#REF!,#REF!,#REF!,#REF!</definedName>
    <definedName name="P4_T12?unit?ТРУБ" hidden="1">#REF!,#REF!,#REF!,#REF!,#REF!,#REF!,#REF!,#REF!</definedName>
    <definedName name="P4_T16?item_ext?ЧЕЛ" localSheetId="12" hidden="1">#REF!,#REF!,#REF!,#REF!,#REF!,#REF!,#REF!</definedName>
    <definedName name="P4_T16?item_ext?ЧЕЛ" localSheetId="13" hidden="1">#REF!,#REF!,#REF!,#REF!,#REF!,#REF!,#REF!</definedName>
    <definedName name="P4_T16?item_ext?ЧЕЛ" localSheetId="6" hidden="1">#REF!,#REF!,#REF!,#REF!,#REF!,#REF!,#REF!</definedName>
    <definedName name="P4_T16?item_ext?ЧЕЛ" hidden="1">#REF!,#REF!,#REF!,#REF!,#REF!,#REF!,#REF!</definedName>
    <definedName name="P4_T16?unit?ТРУБ" localSheetId="12" hidden="1">#REF!,#REF!,#REF!,#REF!,#REF!,#REF!,#REF!,#REF!</definedName>
    <definedName name="P4_T16?unit?ТРУБ" localSheetId="13" hidden="1">#REF!,#REF!,#REF!,#REF!,#REF!,#REF!,#REF!,#REF!</definedName>
    <definedName name="P4_T16?unit?ТРУБ" localSheetId="6" hidden="1">#REF!,#REF!,#REF!,#REF!,#REF!,#REF!,#REF!,#REF!</definedName>
    <definedName name="P4_T16?unit?ТРУБ" hidden="1">#REF!,#REF!,#REF!,#REF!,#REF!,#REF!,#REF!,#REF!</definedName>
    <definedName name="P4_T16?unit?ЧЕЛ" localSheetId="12" hidden="1">#REF!,#REF!,#REF!,#REF!,#REF!,#REF!,#REF!,#REF!</definedName>
    <definedName name="P4_T16?unit?ЧЕЛ" localSheetId="13" hidden="1">#REF!,#REF!,#REF!,#REF!,#REF!,#REF!,#REF!,#REF!</definedName>
    <definedName name="P4_T16?unit?ЧЕЛ" localSheetId="6" hidden="1">#REF!,#REF!,#REF!,#REF!,#REF!,#REF!,#REF!,#REF!</definedName>
    <definedName name="P4_T16?unit?ЧЕЛ" hidden="1">#REF!,#REF!,#REF!,#REF!,#REF!,#REF!,#REF!,#REF!</definedName>
    <definedName name="P4_T17_Protection">'[93]29'!$I$29:$J$33,'[93]29'!$I$27:$J$27,'[93]29'!$I$21:$J$25,'[93]29'!$I$19:$J$19,'[93]29'!$I$12:$J$16,'[93]29'!$I$10:$J$10,'[93]29'!$L$10:$M$10,'[93]29'!$L$12:$M$16</definedName>
    <definedName name="P4_T2.2_Protect" localSheetId="12" hidden="1">#REF!,#REF!,#REF!,#REF!,#REF!,#REF!,#REF!,#REF!</definedName>
    <definedName name="P4_T2.2_Protect" localSheetId="13" hidden="1">#REF!,#REF!,#REF!,#REF!,#REF!,#REF!,#REF!,#REF!</definedName>
    <definedName name="P4_T2.2_Protect" localSheetId="6" hidden="1">#REF!,#REF!,#REF!,#REF!,#REF!,#REF!,#REF!,#REF!</definedName>
    <definedName name="P4_T2.2_Protect" hidden="1">#REF!,#REF!,#REF!,#REF!,#REF!,#REF!,#REF!,#REF!</definedName>
    <definedName name="P4_T2?Data">'[139]2'!$J$118:$M$118,'[139]2'!$E$121:$G$123,'[139]2'!$J$121:$M$123,'[139]2'!$E$125:$G$132,'[139]2'!$J$125:$M$132,'[139]2'!$E$135:$G$138,'[139]2'!$J$135:$M$138,'[139]2'!$E$140:$G$147</definedName>
    <definedName name="P4_T2_1_Protect">'[139]2.1'!$B$32:$B$33,'[139]2.1'!$B$41:$B$42,'[139]2.1'!$B$48:$B$49,'[139]2.1'!$B$57:$B$58,'[139]2.1'!$B$63:$B$64,'[139]2.1'!$B$72:$B$73,'[139]2.1'!$B$78:$B$79,'[139]2.1'!$B$87:$B$88</definedName>
    <definedName name="P4_T2_2_Protect">'[139]2.2'!$B$32:$B$33,'[139]2.2'!$B$41:$B$43,'[139]2.2'!$B$49:$B$50,'[139]2.2'!$B$58:$B$60,'[139]2.2'!$B$65:$B$66,'[139]2.2'!$B$74:$B$76,'[139]2.2'!$B$81:$B$82,'[139]2.2'!$B$90:$B$92</definedName>
    <definedName name="P4_T2_Protect">'[139]2'!$B$55:$B$56,'[139]2'!$B$61:$B$62,'[139]2'!$B$70:$B$71,'[139]2'!$B$76:$B$77,'[139]2'!$B$85:$B$86,'[139]2'!$B$91:$B$92,'[139]2'!$B$100:$B$101,'[139]2'!$B$106:$B$107,'[139]2'!$B$115:$B$116</definedName>
    <definedName name="P4_T28?axis?R?ПЭ">'[93]28'!$D$167:$I$169,'[93]28'!$D$172:$I$174,'[93]28'!$D$178:$I$180,'[93]28'!$D$184:$I$186,'[93]28'!$D$193:$I$195,'[93]28'!$D$198:$I$200,'[93]28'!$D$204:$I$206</definedName>
    <definedName name="P4_T28?axis?R?ПЭ?">'[93]28'!$B$167:$B$169,'[93]28'!$B$172:$B$174,'[93]28'!$B$178:$B$180,'[93]28'!$B$184:$B$186,'[93]28'!$B$193:$B$195,'[93]28'!$B$198:$B$200,'[93]28'!$B$204:$B$206</definedName>
    <definedName name="P4_T28_Protection">'[93]28'!$B$219:$B$221,'[93]28'!$B$224:$B$226,'[93]28'!$B$230:$B$232,'[93]28'!$B$236:$B$238,'[93]28'!$B$245:$B$247,'[93]28'!$B$250:$B$252,'[93]28'!$B$256:$B$258</definedName>
    <definedName name="P5_PROT_21" hidden="1">'[78]2.1'!$J$9:$J$10,'[78]2.1'!$J$12,'[78]2.1'!$J$14,'[78]2.1'!$J$17,'[78]2.1'!$J$19:$J$20,'[78]2.1'!$J$23:$J$24,'[78]2.1'!$J$29:$J$30,'[78]2.1'!$J$33,'[78]2.1'!$J$28:$R$28</definedName>
    <definedName name="P5_PROT_22" localSheetId="12">'[78]2.2'!$P$63:$P$64,'[78]2.2'!$J$68:$J$70,'[78]2.2'!$J$72:$J$74,'[78]2.2'!$J$76:$J$77,'[78]2.2'!$P$68:$P$70,'[78]2.2'!$J$28:$R$28,'[78]2.2'!$P$72:$P$74,[0]!P1_PROT_22,[0]!P2_PROT_22</definedName>
    <definedName name="P5_PROT_22" localSheetId="8">'[78]2.2'!$P$63:$P$64,'[78]2.2'!$J$68:$J$70,'[78]2.2'!$J$72:$J$74,'[78]2.2'!$J$76:$J$77,'[78]2.2'!$P$68:$P$70,'[78]2.2'!$J$28:$R$28,'[78]2.2'!$P$72:$P$74,P1_PROT_22,P2_PROT_22</definedName>
    <definedName name="P5_PROT_22" localSheetId="10">'[78]2.2'!$P$63:$P$64,'[78]2.2'!$J$68:$J$70,'[78]2.2'!$J$72:$J$74,'[78]2.2'!$J$76:$J$77,'[78]2.2'!$P$68:$P$70,'[78]2.2'!$J$28:$R$28,'[78]2.2'!$P$72:$P$74,P1_PROT_22,P2_PROT_22</definedName>
    <definedName name="P5_PROT_22" localSheetId="9">'[78]2.2'!$P$63:$P$64,'[78]2.2'!$J$68:$J$70,'[78]2.2'!$J$72:$J$74,'[78]2.2'!$J$76:$J$77,'[78]2.2'!$P$68:$P$70,'[78]2.2'!$J$28:$R$28,'[78]2.2'!$P$72:$P$74,P1_PROT_22,P2_PROT_22</definedName>
    <definedName name="P5_PROT_22" localSheetId="6">'[78]2.2'!$P$63:$P$64,'[78]2.2'!$J$68:$J$70,'[78]2.2'!$J$72:$J$74,'[78]2.2'!$J$76:$J$77,'[78]2.2'!$P$68:$P$70,'[78]2.2'!$J$28:$R$28,'[78]2.2'!$P$72:$P$74,P1_PROT_22,P2_PROT_22</definedName>
    <definedName name="P5_PROT_22" localSheetId="7">'[78]2.2'!$P$63:$P$64,'[78]2.2'!$J$68:$J$70,'[78]2.2'!$J$72:$J$74,'[78]2.2'!$J$76:$J$77,'[78]2.2'!$P$68:$P$70,'[78]2.2'!$J$28:$R$28,'[78]2.2'!$P$72:$P$74,P1_PROT_22,P2_PROT_22</definedName>
    <definedName name="P5_PROT_22">'[78]2.2'!$P$63:$P$64,'[78]2.2'!$J$68:$J$70,'[78]2.2'!$J$72:$J$74,'[78]2.2'!$J$76:$J$77,'[78]2.2'!$P$68:$P$70,'[78]2.2'!$J$28:$R$28,'[78]2.2'!$P$72:$P$74,P1_PROT_22,P2_PROT_22</definedName>
    <definedName name="P5_SCOPE_FULL_LOAD" localSheetId="12" hidden="1">#REF!,#REF!,#REF!,#REF!,#REF!,#REF!</definedName>
    <definedName name="P5_SCOPE_FULL_LOAD" localSheetId="13" hidden="1">#REF!,#REF!,#REF!,#REF!,#REF!,#REF!</definedName>
    <definedName name="P5_SCOPE_FULL_LOAD" localSheetId="6" hidden="1">#REF!,#REF!,#REF!,#REF!,#REF!,#REF!</definedName>
    <definedName name="P5_SCOPE_FULL_LOAD" hidden="1">#REF!,#REF!,#REF!,#REF!,#REF!,#REF!</definedName>
    <definedName name="P5_SCOPE_NOTIND" localSheetId="12" hidden="1">#REF!,#REF!,#REF!,#REF!,#REF!,#REF!,#REF!</definedName>
    <definedName name="P5_SCOPE_NOTIND" localSheetId="13" hidden="1">#REF!,#REF!,#REF!,#REF!,#REF!,#REF!,#REF!</definedName>
    <definedName name="P5_SCOPE_NOTIND" localSheetId="6" hidden="1">#REF!,#REF!,#REF!,#REF!,#REF!,#REF!,#REF!</definedName>
    <definedName name="P5_SCOPE_NOTIND" hidden="1">#REF!,#REF!,#REF!,#REF!,#REF!,#REF!,#REF!</definedName>
    <definedName name="P5_SCOPE_NotInd2" localSheetId="12" hidden="1">#REF!,#REF!,#REF!,#REF!,#REF!,#REF!,#REF!</definedName>
    <definedName name="P5_SCOPE_NotInd2" localSheetId="13" hidden="1">#REF!,#REF!,#REF!,#REF!,#REF!,#REF!,#REF!</definedName>
    <definedName name="P5_SCOPE_NotInd2" localSheetId="6" hidden="1">#REF!,#REF!,#REF!,#REF!,#REF!,#REF!,#REF!</definedName>
    <definedName name="P5_SCOPE_NotInd2" hidden="1">#REF!,#REF!,#REF!,#REF!,#REF!,#REF!,#REF!</definedName>
    <definedName name="P5_SCOPE_PER_PRT" localSheetId="17" hidden="1">#REF!,#REF!,#REF!,#REF!,#REF!</definedName>
    <definedName name="P5_SCOPE_PER_PRT" localSheetId="5" hidden="1">#REF!,#REF!,#REF!,#REF!,#REF!</definedName>
    <definedName name="P5_SCOPE_PER_PRT" localSheetId="2" hidden="1">#REF!,#REF!,#REF!,#REF!,#REF!</definedName>
    <definedName name="P5_SCOPE_PER_PRT" localSheetId="12" hidden="1">#REF!,#REF!,#REF!,#REF!,#REF!</definedName>
    <definedName name="P5_SCOPE_PER_PRT" localSheetId="8" hidden="1">#REF!,#REF!,#REF!,#REF!,#REF!</definedName>
    <definedName name="P5_SCOPE_PER_PRT" localSheetId="13" hidden="1">#REF!,#REF!,#REF!,#REF!,#REF!</definedName>
    <definedName name="P5_SCOPE_PER_PRT" localSheetId="10" hidden="1">#REF!,#REF!,#REF!,#REF!,#REF!</definedName>
    <definedName name="P5_SCOPE_PER_PRT" localSheetId="9" hidden="1">#REF!,#REF!,#REF!,#REF!,#REF!</definedName>
    <definedName name="P5_SCOPE_PER_PRT" localSheetId="11" hidden="1">#REF!,#REF!,#REF!,#REF!,#REF!</definedName>
    <definedName name="P5_SCOPE_PER_PRT" localSheetId="6" hidden="1">#REF!,#REF!,#REF!,#REF!,#REF!</definedName>
    <definedName name="P5_SCOPE_PER_PRT" localSheetId="7" hidden="1">#REF!,#REF!,#REF!,#REF!,#REF!</definedName>
    <definedName name="P5_SCOPE_PER_PRT" localSheetId="3" hidden="1">#REF!,#REF!,#REF!,#REF!,#REF!</definedName>
    <definedName name="P5_SCOPE_PER_PRT" hidden="1">#REF!,#REF!,#REF!,#REF!,#REF!</definedName>
    <definedName name="P5_T1_Protect">[140]перекрестка!$N$30:$N$34,[140]перекрестка!$N$36:$N$40,[140]перекрестка!$N$42:$N$46,[140]перекрестка!$N$49:$N$60,[140]перекрестка!$N$62:$N$66</definedName>
    <definedName name="P5_T12?Data" localSheetId="12" hidden="1">#REF!,#REF!,#REF!,#REF!,#REF!,#REF!,#REF!,#REF!,#REF!,#REF!,#REF!,#REF!,#REF!</definedName>
    <definedName name="P5_T12?Data" localSheetId="13" hidden="1">#REF!,#REF!,#REF!,#REF!,#REF!,#REF!,#REF!,#REF!,#REF!,#REF!,#REF!,#REF!,#REF!</definedName>
    <definedName name="P5_T12?Data" localSheetId="6" hidden="1">#REF!,#REF!,#REF!,#REF!,#REF!,#REF!,#REF!,#REF!,#REF!,#REF!,#REF!,#REF!,#REF!</definedName>
    <definedName name="P5_T12?Data" hidden="1">#REF!,#REF!,#REF!,#REF!,#REF!,#REF!,#REF!,#REF!,#REF!,#REF!,#REF!,#REF!,#REF!</definedName>
    <definedName name="P5_T12?L3.1.x" localSheetId="12" hidden="1">#REF!,#REF!,#REF!,#REF!,#REF!,#REF!,#REF!,#REF!</definedName>
    <definedName name="P5_T12?L3.1.x" localSheetId="13" hidden="1">#REF!,#REF!,#REF!,#REF!,#REF!,#REF!,#REF!,#REF!</definedName>
    <definedName name="P5_T12?L3.1.x" localSheetId="6" hidden="1">#REF!,#REF!,#REF!,#REF!,#REF!,#REF!,#REF!,#REF!</definedName>
    <definedName name="P5_T12?L3.1.x" hidden="1">#REF!,#REF!,#REF!,#REF!,#REF!,#REF!,#REF!,#REF!</definedName>
    <definedName name="P5_T12?L3.x" localSheetId="12" hidden="1">#REF!,#REF!,#REF!,#REF!,#REF!,#REF!,#REF!,#REF!</definedName>
    <definedName name="P5_T12?L3.x" localSheetId="13" hidden="1">#REF!,#REF!,#REF!,#REF!,#REF!,#REF!,#REF!,#REF!</definedName>
    <definedName name="P5_T12?L3.x" localSheetId="6" hidden="1">#REF!,#REF!,#REF!,#REF!,#REF!,#REF!,#REF!,#REF!</definedName>
    <definedName name="P5_T12?L3.x" hidden="1">#REF!,#REF!,#REF!,#REF!,#REF!,#REF!,#REF!,#REF!</definedName>
    <definedName name="P5_T12?unit?ГА" localSheetId="12" hidden="1">#REF!,#REF!,#REF!,#REF!,#REF!,#REF!,#REF!,#REF!</definedName>
    <definedName name="P5_T12?unit?ГА" localSheetId="13" hidden="1">#REF!,#REF!,#REF!,#REF!,#REF!,#REF!,#REF!,#REF!</definedName>
    <definedName name="P5_T12?unit?ГА" localSheetId="6" hidden="1">#REF!,#REF!,#REF!,#REF!,#REF!,#REF!,#REF!,#REF!</definedName>
    <definedName name="P5_T12?unit?ГА" hidden="1">#REF!,#REF!,#REF!,#REF!,#REF!,#REF!,#REF!,#REF!</definedName>
    <definedName name="P5_T12?unit?ТРУБ" localSheetId="12" hidden="1">#REF!,#REF!,#REF!,#REF!,#REF!,#REF!,#REF!,#REF!</definedName>
    <definedName name="P5_T12?unit?ТРУБ" localSheetId="13" hidden="1">#REF!,#REF!,#REF!,#REF!,#REF!,#REF!,#REF!,#REF!</definedName>
    <definedName name="P5_T12?unit?ТРУБ" localSheetId="6" hidden="1">#REF!,#REF!,#REF!,#REF!,#REF!,#REF!,#REF!,#REF!</definedName>
    <definedName name="P5_T12?unit?ТРУБ" hidden="1">#REF!,#REF!,#REF!,#REF!,#REF!,#REF!,#REF!,#REF!</definedName>
    <definedName name="P5_T16?item_ext?ЧЕЛ" localSheetId="12" hidden="1">#REF!,#REF!,#REF!,#REF!,#REF!,#REF!,#REF!,#REF!</definedName>
    <definedName name="P5_T16?item_ext?ЧЕЛ" localSheetId="13" hidden="1">#REF!,#REF!,#REF!,#REF!,#REF!,#REF!,#REF!,#REF!</definedName>
    <definedName name="P5_T16?item_ext?ЧЕЛ" localSheetId="6" hidden="1">#REF!,#REF!,#REF!,#REF!,#REF!,#REF!,#REF!,#REF!</definedName>
    <definedName name="P5_T16?item_ext?ЧЕЛ" hidden="1">#REF!,#REF!,#REF!,#REF!,#REF!,#REF!,#REF!,#REF!</definedName>
    <definedName name="P5_T16?unit?ТРУБ" localSheetId="12" hidden="1">#REF!,#REF!,#REF!,#REF!,#REF!,#REF!,#REF!</definedName>
    <definedName name="P5_T16?unit?ТРУБ" localSheetId="13" hidden="1">#REF!,#REF!,#REF!,#REF!,#REF!,#REF!,#REF!</definedName>
    <definedName name="P5_T16?unit?ТРУБ" localSheetId="6" hidden="1">#REF!,#REF!,#REF!,#REF!,#REF!,#REF!,#REF!</definedName>
    <definedName name="P5_T16?unit?ТРУБ" hidden="1">#REF!,#REF!,#REF!,#REF!,#REF!,#REF!,#REF!</definedName>
    <definedName name="P5_T16?unit?ЧЕЛ" localSheetId="12" hidden="1">#REF!,#REF!,#REF!,#REF!,#REF!,#REF!,#REF!,#REF!</definedName>
    <definedName name="P5_T16?unit?ЧЕЛ" localSheetId="13" hidden="1">#REF!,#REF!,#REF!,#REF!,#REF!,#REF!,#REF!,#REF!</definedName>
    <definedName name="P5_T16?unit?ЧЕЛ" localSheetId="6" hidden="1">#REF!,#REF!,#REF!,#REF!,#REF!,#REF!,#REF!,#REF!</definedName>
    <definedName name="P5_T16?unit?ЧЕЛ" hidden="1">#REF!,#REF!,#REF!,#REF!,#REF!,#REF!,#REF!,#REF!</definedName>
    <definedName name="P5_T17_Protection">'[93]29'!$L$19:$M$19,'[93]29'!$L$21:$M$27,'[93]29'!$L$29:$M$33,'[93]29'!$L$36:$M$36,'[93]29'!$L$38:$M$42,'[93]29'!$L$45:$M$45,'[93]29'!$O$10:$P$10,'[93]29'!$O$12:$P$16</definedName>
    <definedName name="P5_T2.2_Protect" localSheetId="12" hidden="1">#REF!,#REF!,#REF!,#REF!,#REF!,#REF!,#REF!</definedName>
    <definedName name="P5_T2.2_Protect" localSheetId="13" hidden="1">#REF!,#REF!,#REF!,#REF!,#REF!,#REF!,#REF!</definedName>
    <definedName name="P5_T2.2_Protect" localSheetId="6" hidden="1">#REF!,#REF!,#REF!,#REF!,#REF!,#REF!,#REF!</definedName>
    <definedName name="P5_T2.2_Protect" hidden="1">#REF!,#REF!,#REF!,#REF!,#REF!,#REF!,#REF!</definedName>
    <definedName name="P5_T2?Data">'[139]2'!$J$140:$M$147,'[139]2'!$E$149:$G$149,'[139]2'!$J$149:$M$149,'[139]2'!$E$151:$G$154,'[139]2'!$J$151:$M$154,'[139]2'!$E$156:$G$163,'[139]2'!$J$156:$M$163,'[139]2'!$E$165:$G$165</definedName>
    <definedName name="P5_T2_1_Protect">'[139]2.1'!$B$93:$B$94,'[139]2.1'!$B$102:$B$103,'[139]2.1'!$B$108:$B$109,'[139]2.1'!$B$117:$B$118,'[139]2.1'!$B$124:$B$125,'[139]2.1'!$B$133:$B$134,'[139]2.1'!$B$139:$B$140</definedName>
    <definedName name="P5_T2_2_Protect">'[139]2.2'!$B$97:$B$98,'[139]2.2'!$B$106:$B$108,'[139]2.2'!$B$113:$B$114,'[139]2.2'!$B$122:$B$124,'[139]2.2'!$B$130:$B$131,'[139]2.2'!$B$139:$B$141,'[139]2.2'!$B$146:$B$147</definedName>
    <definedName name="P5_T2_Protect">'[139]2'!$B$122:$B$123,'[139]2'!$B$131:$B$132,'[139]2'!$B$137:$B$138,'[139]2'!$B$146:$B$147,'[139]2'!$B$153:$B$154,'[139]2'!$B$162:$B$163,'[139]2'!$B$169:$B$170,'[139]2'!$B$178:$B$179</definedName>
    <definedName name="P5_T28?axis?R?ПЭ">'[93]28'!$D$210:$I$212,'[93]28'!$D$219:$I$221,'[93]28'!$D$224:$I$226,'[93]28'!$D$230:$I$232,'[93]28'!$D$236:$I$238,'[93]28'!$D$245:$I$247,'[93]28'!$D$250:$I$252</definedName>
    <definedName name="P5_T28?axis?R?ПЭ?">'[93]28'!$B$210:$B$212,'[93]28'!$B$219:$B$221,'[93]28'!$B$224:$B$226,'[93]28'!$B$230:$B$232,'[93]28'!$B$236:$B$238,'[93]28'!$B$245:$B$247,'[93]28'!$B$250:$B$252</definedName>
    <definedName name="P5_T28_Protection">'[93]28'!$B$262:$B$264,'[93]28'!$B$271:$B$273,'[93]28'!$B$276:$B$278,'[93]28'!$B$282:$B$284,'[93]28'!$B$288:$B$291,'[93]28'!$B$11:$B$13,'[93]28'!$B$16:$B$18,'[93]28'!$B$22:$B$24</definedName>
    <definedName name="P6_SCOPE_FULL_LOAD" localSheetId="12" hidden="1">#REF!,#REF!,#REF!,#REF!,#REF!,#REF!</definedName>
    <definedName name="P6_SCOPE_FULL_LOAD" localSheetId="13" hidden="1">#REF!,#REF!,#REF!,#REF!,#REF!,#REF!</definedName>
    <definedName name="P6_SCOPE_FULL_LOAD" localSheetId="6" hidden="1">#REF!,#REF!,#REF!,#REF!,#REF!,#REF!</definedName>
    <definedName name="P6_SCOPE_FULL_LOAD" hidden="1">#REF!,#REF!,#REF!,#REF!,#REF!,#REF!</definedName>
    <definedName name="P6_SCOPE_NOTIND" localSheetId="12" hidden="1">#REF!,#REF!,#REF!,#REF!,#REF!,#REF!,#REF!</definedName>
    <definedName name="P6_SCOPE_NOTIND" localSheetId="13" hidden="1">#REF!,#REF!,#REF!,#REF!,#REF!,#REF!,#REF!</definedName>
    <definedName name="P6_SCOPE_NOTIND" localSheetId="6" hidden="1">#REF!,#REF!,#REF!,#REF!,#REF!,#REF!,#REF!</definedName>
    <definedName name="P6_SCOPE_NOTIND" hidden="1">#REF!,#REF!,#REF!,#REF!,#REF!,#REF!,#REF!</definedName>
    <definedName name="P6_SCOPE_NotInd2" localSheetId="12" hidden="1">#REF!,#REF!,#REF!,#REF!,#REF!,#REF!,#REF!</definedName>
    <definedName name="P6_SCOPE_NotInd2" localSheetId="13" hidden="1">#REF!,#REF!,#REF!,#REF!,#REF!,#REF!,#REF!</definedName>
    <definedName name="P6_SCOPE_NotInd2" localSheetId="6" hidden="1">#REF!,#REF!,#REF!,#REF!,#REF!,#REF!,#REF!</definedName>
    <definedName name="P6_SCOPE_NotInd2" hidden="1">#REF!,#REF!,#REF!,#REF!,#REF!,#REF!,#REF!</definedName>
    <definedName name="P6_SCOPE_PER_PRT" localSheetId="17" hidden="1">#REF!,#REF!,#REF!,#REF!,#REF!</definedName>
    <definedName name="P6_SCOPE_PER_PRT" localSheetId="5" hidden="1">#REF!,#REF!,#REF!,#REF!,#REF!</definedName>
    <definedName name="P6_SCOPE_PER_PRT" localSheetId="2" hidden="1">#REF!,#REF!,#REF!,#REF!,#REF!</definedName>
    <definedName name="P6_SCOPE_PER_PRT" localSheetId="12" hidden="1">#REF!,#REF!,#REF!,#REF!,#REF!</definedName>
    <definedName name="P6_SCOPE_PER_PRT" localSheetId="8" hidden="1">#REF!,#REF!,#REF!,#REF!,#REF!</definedName>
    <definedName name="P6_SCOPE_PER_PRT" localSheetId="13" hidden="1">#REF!,#REF!,#REF!,#REF!,#REF!</definedName>
    <definedName name="P6_SCOPE_PER_PRT" localSheetId="10" hidden="1">#REF!,#REF!,#REF!,#REF!,#REF!</definedName>
    <definedName name="P6_SCOPE_PER_PRT" localSheetId="9" hidden="1">#REF!,#REF!,#REF!,#REF!,#REF!</definedName>
    <definedName name="P6_SCOPE_PER_PRT" localSheetId="11" hidden="1">#REF!,#REF!,#REF!,#REF!,#REF!</definedName>
    <definedName name="P6_SCOPE_PER_PRT" localSheetId="6" hidden="1">#REF!,#REF!,#REF!,#REF!,#REF!</definedName>
    <definedName name="P6_SCOPE_PER_PRT" localSheetId="7" hidden="1">#REF!,#REF!,#REF!,#REF!,#REF!</definedName>
    <definedName name="P6_SCOPE_PER_PRT" localSheetId="3" hidden="1">#REF!,#REF!,#REF!,#REF!,#REF!</definedName>
    <definedName name="P6_SCOPE_PER_PRT" hidden="1">#REF!,#REF!,#REF!,#REF!,#REF!</definedName>
    <definedName name="P6_T1_Protect">[140]перекрестка!$N$68:$N$72,[140]перекрестка!$N$74:$N$78,[140]перекрестка!$N$80:$N$84,[140]перекрестка!$N$89:$N$100,[140]перекрестка!$N$102:$N$106</definedName>
    <definedName name="P6_T12?Data" localSheetId="12" hidden="1">#REF!,#REF!,#REF!,#REF!,#REF!,#REF!,#REF!,#REF!,#REF!,#REF!,#REF!,#REF!,#REF!</definedName>
    <definedName name="P6_T12?Data" localSheetId="13" hidden="1">#REF!,#REF!,#REF!,#REF!,#REF!,#REF!,#REF!,#REF!,#REF!,#REF!,#REF!,#REF!,#REF!</definedName>
    <definedName name="P6_T12?Data" localSheetId="6" hidden="1">#REF!,#REF!,#REF!,#REF!,#REF!,#REF!,#REF!,#REF!,#REF!,#REF!,#REF!,#REF!,#REF!</definedName>
    <definedName name="P6_T12?Data" hidden="1">#REF!,#REF!,#REF!,#REF!,#REF!,#REF!,#REF!,#REF!,#REF!,#REF!,#REF!,#REF!,#REF!</definedName>
    <definedName name="P6_T12?L3.1.x" localSheetId="12" hidden="1">#REF!,#REF!,#REF!,#REF!,#REF!,#REF!,#REF!,#REF!</definedName>
    <definedName name="P6_T12?L3.1.x" localSheetId="13" hidden="1">#REF!,#REF!,#REF!,#REF!,#REF!,#REF!,#REF!,#REF!</definedName>
    <definedName name="P6_T12?L3.1.x" localSheetId="6" hidden="1">#REF!,#REF!,#REF!,#REF!,#REF!,#REF!,#REF!,#REF!</definedName>
    <definedName name="P6_T12?L3.1.x" hidden="1">#REF!,#REF!,#REF!,#REF!,#REF!,#REF!,#REF!,#REF!</definedName>
    <definedName name="P6_T12?L3.x" localSheetId="12" hidden="1">#REF!,#REF!,#REF!,#REF!,#REF!,#REF!,#REF!,#REF!</definedName>
    <definedName name="P6_T12?L3.x" localSheetId="13" hidden="1">#REF!,#REF!,#REF!,#REF!,#REF!,#REF!,#REF!,#REF!</definedName>
    <definedName name="P6_T12?L3.x" localSheetId="6" hidden="1">#REF!,#REF!,#REF!,#REF!,#REF!,#REF!,#REF!,#REF!</definedName>
    <definedName name="P6_T12?L3.x" hidden="1">#REF!,#REF!,#REF!,#REF!,#REF!,#REF!,#REF!,#REF!</definedName>
    <definedName name="P6_T12?unit?ГА" localSheetId="12" hidden="1">#REF!,#REF!,#REF!,#REF!,#REF!,#REF!,#REF!,#REF!</definedName>
    <definedName name="P6_T12?unit?ГА" localSheetId="13" hidden="1">#REF!,#REF!,#REF!,#REF!,#REF!,#REF!,#REF!,#REF!</definedName>
    <definedName name="P6_T12?unit?ГА" localSheetId="6" hidden="1">#REF!,#REF!,#REF!,#REF!,#REF!,#REF!,#REF!,#REF!</definedName>
    <definedName name="P6_T12?unit?ГА" hidden="1">#REF!,#REF!,#REF!,#REF!,#REF!,#REF!,#REF!,#REF!</definedName>
    <definedName name="P6_T12?unit?ТРУБ" localSheetId="12" hidden="1">#REF!,#REF!,#REF!,#REF!,#REF!,#REF!,#REF!,#REF!</definedName>
    <definedName name="P6_T12?unit?ТРУБ" localSheetId="13" hidden="1">#REF!,#REF!,#REF!,#REF!,#REF!,#REF!,#REF!,#REF!</definedName>
    <definedName name="P6_T12?unit?ТРУБ" localSheetId="6" hidden="1">#REF!,#REF!,#REF!,#REF!,#REF!,#REF!,#REF!,#REF!</definedName>
    <definedName name="P6_T12?unit?ТРУБ" hidden="1">#REF!,#REF!,#REF!,#REF!,#REF!,#REF!,#REF!,#REF!</definedName>
    <definedName name="P6_T16?item_ext?ЧЕЛ" localSheetId="12" hidden="1">#REF!,#REF!,#REF!,#REF!,#REF!,#REF!,#REF!</definedName>
    <definedName name="P6_T16?item_ext?ЧЕЛ" localSheetId="13" hidden="1">#REF!,#REF!,#REF!,#REF!,#REF!,#REF!,#REF!</definedName>
    <definedName name="P6_T16?item_ext?ЧЕЛ" localSheetId="6" hidden="1">#REF!,#REF!,#REF!,#REF!,#REF!,#REF!,#REF!</definedName>
    <definedName name="P6_T16?item_ext?ЧЕЛ" hidden="1">#REF!,#REF!,#REF!,#REF!,#REF!,#REF!,#REF!</definedName>
    <definedName name="P6_T16?unit?ТРУБ" localSheetId="12" hidden="1">#REF!,#REF!,#REF!,#REF!,#REF!,#REF!,#REF!,#REF!</definedName>
    <definedName name="P6_T16?unit?ТРУБ" localSheetId="13" hidden="1">#REF!,#REF!,#REF!,#REF!,#REF!,#REF!,#REF!,#REF!</definedName>
    <definedName name="P6_T16?unit?ТРУБ" localSheetId="6" hidden="1">#REF!,#REF!,#REF!,#REF!,#REF!,#REF!,#REF!,#REF!</definedName>
    <definedName name="P6_T16?unit?ТРУБ" hidden="1">#REF!,#REF!,#REF!,#REF!,#REF!,#REF!,#REF!,#REF!</definedName>
    <definedName name="P6_T16?unit?ЧЕЛ" localSheetId="12" hidden="1">#REF!,#REF!,#REF!,#REF!,#REF!,#REF!,#REF!,#REF!</definedName>
    <definedName name="P6_T16?unit?ЧЕЛ" localSheetId="13" hidden="1">#REF!,#REF!,#REF!,#REF!,#REF!,#REF!,#REF!,#REF!</definedName>
    <definedName name="P6_T16?unit?ЧЕЛ" localSheetId="6" hidden="1">#REF!,#REF!,#REF!,#REF!,#REF!,#REF!,#REF!,#REF!</definedName>
    <definedName name="P6_T16?unit?ЧЕЛ" hidden="1">#REF!,#REF!,#REF!,#REF!,#REF!,#REF!,#REF!,#REF!</definedName>
    <definedName name="P6_T17_Protection" localSheetId="12">'[93]29'!$O$19:$P$19,'[93]29'!$O$21:$P$25,'[93]29'!$O$27:$P$27,'[93]29'!$O$29:$P$33,'[93]29'!$O$36:$P$36,'[93]29'!$O$38:$P$42,'[93]29'!$O$45:$P$45,[0]!P1_T17_Protection</definedName>
    <definedName name="P6_T17_Protection" localSheetId="8">'[93]29'!$O$19:$P$19,'[93]29'!$O$21:$P$25,'[93]29'!$O$27:$P$27,'[93]29'!$O$29:$P$33,'[93]29'!$O$36:$P$36,'[93]29'!$O$38:$P$42,'[93]29'!$O$45:$P$45,P1_T17_Protection</definedName>
    <definedName name="P6_T17_Protection" localSheetId="10">'[93]29'!$O$19:$P$19,'[93]29'!$O$21:$P$25,'[93]29'!$O$27:$P$27,'[93]29'!$O$29:$P$33,'[93]29'!$O$36:$P$36,'[93]29'!$O$38:$P$42,'[93]29'!$O$45:$P$45,P1_T17_Protection</definedName>
    <definedName name="P6_T17_Protection" localSheetId="9">'[93]29'!$O$19:$P$19,'[93]29'!$O$21:$P$25,'[93]29'!$O$27:$P$27,'[93]29'!$O$29:$P$33,'[93]29'!$O$36:$P$36,'[93]29'!$O$38:$P$42,'[93]29'!$O$45:$P$45,P1_T17_Protection</definedName>
    <definedName name="P6_T17_Protection" localSheetId="6">'[93]29'!$O$19:$P$19,'[93]29'!$O$21:$P$25,'[93]29'!$O$27:$P$27,'[93]29'!$O$29:$P$33,'[93]29'!$O$36:$P$36,'[93]29'!$O$38:$P$42,'[93]29'!$O$45:$P$45,P1_T17_Protection</definedName>
    <definedName name="P6_T17_Protection" localSheetId="7">'[93]29'!$O$19:$P$19,'[93]29'!$O$21:$P$25,'[93]29'!$O$27:$P$27,'[93]29'!$O$29:$P$33,'[93]29'!$O$36:$P$36,'[93]29'!$O$38:$P$42,'[93]29'!$O$45:$P$45,P1_T17_Protection</definedName>
    <definedName name="P6_T17_Protection">'[93]29'!$O$19:$P$19,'[93]29'!$O$21:$P$25,'[93]29'!$O$27:$P$27,'[93]29'!$O$29:$P$33,'[93]29'!$O$36:$P$36,'[93]29'!$O$38:$P$42,'[93]29'!$O$45:$P$45,P1_T17_Protection</definedName>
    <definedName name="P6_T2.1?Protection" localSheetId="17">P1_T2.1?Protection</definedName>
    <definedName name="P6_T2.1?Protection" localSheetId="5">P1_T2.1?Protection</definedName>
    <definedName name="P6_T2.1?Protection" localSheetId="12">P1_T2.1?Protection</definedName>
    <definedName name="P6_T2.1?Protection" localSheetId="8">P1_T2.1?Protection</definedName>
    <definedName name="P6_T2.1?Protection" localSheetId="13">P1_T2.1?Protection</definedName>
    <definedName name="P6_T2.1?Protection" localSheetId="10">P1_T2.1?Protection</definedName>
    <definedName name="P6_T2.1?Protection" localSheetId="9">P1_T2.1?Protection</definedName>
    <definedName name="P6_T2.1?Protection" localSheetId="11">P1_T2.1?Protection</definedName>
    <definedName name="P6_T2.1?Protection" localSheetId="6">P1_T2.1?Protection</definedName>
    <definedName name="P6_T2.1?Protection" localSheetId="7">P1_T2.1?Protection</definedName>
    <definedName name="P6_T2.1?Protection" localSheetId="3">P1_T2.1?Protection</definedName>
    <definedName name="P6_T2.1?Protection" localSheetId="15">P1_T2.1?Protection</definedName>
    <definedName name="P6_T2.1?Protection">P1_T2.1?Protection</definedName>
    <definedName name="P6_T2.2_Protect" localSheetId="12" hidden="1">#REF!,#REF!,#REF!,#REF!,#REF!,#REF!,#REF!</definedName>
    <definedName name="P6_T2.2_Protect" localSheetId="13" hidden="1">#REF!,#REF!,#REF!,#REF!,#REF!,#REF!,#REF!</definedName>
    <definedName name="P6_T2.2_Protect" localSheetId="6" hidden="1">#REF!,#REF!,#REF!,#REF!,#REF!,#REF!,#REF!</definedName>
    <definedName name="P6_T2.2_Protect" hidden="1">#REF!,#REF!,#REF!,#REF!,#REF!,#REF!,#REF!</definedName>
    <definedName name="P6_T2?Data">'[139]2'!$J$165:$M$165,'[139]2'!$E$167:$G$170,'[139]2'!$J$167:$M$170,'[139]2'!$E$172:$G$179,'[139]2'!$J$172:$M$179,'[139]2'!$E$181:$G$181,'[139]2'!$J$181:$M$181,'[139]2'!$E$184:$G$186</definedName>
    <definedName name="P6_T2_1_Protect">'[139]2.1'!$B$148:$B$149,'[139]2.1'!$B$155:$B$156,'[139]2.1'!$B$164:$B$165,'[139]2.1'!$B$171:$B$172,'[139]2.1'!$B$180:$B$181,'[139]2.1'!$B$187:$B$188,'[139]2.1'!$E$4:$I$4</definedName>
    <definedName name="P6_T2_2_Protect">'[139]2.2'!$B$155:$B$157,'[139]2.2'!$B$163:$B$164,'[139]2.2'!$B$172:$B$174,'[139]2.2'!$B$180:$B$181,'[139]2.2'!$B$189:$B$191,'[139]2.2'!$B$197:$B$198,'[139]2.2'!$E$4:$J$4</definedName>
    <definedName name="P6_T28?axis?R?ПЭ" localSheetId="12">'[93]28'!$D$256:$I$258,'[93]28'!$D$262:$I$264,'[93]28'!$D$271:$I$273,'[93]28'!$D$276:$I$278,'[93]28'!$D$282:$I$284,'[93]28'!$D$288:$I$291,'[93]28'!$D$11:$I$13,[0]!P1_T28?axis?R?ПЭ</definedName>
    <definedName name="P6_T28?axis?R?ПЭ" localSheetId="8">'[93]28'!$D$256:$I$258,'[93]28'!$D$262:$I$264,'[93]28'!$D$271:$I$273,'[93]28'!$D$276:$I$278,'[93]28'!$D$282:$I$284,'[93]28'!$D$288:$I$291,'[93]28'!$D$11:$I$13,P1_T28?axis?R?ПЭ</definedName>
    <definedName name="P6_T28?axis?R?ПЭ" localSheetId="10">'[93]28'!$D$256:$I$258,'[93]28'!$D$262:$I$264,'[93]28'!$D$271:$I$273,'[93]28'!$D$276:$I$278,'[93]28'!$D$282:$I$284,'[93]28'!$D$288:$I$291,'[93]28'!$D$11:$I$13,P1_T28?axis?R?ПЭ</definedName>
    <definedName name="P6_T28?axis?R?ПЭ" localSheetId="9">'[93]28'!$D$256:$I$258,'[93]28'!$D$262:$I$264,'[93]28'!$D$271:$I$273,'[93]28'!$D$276:$I$278,'[93]28'!$D$282:$I$284,'[93]28'!$D$288:$I$291,'[93]28'!$D$11:$I$13,P1_T28?axis?R?ПЭ</definedName>
    <definedName name="P6_T28?axis?R?ПЭ" localSheetId="6">'[93]28'!$D$256:$I$258,'[93]28'!$D$262:$I$264,'[93]28'!$D$271:$I$273,'[93]28'!$D$276:$I$278,'[93]28'!$D$282:$I$284,'[93]28'!$D$288:$I$291,'[93]28'!$D$11:$I$13,P1_T28?axis?R?ПЭ</definedName>
    <definedName name="P6_T28?axis?R?ПЭ" localSheetId="7">'[93]28'!$D$256:$I$258,'[93]28'!$D$262:$I$264,'[93]28'!$D$271:$I$273,'[93]28'!$D$276:$I$278,'[93]28'!$D$282:$I$284,'[93]28'!$D$288:$I$291,'[93]28'!$D$11:$I$13,P1_T28?axis?R?ПЭ</definedName>
    <definedName name="P6_T28?axis?R?ПЭ">'[93]28'!$D$256:$I$258,'[93]28'!$D$262:$I$264,'[93]28'!$D$271:$I$273,'[93]28'!$D$276:$I$278,'[93]28'!$D$282:$I$284,'[93]28'!$D$288:$I$291,'[93]28'!$D$11:$I$13,P1_T28?axis?R?ПЭ</definedName>
    <definedName name="P6_T28?axis?R?ПЭ?" localSheetId="12">'[93]28'!$B$256:$B$258,'[93]28'!$B$262:$B$264,'[93]28'!$B$271:$B$273,'[93]28'!$B$276:$B$278,'[93]28'!$B$282:$B$284,'[93]28'!$B$288:$B$291,'[93]28'!$B$11:$B$13,[0]!P1_T28?axis?R?ПЭ?</definedName>
    <definedName name="P6_T28?axis?R?ПЭ?" localSheetId="8">'[93]28'!$B$256:$B$258,'[93]28'!$B$262:$B$264,'[93]28'!$B$271:$B$273,'[93]28'!$B$276:$B$278,'[93]28'!$B$282:$B$284,'[93]28'!$B$288:$B$291,'[93]28'!$B$11:$B$13,P1_T28?axis?R?ПЭ?</definedName>
    <definedName name="P6_T28?axis?R?ПЭ?" localSheetId="10">'[93]28'!$B$256:$B$258,'[93]28'!$B$262:$B$264,'[93]28'!$B$271:$B$273,'[93]28'!$B$276:$B$278,'[93]28'!$B$282:$B$284,'[93]28'!$B$288:$B$291,'[93]28'!$B$11:$B$13,P1_T28?axis?R?ПЭ?</definedName>
    <definedName name="P6_T28?axis?R?ПЭ?" localSheetId="9">'[93]28'!$B$256:$B$258,'[93]28'!$B$262:$B$264,'[93]28'!$B$271:$B$273,'[93]28'!$B$276:$B$278,'[93]28'!$B$282:$B$284,'[93]28'!$B$288:$B$291,'[93]28'!$B$11:$B$13,P1_T28?axis?R?ПЭ?</definedName>
    <definedName name="P6_T28?axis?R?ПЭ?" localSheetId="6">'[93]28'!$B$256:$B$258,'[93]28'!$B$262:$B$264,'[93]28'!$B$271:$B$273,'[93]28'!$B$276:$B$278,'[93]28'!$B$282:$B$284,'[93]28'!$B$288:$B$291,'[93]28'!$B$11:$B$13,P1_T28?axis?R?ПЭ?</definedName>
    <definedName name="P6_T28?axis?R?ПЭ?" localSheetId="7">'[93]28'!$B$256:$B$258,'[93]28'!$B$262:$B$264,'[93]28'!$B$271:$B$273,'[93]28'!$B$276:$B$278,'[93]28'!$B$282:$B$284,'[93]28'!$B$288:$B$291,'[93]28'!$B$11:$B$13,P1_T28?axis?R?ПЭ?</definedName>
    <definedName name="P6_T28?axis?R?ПЭ?">'[93]28'!$B$256:$B$258,'[93]28'!$B$262:$B$264,'[93]28'!$B$271:$B$273,'[93]28'!$B$276:$B$278,'[93]28'!$B$282:$B$284,'[93]28'!$B$288:$B$291,'[93]28'!$B$11:$B$13,P1_T28?axis?R?ПЭ?</definedName>
    <definedName name="P6_T28_Protection">'[93]28'!$B$28:$B$30,'[93]28'!$B$37:$B$39,'[93]28'!$B$42:$B$44,'[93]28'!$B$48:$B$50,'[93]28'!$B$54:$B$56,'[93]28'!$B$63:$B$65,'[93]28'!$G$210:$H$212,'[93]28'!$D$11:$E$13</definedName>
    <definedName name="P7_SCOPE_FULL_LOAD" localSheetId="12" hidden="1">#REF!,#REF!,#REF!,#REF!,#REF!,#REF!</definedName>
    <definedName name="P7_SCOPE_FULL_LOAD" localSheetId="13" hidden="1">#REF!,#REF!,#REF!,#REF!,#REF!,#REF!</definedName>
    <definedName name="P7_SCOPE_FULL_LOAD" localSheetId="6" hidden="1">#REF!,#REF!,#REF!,#REF!,#REF!,#REF!</definedName>
    <definedName name="P7_SCOPE_FULL_LOAD" hidden="1">#REF!,#REF!,#REF!,#REF!,#REF!,#REF!</definedName>
    <definedName name="P7_SCOPE_NOTIND" localSheetId="12" hidden="1">#REF!,#REF!,#REF!,#REF!,#REF!,#REF!</definedName>
    <definedName name="P7_SCOPE_NOTIND" localSheetId="13" hidden="1">#REF!,#REF!,#REF!,#REF!,#REF!,#REF!</definedName>
    <definedName name="P7_SCOPE_NOTIND" localSheetId="6" hidden="1">#REF!,#REF!,#REF!,#REF!,#REF!,#REF!</definedName>
    <definedName name="P7_SCOPE_NOTIND" hidden="1">#REF!,#REF!,#REF!,#REF!,#REF!,#REF!</definedName>
    <definedName name="P7_SCOPE_NotInd2" localSheetId="12" hidden="1">#REF!,#REF!,#REF!,#REF!,#REF!,'Пр (1ГВС)'!P1_SCOPE_NotInd2,'Пр (1ГВС)'!P2_SCOPE_NotInd2,'Пр (1ГВС)'!P3_SCOPE_NotInd2</definedName>
    <definedName name="P7_SCOPE_NotInd2" localSheetId="8" hidden="1">#REF!,#REF!,#REF!,#REF!,#REF!,P1_SCOPE_NotInd2,P2_SCOPE_NotInd2,P3_SCOPE_NotInd2</definedName>
    <definedName name="P7_SCOPE_NotInd2" localSheetId="13" hidden="1">#REF!,#REF!,#REF!,#REF!,#REF!,'пр 2 к расп'!P1_SCOPE_NotInd2,'пр 2 к расп'!P2_SCOPE_NotInd2,'пр 2 к расп'!P3_SCOPE_NotInd2</definedName>
    <definedName name="P7_SCOPE_NotInd2" localSheetId="10" hidden="1">#REF!,#REF!,#REF!,#REF!,#REF!,P1_SCOPE_NotInd2,P2_SCOPE_NotInd2,P3_SCOPE_NotInd2</definedName>
    <definedName name="P7_SCOPE_NotInd2" localSheetId="9" hidden="1">#REF!,#REF!,#REF!,#REF!,#REF!,P1_SCOPE_NotInd2,P2_SCOPE_NotInd2,P3_SCOPE_NotInd2</definedName>
    <definedName name="P7_SCOPE_NotInd2" localSheetId="6" hidden="1">#REF!,#REF!,#REF!,#REF!,#REF!,'Прил 2'!P1_SCOPE_NotInd2,'Прил 2'!P2_SCOPE_NotInd2,'Прил 2'!P3_SCOPE_NotInd2</definedName>
    <definedName name="P7_SCOPE_NotInd2" localSheetId="7" hidden="1">#REF!,#REF!,#REF!,#REF!,#REF!,P1_SCOPE_NotInd2,P2_SCOPE_NotInd2,P3_SCOPE_NotInd2</definedName>
    <definedName name="P7_SCOPE_NotInd2" hidden="1">#REF!,#REF!,#REF!,#REF!,#REF!,P1_SCOPE_NotInd2,P2_SCOPE_NotInd2,P3_SCOPE_NotInd2</definedName>
    <definedName name="P7_SCOPE_PER_PRT" localSheetId="17" hidden="1">#REF!,#REF!,#REF!,#REF!,#REF!</definedName>
    <definedName name="P7_SCOPE_PER_PRT" localSheetId="5" hidden="1">#REF!,#REF!,#REF!,#REF!,#REF!</definedName>
    <definedName name="P7_SCOPE_PER_PRT" localSheetId="12" hidden="1">#REF!,#REF!,#REF!,#REF!,#REF!</definedName>
    <definedName name="P7_SCOPE_PER_PRT" localSheetId="8" hidden="1">#REF!,#REF!,#REF!,#REF!,#REF!</definedName>
    <definedName name="P7_SCOPE_PER_PRT" localSheetId="13" hidden="1">#REF!,#REF!,#REF!,#REF!,#REF!</definedName>
    <definedName name="P7_SCOPE_PER_PRT" localSheetId="10" hidden="1">#REF!,#REF!,#REF!,#REF!,#REF!</definedName>
    <definedName name="P7_SCOPE_PER_PRT" localSheetId="9" hidden="1">#REF!,#REF!,#REF!,#REF!,#REF!</definedName>
    <definedName name="P7_SCOPE_PER_PRT" localSheetId="11" hidden="1">#REF!,#REF!,#REF!,#REF!,#REF!</definedName>
    <definedName name="P7_SCOPE_PER_PRT" localSheetId="6" hidden="1">#REF!,#REF!,#REF!,#REF!,#REF!</definedName>
    <definedName name="P7_SCOPE_PER_PRT" localSheetId="7" hidden="1">#REF!,#REF!,#REF!,#REF!,#REF!</definedName>
    <definedName name="P7_SCOPE_PER_PRT" localSheetId="3" hidden="1">#REF!,#REF!,#REF!,#REF!,#REF!</definedName>
    <definedName name="P7_SCOPE_PER_PRT" localSheetId="15" hidden="1">#REF!,#REF!,#REF!,#REF!,#REF!</definedName>
    <definedName name="P7_SCOPE_PER_PRT" hidden="1">#REF!,#REF!,#REF!,#REF!,#REF!</definedName>
    <definedName name="P7_T1_Protect">[140]перекрестка!$N$108:$N$112,[140]перекрестка!$N$114:$N$118,[140]перекрестка!$N$120:$N$124,[140]перекрестка!$N$127:$N$138,[140]перекрестка!$N$140:$N$144</definedName>
    <definedName name="P7_T12?Data" localSheetId="12" hidden="1">#REF!,#REF!,#REF!,#REF!,#REF!,#REF!,#REF!,[0]!P1_T12?Data,'Пр (1ГВС)'!P2_T12?Data,'Пр (1ГВС)'!P3_T12?Data,'Пр (1ГВС)'!P4_T12?Data,'Пр (1ГВС)'!P5_T12?Data</definedName>
    <definedName name="P7_T12?Data" localSheetId="8" hidden="1">#REF!,#REF!,#REF!,#REF!,#REF!,#REF!,#REF!,P1_T12?Data,P2_T12?Data,P3_T12?Data,P4_T12?Data,P5_T12?Data</definedName>
    <definedName name="P7_T12?Data" localSheetId="13" hidden="1">#REF!,#REF!,#REF!,#REF!,#REF!,#REF!,#REF!,[0]!P1_T12?Data,'пр 2 к расп'!P2_T12?Data,'пр 2 к расп'!P3_T12?Data,'пр 2 к расп'!P4_T12?Data,'пр 2 к расп'!P5_T12?Data</definedName>
    <definedName name="P7_T12?Data" localSheetId="10" hidden="1">#REF!,#REF!,#REF!,#REF!,#REF!,#REF!,#REF!,P1_T12?Data,P2_T12?Data,P3_T12?Data,P4_T12?Data,P5_T12?Data</definedName>
    <definedName name="P7_T12?Data" localSheetId="9" hidden="1">#REF!,#REF!,#REF!,#REF!,#REF!,#REF!,#REF!,P1_T12?Data,P2_T12?Data,P3_T12?Data,P4_T12?Data,P5_T12?Data</definedName>
    <definedName name="P7_T12?Data" localSheetId="6" hidden="1">#REF!,#REF!,#REF!,#REF!,#REF!,#REF!,#REF!,P1_T12?Data,'Прил 2'!P2_T12?Data,'Прил 2'!P3_T12?Data,'Прил 2'!P4_T12?Data,'Прил 2'!P5_T12?Data</definedName>
    <definedName name="P7_T12?Data" localSheetId="7" hidden="1">#REF!,#REF!,#REF!,#REF!,#REF!,#REF!,#REF!,P1_T12?Data,P2_T12?Data,P3_T12?Data,P4_T12?Data,P5_T12?Data</definedName>
    <definedName name="P7_T12?Data" hidden="1">#REF!,#REF!,#REF!,#REF!,#REF!,#REF!,#REF!,P1_T12?Data,P2_T12?Data,P3_T12?Data,P4_T12?Data,P5_T12?Data</definedName>
    <definedName name="P7_T12?L3.1.x" localSheetId="12" hidden="1">#REF!,#REF!,#REF!,#REF!,#REF!,#REF!,#REF!,#REF!</definedName>
    <definedName name="P7_T12?L3.1.x" localSheetId="13" hidden="1">#REF!,#REF!,#REF!,#REF!,#REF!,#REF!,#REF!,#REF!</definedName>
    <definedName name="P7_T12?L3.1.x" localSheetId="6" hidden="1">#REF!,#REF!,#REF!,#REF!,#REF!,#REF!,#REF!,#REF!</definedName>
    <definedName name="P7_T12?L3.1.x" hidden="1">#REF!,#REF!,#REF!,#REF!,#REF!,#REF!,#REF!,#REF!</definedName>
    <definedName name="P7_T12?L3.x" localSheetId="12" hidden="1">#REF!,#REF!,#REF!,#REF!,#REF!,#REF!,#REF!,#REF!</definedName>
    <definedName name="P7_T12?L3.x" localSheetId="13" hidden="1">#REF!,#REF!,#REF!,#REF!,#REF!,#REF!,#REF!,#REF!</definedName>
    <definedName name="P7_T12?L3.x" localSheetId="6" hidden="1">#REF!,#REF!,#REF!,#REF!,#REF!,#REF!,#REF!,#REF!</definedName>
    <definedName name="P7_T12?L3.x" hidden="1">#REF!,#REF!,#REF!,#REF!,#REF!,#REF!,#REF!,#REF!</definedName>
    <definedName name="P7_T12?unit?ГА" localSheetId="12" hidden="1">#REF!,#REF!,#REF!,#REF!,#REF!,#REF!,#REF!,#REF!</definedName>
    <definedName name="P7_T12?unit?ГА" localSheetId="13" hidden="1">#REF!,#REF!,#REF!,#REF!,#REF!,#REF!,#REF!,#REF!</definedName>
    <definedName name="P7_T12?unit?ГА" localSheetId="6" hidden="1">#REF!,#REF!,#REF!,#REF!,#REF!,#REF!,#REF!,#REF!</definedName>
    <definedName name="P7_T12?unit?ГА" hidden="1">#REF!,#REF!,#REF!,#REF!,#REF!,#REF!,#REF!,#REF!</definedName>
    <definedName name="P7_T12?unit?ТРУБ" localSheetId="12" hidden="1">#REF!,#REF!,#REF!,#REF!,#REF!,#REF!,#REF!,#REF!</definedName>
    <definedName name="P7_T12?unit?ТРУБ" localSheetId="13" hidden="1">#REF!,#REF!,#REF!,#REF!,#REF!,#REF!,#REF!,#REF!</definedName>
    <definedName name="P7_T12?unit?ТРУБ" localSheetId="6" hidden="1">#REF!,#REF!,#REF!,#REF!,#REF!,#REF!,#REF!,#REF!</definedName>
    <definedName name="P7_T12?unit?ТРУБ" hidden="1">#REF!,#REF!,#REF!,#REF!,#REF!,#REF!,#REF!,#REF!</definedName>
    <definedName name="P7_T16?item_ext?ЧЕЛ" localSheetId="12" hidden="1">#REF!,#REF!,#REF!,#REF!,#REF!,#REF!,#REF!</definedName>
    <definedName name="P7_T16?item_ext?ЧЕЛ" localSheetId="13" hidden="1">#REF!,#REF!,#REF!,#REF!,#REF!,#REF!,#REF!</definedName>
    <definedName name="P7_T16?item_ext?ЧЕЛ" localSheetId="6" hidden="1">#REF!,#REF!,#REF!,#REF!,#REF!,#REF!,#REF!</definedName>
    <definedName name="P7_T16?item_ext?ЧЕЛ" hidden="1">#REF!,#REF!,#REF!,#REF!,#REF!,#REF!,#REF!</definedName>
    <definedName name="P7_T16?unit?ТРУБ" localSheetId="12" hidden="1">#REF!,#REF!,#REF!,#REF!,#REF!,#REF!,#REF!,#REF!</definedName>
    <definedName name="P7_T16?unit?ТРУБ" localSheetId="13" hidden="1">#REF!,#REF!,#REF!,#REF!,#REF!,#REF!,#REF!,#REF!</definedName>
    <definedName name="P7_T16?unit?ТРУБ" localSheetId="6" hidden="1">#REF!,#REF!,#REF!,#REF!,#REF!,#REF!,#REF!,#REF!</definedName>
    <definedName name="P7_T16?unit?ТРУБ" hidden="1">#REF!,#REF!,#REF!,#REF!,#REF!,#REF!,#REF!,#REF!</definedName>
    <definedName name="P7_T16?unit?ЧЕЛ" localSheetId="12" hidden="1">#REF!,#REF!,#REF!,#REF!,#REF!,#REF!,#REF!,#REF!</definedName>
    <definedName name="P7_T16?unit?ЧЕЛ" localSheetId="13" hidden="1">#REF!,#REF!,#REF!,#REF!,#REF!,#REF!,#REF!,#REF!</definedName>
    <definedName name="P7_T16?unit?ЧЕЛ" localSheetId="6" hidden="1">#REF!,#REF!,#REF!,#REF!,#REF!,#REF!,#REF!,#REF!</definedName>
    <definedName name="P7_T16?unit?ЧЕЛ" hidden="1">#REF!,#REF!,#REF!,#REF!,#REF!,#REF!,#REF!,#REF!</definedName>
    <definedName name="P7_T2?Data" localSheetId="12">'[139]2'!$J$184:$M$186,'[139]2'!$E$188:$G$195,'[139]2'!$J$188:$M$195,'[139]2'!$E$198:$G$198,'[139]2'!$J$198:$M$198,'[139]2'!$E$6:$G$31,[0]!P1_T2?Data,[0]!P2_T2?Data,[0]!P3_T2?Data,[0]!P4_T2?Data</definedName>
    <definedName name="P7_T2?Data" localSheetId="8">'[139]2'!$J$184:$M$186,'[139]2'!$E$188:$G$195,'[139]2'!$J$188:$M$195,'[139]2'!$E$198:$G$198,'[139]2'!$J$198:$M$198,'[139]2'!$E$6:$G$31,P1_T2?Data,P2_T2?Data,P3_T2?Data,P4_T2?Data</definedName>
    <definedName name="P7_T2?Data" localSheetId="10">'[139]2'!$J$184:$M$186,'[139]2'!$E$188:$G$195,'[139]2'!$J$188:$M$195,'[139]2'!$E$198:$G$198,'[139]2'!$J$198:$M$198,'[139]2'!$E$6:$G$31,P1_T2?Data,P2_T2?Data,P3_T2?Data,P4_T2?Data</definedName>
    <definedName name="P7_T2?Data" localSheetId="9">'[139]2'!$J$184:$M$186,'[139]2'!$E$188:$G$195,'[139]2'!$J$188:$M$195,'[139]2'!$E$198:$G$198,'[139]2'!$J$198:$M$198,'[139]2'!$E$6:$G$31,P1_T2?Data,P2_T2?Data,P3_T2?Data,P4_T2?Data</definedName>
    <definedName name="P7_T2?Data" localSheetId="6">'[139]2'!$J$184:$M$186,'[139]2'!$E$188:$G$195,'[139]2'!$J$188:$M$195,'[139]2'!$E$198:$G$198,'[139]2'!$J$198:$M$198,'[139]2'!$E$6:$G$31,P1_T2?Data,P2_T2?Data,P3_T2?Data,P4_T2?Data</definedName>
    <definedName name="P7_T2?Data" localSheetId="7">'[139]2'!$J$184:$M$186,'[139]2'!$E$188:$G$195,'[139]2'!$J$188:$M$195,'[139]2'!$E$198:$G$198,'[139]2'!$J$198:$M$198,'[139]2'!$E$6:$G$31,P1_T2?Data,P2_T2?Data,P3_T2?Data,P4_T2?Data</definedName>
    <definedName name="P7_T2?Data">'[139]2'!$J$184:$M$186,'[139]2'!$E$188:$G$195,'[139]2'!$J$188:$M$195,'[139]2'!$E$198:$G$198,'[139]2'!$J$198:$M$198,'[139]2'!$E$6:$G$31,P1_T2?Data,P2_T2?Data,P3_T2?Data,P4_T2?Data</definedName>
    <definedName name="P7_T2_2_Protect" localSheetId="6" hidden="1">#N/A</definedName>
    <definedName name="P7_T2_2_Protect" hidden="1">#N/A</definedName>
    <definedName name="P7_T28_Protection">'[93]28'!$G$11:$H$13,'[93]28'!$D$16:$E$18,'[93]28'!$G$16:$H$18,'[93]28'!$D$22:$E$24,'[93]28'!$G$22:$H$24,'[93]28'!$D$28:$E$30,'[93]28'!$G$28:$H$30,'[93]28'!$D$37:$E$39</definedName>
    <definedName name="P8_SCOPE_FULL_LOAD" localSheetId="12" hidden="1">#REF!,#REF!,#REF!,#REF!,#REF!,#REF!</definedName>
    <definedName name="P8_SCOPE_FULL_LOAD" localSheetId="13" hidden="1">#REF!,#REF!,#REF!,#REF!,#REF!,#REF!</definedName>
    <definedName name="P8_SCOPE_FULL_LOAD" localSheetId="6" hidden="1">#REF!,#REF!,#REF!,#REF!,#REF!,#REF!</definedName>
    <definedName name="P8_SCOPE_FULL_LOAD" hidden="1">#REF!,#REF!,#REF!,#REF!,#REF!,#REF!</definedName>
    <definedName name="P8_SCOPE_NOTIND" localSheetId="12" hidden="1">#REF!,#REF!,#REF!,#REF!,#REF!,#REF!</definedName>
    <definedName name="P8_SCOPE_NOTIND" localSheetId="13" hidden="1">#REF!,#REF!,#REF!,#REF!,#REF!,#REF!</definedName>
    <definedName name="P8_SCOPE_NOTIND" localSheetId="6" hidden="1">#REF!,#REF!,#REF!,#REF!,#REF!,#REF!</definedName>
    <definedName name="P8_SCOPE_NOTIND" hidden="1">#REF!,#REF!,#REF!,#REF!,#REF!,#REF!</definedName>
    <definedName name="P8_SCOPE_PER_PRT" localSheetId="17" hidden="1">#REF!,#REF!,#REF!,амортизация!P1_SCOPE_PER_PRT,амортизация!P2_SCOPE_PER_PRT,амортизация!P3_SCOPE_PER_PRT,амортизация!P4_SCOPE_PER_PRT</definedName>
    <definedName name="P8_SCOPE_PER_PRT" localSheetId="5" hidden="1">#REF!,#REF!,#REF!,'Закрытый ГВС (2)'!P1_SCOPE_PER_PRT,'Закрытый ГВС (2)'!P2_SCOPE_PER_PRT,'Закрытый ГВС (2)'!P3_SCOPE_PER_PRT,'Закрытый ГВС (2)'!P4_SCOPE_PER_PRT</definedName>
    <definedName name="P8_SCOPE_PER_PRT" localSheetId="2" hidden="1">#REF!,#REF!,#REF!,подконтрольные!P1_SCOPE_PER_PRT,подконтрольные!P2_SCOPE_PER_PRT,подконтрольные!P3_SCOPE_PER_PRT,подконтрольные!P4_SCOPE_PER_PRT</definedName>
    <definedName name="P8_SCOPE_PER_PRT" localSheetId="12" hidden="1">#REF!,#REF!,#REF!,'Пр (1ГВС)'!P1_SCOPE_PER_PRT,'Пр (1ГВС)'!P2_SCOPE_PER_PRT,'Пр (1ГВС)'!P3_SCOPE_PER_PRT,'Пр (1ГВС)'!P4_SCOPE_PER_PRT</definedName>
    <definedName name="P8_SCOPE_PER_PRT" localSheetId="8" hidden="1">#REF!,#REF!,#REF!,'Пр (2ГВС)'!P1_SCOPE_PER_PRT,'Пр (2ГВС)'!P2_SCOPE_PER_PRT,'Пр (2ГВС)'!P3_SCOPE_PER_PRT,'Пр (2ГВС)'!P4_SCOPE_PER_PRT</definedName>
    <definedName name="P8_SCOPE_PER_PRT" localSheetId="13" hidden="1">#REF!,#REF!,#REF!,'пр 2 к расп'!P1_SCOPE_PER_PRT,'пр 2 к расп'!P2_SCOPE_PER_PRT,'пр 2 к расп'!P3_SCOPE_PER_PRT,'пр 2 к расп'!P4_SCOPE_PER_PRT</definedName>
    <definedName name="P8_SCOPE_PER_PRT" localSheetId="10" hidden="1">#REF!,#REF!,#REF!,'пр 4 (ГВС)'!P1_SCOPE_PER_PRT,'пр 4 (ГВС)'!P2_SCOPE_PER_PRT,'пр 4 (ГВС)'!P3_SCOPE_PER_PRT,'пр 4 (ГВС)'!P4_SCOPE_PER_PRT</definedName>
    <definedName name="P8_SCOPE_PER_PRT" localSheetId="9" hidden="1">#REF!,#REF!,#REF!,пр3ГВС!P1_SCOPE_PER_PRT,пр3ГВС!P2_SCOPE_PER_PRT,пр3ГВС!P3_SCOPE_PER_PRT,пр3ГВС!P4_SCOPE_PER_PRT</definedName>
    <definedName name="P8_SCOPE_PER_PRT" localSheetId="11" hidden="1">#REF!,#REF!,#REF!,пр5!P1_SCOPE_PER_PRT,пр5!P2_SCOPE_PER_PRT,пр5!P3_SCOPE_PER_PRT,пр5!P4_SCOPE_PER_PRT</definedName>
    <definedName name="P8_SCOPE_PER_PRT" localSheetId="6" hidden="1">#REF!,#REF!,#REF!,'Прил 2'!P1_SCOPE_PER_PRT,'Прил 2'!P2_SCOPE_PER_PRT,'Прил 2'!P3_SCOPE_PER_PRT,'Прил 2'!P4_SCOPE_PER_PRT</definedName>
    <definedName name="P8_SCOPE_PER_PRT" localSheetId="7" hidden="1">#REF!,#REF!,#REF!,'Прил 3'!P1_SCOPE_PER_PRT,'Прил 3'!P2_SCOPE_PER_PRT,'Прил 3'!P3_SCOPE_PER_PRT,'Прил 3'!P4_SCOPE_PER_PRT</definedName>
    <definedName name="P8_SCOPE_PER_PRT" localSheetId="3" hidden="1">#REF!,#REF!,#REF!,'Тарифное меню_!! (2)'!P1_SCOPE_PER_PRT,'Тарифное меню_!! (2)'!P2_SCOPE_PER_PRT,'Тарифное меню_!! (2)'!P3_SCOPE_PER_PRT,'Тарифное меню_!! (2)'!P4_SCOPE_PER_PRT</definedName>
    <definedName name="P8_SCOPE_PER_PRT" localSheetId="15" hidden="1">#REF!,#REF!,#REF!,P1_SCOPE_PER_PRT,P2_SCOPE_PER_PRT,P3_SCOPE_PER_PRT,P4_SCOPE_PER_PRT</definedName>
    <definedName name="P8_SCOPE_PER_PRT" hidden="1">#REF!,#REF!,#REF!,P1_SCOPE_PER_PRT,P2_SCOPE_PER_PRT,P3_SCOPE_PER_PRT,P4_SCOPE_PER_PRT</definedName>
    <definedName name="P8_T1_Protect">[140]перекрестка!$N$146:$N$150,[140]перекрестка!$N$152:$N$156,[140]перекрестка!$N$158:$N$162,[140]перекрестка!$F$11:$G$11,[140]перекрестка!$F$12:$H$16</definedName>
    <definedName name="P8_T12?L3.1.x" localSheetId="12" hidden="1">#REF!,#REF!,#REF!,#REF!,#REF!,#REF!,#REF!,#REF!</definedName>
    <definedName name="P8_T12?L3.1.x" localSheetId="13" hidden="1">#REF!,#REF!,#REF!,#REF!,#REF!,#REF!,#REF!,#REF!</definedName>
    <definedName name="P8_T12?L3.1.x" localSheetId="6" hidden="1">#REF!,#REF!,#REF!,#REF!,#REF!,#REF!,#REF!,#REF!</definedName>
    <definedName name="P8_T12?L3.1.x" hidden="1">#REF!,#REF!,#REF!,#REF!,#REF!,#REF!,#REF!,#REF!</definedName>
    <definedName name="P8_T12?L3.x" localSheetId="12" hidden="1">#REF!,#REF!,#REF!,#REF!,#REF!,#REF!,#REF!,#REF!</definedName>
    <definedName name="P8_T12?L3.x" localSheetId="13" hidden="1">#REF!,#REF!,#REF!,#REF!,#REF!,#REF!,#REF!,#REF!</definedName>
    <definedName name="P8_T12?L3.x" localSheetId="6" hidden="1">#REF!,#REF!,#REF!,#REF!,#REF!,#REF!,#REF!,#REF!</definedName>
    <definedName name="P8_T12?L3.x" hidden="1">#REF!,#REF!,#REF!,#REF!,#REF!,#REF!,#REF!,#REF!</definedName>
    <definedName name="P8_T12?unit?ГА" localSheetId="12" hidden="1">#REF!,#REF!,#REF!,#REF!,#REF!,#REF!,#REF!,#REF!</definedName>
    <definedName name="P8_T12?unit?ГА" localSheetId="13" hidden="1">#REF!,#REF!,#REF!,#REF!,#REF!,#REF!,#REF!,#REF!</definedName>
    <definedName name="P8_T12?unit?ГА" localSheetId="6" hidden="1">#REF!,#REF!,#REF!,#REF!,#REF!,#REF!,#REF!,#REF!</definedName>
    <definedName name="P8_T12?unit?ГА" hidden="1">#REF!,#REF!,#REF!,#REF!,#REF!,#REF!,#REF!,#REF!</definedName>
    <definedName name="P8_T12?unit?ТРУБ" localSheetId="12" hidden="1">#REF!,#REF!,#REF!,#REF!,#REF!,#REF!,#REF!,#REF!</definedName>
    <definedName name="P8_T12?unit?ТРУБ" localSheetId="13" hidden="1">#REF!,#REF!,#REF!,#REF!,#REF!,#REF!,#REF!,#REF!</definedName>
    <definedName name="P8_T12?unit?ТРУБ" localSheetId="6" hidden="1">#REF!,#REF!,#REF!,#REF!,#REF!,#REF!,#REF!,#REF!</definedName>
    <definedName name="P8_T12?unit?ТРУБ" hidden="1">#REF!,#REF!,#REF!,#REF!,#REF!,#REF!,#REF!,#REF!</definedName>
    <definedName name="P8_T16?item_ext?ЧЕЛ" localSheetId="12" hidden="1">#REF!,#REF!,#REF!,#REF!,#REF!,#REF!,#REF!,#REF!</definedName>
    <definedName name="P8_T16?item_ext?ЧЕЛ" localSheetId="13" hidden="1">#REF!,#REF!,#REF!,#REF!,#REF!,#REF!,#REF!,#REF!</definedName>
    <definedName name="P8_T16?item_ext?ЧЕЛ" localSheetId="6" hidden="1">#REF!,#REF!,#REF!,#REF!,#REF!,#REF!,#REF!,#REF!</definedName>
    <definedName name="P8_T16?item_ext?ЧЕЛ" hidden="1">#REF!,#REF!,#REF!,#REF!,#REF!,#REF!,#REF!,#REF!</definedName>
    <definedName name="P8_T16?unit?ТРУБ" localSheetId="12" hidden="1">#REF!,#REF!,#REF!,#REF!,#REF!,#REF!,#REF!,#REF!</definedName>
    <definedName name="P8_T16?unit?ТРУБ" localSheetId="13" hidden="1">#REF!,#REF!,#REF!,#REF!,#REF!,#REF!,#REF!,#REF!</definedName>
    <definedName name="P8_T16?unit?ТРУБ" localSheetId="6" hidden="1">#REF!,#REF!,#REF!,#REF!,#REF!,#REF!,#REF!,#REF!</definedName>
    <definedName name="P8_T16?unit?ТРУБ" hidden="1">#REF!,#REF!,#REF!,#REF!,#REF!,#REF!,#REF!,#REF!</definedName>
    <definedName name="P8_T16?unit?ЧЕЛ" localSheetId="12" hidden="1">#REF!,#REF!,#REF!,#REF!,#REF!,#REF!,#REF!,#REF!</definedName>
    <definedName name="P8_T16?unit?ЧЕЛ" localSheetId="13" hidden="1">#REF!,#REF!,#REF!,#REF!,#REF!,#REF!,#REF!,#REF!</definedName>
    <definedName name="P8_T16?unit?ЧЕЛ" localSheetId="6" hidden="1">#REF!,#REF!,#REF!,#REF!,#REF!,#REF!,#REF!,#REF!</definedName>
    <definedName name="P8_T16?unit?ЧЕЛ" hidden="1">#REF!,#REF!,#REF!,#REF!,#REF!,#REF!,#REF!,#REF!</definedName>
    <definedName name="P8_T28_Protection">'[93]28'!$G$37:$H$39,'[93]28'!$D$42:$E$44,'[93]28'!$G$42:$H$44,'[93]28'!$D$48:$E$50,'[93]28'!$G$48:$H$50,'[93]28'!$D$54:$E$56,'[93]28'!$G$54:$H$56,'[93]28'!$D$89:$E$91</definedName>
    <definedName name="P9_SCOPE_FULL_LOAD" localSheetId="12" hidden="1">#REF!,#REF!,#REF!,#REF!,#REF!,#REF!</definedName>
    <definedName name="P9_SCOPE_FULL_LOAD" localSheetId="13" hidden="1">#REF!,#REF!,#REF!,#REF!,#REF!,#REF!</definedName>
    <definedName name="P9_SCOPE_FULL_LOAD" localSheetId="6" hidden="1">#REF!,#REF!,#REF!,#REF!,#REF!,#REF!</definedName>
    <definedName name="P9_SCOPE_FULL_LOAD" hidden="1">#REF!,#REF!,#REF!,#REF!,#REF!,#REF!</definedName>
    <definedName name="P9_SCOPE_NotInd" localSheetId="12" hidden="1">#REF!,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</definedName>
    <definedName name="P9_SCOPE_NotInd" localSheetId="13" hidden="1">#REF!,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</definedName>
    <definedName name="P9_SCOPE_NotInd" localSheetId="6" hidden="1">#REF!,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</definedName>
    <definedName name="P9_SCOPE_NotInd" hidden="1">#REF!,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</definedName>
    <definedName name="P9_T1_Protect">[140]перекрестка!$F$17:$G$17,[140]перекрестка!$F$18:$H$22,[140]перекрестка!$F$24:$H$28,[140]перекрестка!$F$30:$H$34,[140]перекрестка!$F$36:$H$40</definedName>
    <definedName name="P9_T12?L3.1.x" localSheetId="12" hidden="1">#REF!,#REF!,#REF!,#REF!,#REF!,#REF!,#REF!,#REF!</definedName>
    <definedName name="P9_T12?L3.1.x" localSheetId="13" hidden="1">#REF!,#REF!,#REF!,#REF!,#REF!,#REF!,#REF!,#REF!</definedName>
    <definedName name="P9_T12?L3.1.x" localSheetId="6" hidden="1">#REF!,#REF!,#REF!,#REF!,#REF!,#REF!,#REF!,#REF!</definedName>
    <definedName name="P9_T12?L3.1.x" hidden="1">#REF!,#REF!,#REF!,#REF!,#REF!,#REF!,#REF!,#REF!</definedName>
    <definedName name="P9_T12?L3.x" localSheetId="12" hidden="1">#REF!,#REF!,#REF!,#REF!,#REF!,#REF!,#REF!,#REF!</definedName>
    <definedName name="P9_T12?L3.x" localSheetId="13" hidden="1">#REF!,#REF!,#REF!,#REF!,#REF!,#REF!,#REF!,#REF!</definedName>
    <definedName name="P9_T12?L3.x" localSheetId="6" hidden="1">#REF!,#REF!,#REF!,#REF!,#REF!,#REF!,#REF!,#REF!</definedName>
    <definedName name="P9_T12?L3.x" hidden="1">#REF!,#REF!,#REF!,#REF!,#REF!,#REF!,#REF!,#REF!</definedName>
    <definedName name="P9_T12?unit?ГА" localSheetId="12" hidden="1">#REF!,#REF!,#REF!,#REF!,#REF!,#REF!,#REF!,#REF!</definedName>
    <definedName name="P9_T12?unit?ГА" localSheetId="13" hidden="1">#REF!,#REF!,#REF!,#REF!,#REF!,#REF!,#REF!,#REF!</definedName>
    <definedName name="P9_T12?unit?ГА" localSheetId="6" hidden="1">#REF!,#REF!,#REF!,#REF!,#REF!,#REF!,#REF!,#REF!</definedName>
    <definedName name="P9_T12?unit?ГА" hidden="1">#REF!,#REF!,#REF!,#REF!,#REF!,#REF!,#REF!,#REF!</definedName>
    <definedName name="P9_T12?unit?ТРУБ" localSheetId="12" hidden="1">#REF!,#REF!,#REF!,#REF!,#REF!,#REF!,#REF!,#REF!</definedName>
    <definedName name="P9_T12?unit?ТРУБ" localSheetId="13" hidden="1">#REF!,#REF!,#REF!,#REF!,#REF!,#REF!,#REF!,#REF!</definedName>
    <definedName name="P9_T12?unit?ТРУБ" localSheetId="6" hidden="1">#REF!,#REF!,#REF!,#REF!,#REF!,#REF!,#REF!,#REF!</definedName>
    <definedName name="P9_T12?unit?ТРУБ" hidden="1">#REF!,#REF!,#REF!,#REF!,#REF!,#REF!,#REF!,#REF!</definedName>
    <definedName name="P9_T16?item_ext?ЧЕЛ" localSheetId="12" hidden="1">#REF!,#REF!,#REF!,#REF!,#REF!,#REF!,#REF!,#REF!</definedName>
    <definedName name="P9_T16?item_ext?ЧЕЛ" localSheetId="13" hidden="1">#REF!,#REF!,#REF!,#REF!,#REF!,#REF!,#REF!,#REF!</definedName>
    <definedName name="P9_T16?item_ext?ЧЕЛ" localSheetId="6" hidden="1">#REF!,#REF!,#REF!,#REF!,#REF!,#REF!,#REF!,#REF!</definedName>
    <definedName name="P9_T16?item_ext?ЧЕЛ" hidden="1">#REF!,#REF!,#REF!,#REF!,#REF!,#REF!,#REF!,#REF!</definedName>
    <definedName name="P9_T16?unit?ТРУБ" localSheetId="12" hidden="1">#REF!,#REF!,#REF!,#REF!,#REF!,#REF!,#REF!,#REF!</definedName>
    <definedName name="P9_T16?unit?ТРУБ" localSheetId="13" hidden="1">#REF!,#REF!,#REF!,#REF!,#REF!,#REF!,#REF!,#REF!</definedName>
    <definedName name="P9_T16?unit?ТРУБ" localSheetId="6" hidden="1">#REF!,#REF!,#REF!,#REF!,#REF!,#REF!,#REF!,#REF!</definedName>
    <definedName name="P9_T16?unit?ТРУБ" hidden="1">#REF!,#REF!,#REF!,#REF!,#REF!,#REF!,#REF!,#REF!</definedName>
    <definedName name="P9_T16?unit?ЧЕЛ" localSheetId="12" hidden="1">#REF!,#REF!,#REF!,#REF!,#REF!,#REF!,#REF!,#REF!</definedName>
    <definedName name="P9_T16?unit?ЧЕЛ" localSheetId="13" hidden="1">#REF!,#REF!,#REF!,#REF!,#REF!,#REF!,#REF!,#REF!</definedName>
    <definedName name="P9_T16?unit?ЧЕЛ" localSheetId="6" hidden="1">#REF!,#REF!,#REF!,#REF!,#REF!,#REF!,#REF!,#REF!</definedName>
    <definedName name="P9_T16?unit?ЧЕЛ" hidden="1">#REF!,#REF!,#REF!,#REF!,#REF!,#REF!,#REF!,#REF!</definedName>
    <definedName name="P9_T28_Protection">'[93]28'!$G$89:$H$91,'[93]28'!$G$94:$H$96,'[93]28'!$D$94:$E$96,'[93]28'!$D$100:$E$102,'[93]28'!$G$100:$H$102,'[93]28'!$D$106:$E$108,'[93]28'!$G$106:$H$108,'[93]28'!$D$167:$E$169</definedName>
    <definedName name="Par" localSheetId="12">'[144]8РЭК'!$B$52:$B$57,'[144]8РЭК'!$B$61:$B$66,'[144]8РЭК'!$B$69:$B$74,'[144]8РЭК'!$B$77:$B$82,'[144]8РЭК'!$B$85:$B$90,'[144]8РЭК'!$B$93:$B$98,'[144]8РЭК'!$B$101:$B$106,'[144]8РЭК'!$B$109:$B$114,'[144]8РЭК'!$B$117:$B$122</definedName>
    <definedName name="Par" localSheetId="8">'[144]8РЭК'!$B$52:$B$57,'[144]8РЭК'!$B$61:$B$66,'[144]8РЭК'!$B$69:$B$74,'[144]8РЭК'!$B$77:$B$82,'[144]8РЭК'!$B$85:$B$90,'[144]8РЭК'!$B$93:$B$98,'[144]8РЭК'!$B$101:$B$106,'[144]8РЭК'!$B$109:$B$114,'[144]8РЭК'!$B$117:$B$122</definedName>
    <definedName name="Par" localSheetId="13">'[144]8РЭК'!$B$52:$B$57,'[144]8РЭК'!$B$61:$B$66,'[144]8РЭК'!$B$69:$B$74,'[144]8РЭК'!$B$77:$B$82,'[144]8РЭК'!$B$85:$B$90,'[144]8РЭК'!$B$93:$B$98,'[144]8РЭК'!$B$101:$B$106,'[144]8РЭК'!$B$109:$B$114,'[144]8РЭК'!$B$117:$B$122</definedName>
    <definedName name="Par" localSheetId="10">'[144]8РЭК'!$B$52:$B$57,'[144]8РЭК'!$B$61:$B$66,'[144]8РЭК'!$B$69:$B$74,'[144]8РЭК'!$B$77:$B$82,'[144]8РЭК'!$B$85:$B$90,'[144]8РЭК'!$B$93:$B$98,'[144]8РЭК'!$B$101:$B$106,'[144]8РЭК'!$B$109:$B$114,'[144]8РЭК'!$B$117:$B$122</definedName>
    <definedName name="Par" localSheetId="9">'[144]8РЭК'!$B$52:$B$57,'[144]8РЭК'!$B$61:$B$66,'[144]8РЭК'!$B$69:$B$74,'[144]8РЭК'!$B$77:$B$82,'[144]8РЭК'!$B$85:$B$90,'[144]8РЭК'!$B$93:$B$98,'[144]8РЭК'!$B$101:$B$106,'[144]8РЭК'!$B$109:$B$114,'[144]8РЭК'!$B$117:$B$122</definedName>
    <definedName name="Par" localSheetId="11">'[144]8РЭК'!$B$52:$B$57,'[144]8РЭК'!$B$61:$B$66,'[144]8РЭК'!$B$69:$B$74,'[144]8РЭК'!$B$77:$B$82,'[144]8РЭК'!$B$85:$B$90,'[144]8РЭК'!$B$93:$B$98,'[144]8РЭК'!$B$101:$B$106,'[144]8РЭК'!$B$109:$B$114,'[144]8РЭК'!$B$117:$B$122</definedName>
    <definedName name="Par">'[145]8РЭК'!$B$52:$B$57,'[145]8РЭК'!$B$61:$B$66,'[145]8РЭК'!$B$69:$B$74,'[145]8РЭК'!$B$77:$B$82,'[145]8РЭК'!$B$85:$B$90,'[145]8РЭК'!$B$93:$B$98,'[145]8РЭК'!$B$101:$B$106,'[145]8РЭК'!$B$109:$B$114,'[145]8РЭК'!$B$117:$B$122</definedName>
    <definedName name="PARAM">[115]TSheet!$N$2:$N$9</definedName>
    <definedName name="pbStartPageNumber">1</definedName>
    <definedName name="pbUpdatePageNumbering">TRUE</definedName>
    <definedName name="PC" localSheetId="17">#REF!</definedName>
    <definedName name="PC" localSheetId="5">#REF!</definedName>
    <definedName name="PC" localSheetId="12">#REF!</definedName>
    <definedName name="PC" localSheetId="8">#REF!</definedName>
    <definedName name="PC" localSheetId="13">#REF!</definedName>
    <definedName name="PC" localSheetId="10">#REF!</definedName>
    <definedName name="PC" localSheetId="9">#REF!</definedName>
    <definedName name="PC" localSheetId="6">#REF!</definedName>
    <definedName name="PC" localSheetId="7">#REF!</definedName>
    <definedName name="PC" localSheetId="3">#REF!</definedName>
    <definedName name="PC">#REF!</definedName>
    <definedName name="PER_ET" localSheetId="12">#REF!</definedName>
    <definedName name="PER_ET" localSheetId="13">#REF!</definedName>
    <definedName name="PER_ET">#REF!</definedName>
    <definedName name="PercentageBought" localSheetId="17">'[35]Dairy Precedents'!#REF!</definedName>
    <definedName name="PercentageBought" localSheetId="5">'[35]Dairy Precedents'!#REF!</definedName>
    <definedName name="PercentageBought" localSheetId="12">'[35]Dairy Precedents'!#REF!</definedName>
    <definedName name="PercentageBought" localSheetId="8">'[35]Dairy Precedents'!#REF!</definedName>
    <definedName name="PercentageBought" localSheetId="13">'[35]Dairy Precedents'!#REF!</definedName>
    <definedName name="PercentageBought" localSheetId="10">'[35]Dairy Precedents'!#REF!</definedName>
    <definedName name="PercentageBought" localSheetId="9">'[35]Dairy Precedents'!#REF!</definedName>
    <definedName name="PercentageBought" localSheetId="6">'[35]Dairy Precedents'!#REF!</definedName>
    <definedName name="PercentageBought" localSheetId="7">'[35]Dairy Precedents'!#REF!</definedName>
    <definedName name="PercentageBought" localSheetId="3">'[35]Dairy Precedents'!#REF!</definedName>
    <definedName name="PercentageBought">'[35]Dairy Precedents'!#REF!</definedName>
    <definedName name="Period_name_0" localSheetId="17">[85]TSheet!$G$3</definedName>
    <definedName name="Period_name_0" localSheetId="12">[85]TSheet!$G$3</definedName>
    <definedName name="Period_name_0" localSheetId="8">[85]TSheet!$G$3</definedName>
    <definedName name="Period_name_0" localSheetId="10">[85]TSheet!$G$3</definedName>
    <definedName name="Period_name_0" localSheetId="9">[85]TSheet!$G$3</definedName>
    <definedName name="Period_name_0" localSheetId="6">[56]TSheet!$G$3</definedName>
    <definedName name="Period_name_0" localSheetId="7">[56]TSheet!$G$3</definedName>
    <definedName name="Period_name_0">[85]TSheet!$G$3</definedName>
    <definedName name="Period_name_1" localSheetId="6">[132]TSheet!$G$4</definedName>
    <definedName name="Period_name_1">[131]TSheet!$G$4</definedName>
    <definedName name="Period_name_2" localSheetId="6">[132]TSheet!$G$5</definedName>
    <definedName name="Period_name_2">[131]TSheet!$G$5</definedName>
    <definedName name="Period02" localSheetId="17">[146]Настройка!#REF!</definedName>
    <definedName name="Period02" localSheetId="5">[146]Настройка!#REF!</definedName>
    <definedName name="Period02" localSheetId="12">[146]Настройка!#REF!</definedName>
    <definedName name="Period02" localSheetId="8">[146]Настройка!#REF!</definedName>
    <definedName name="Period02" localSheetId="13">[146]Настройка!#REF!</definedName>
    <definedName name="Period02" localSheetId="10">[146]Настройка!#REF!</definedName>
    <definedName name="Period02" localSheetId="9">[146]Настройка!#REF!</definedName>
    <definedName name="Period02" localSheetId="6">[146]Настройка!#REF!</definedName>
    <definedName name="Period02" localSheetId="7">[146]Настройка!#REF!</definedName>
    <definedName name="Period02" localSheetId="3">[146]Настройка!#REF!</definedName>
    <definedName name="Period02">[146]Настройка!#REF!</definedName>
    <definedName name="Period1">[76]Настройка!$A$8</definedName>
    <definedName name="Period2">[76]Настройка!$A$11</definedName>
    <definedName name="Period3" localSheetId="12">[146]Настройка!#REF!</definedName>
    <definedName name="Period3" localSheetId="13">[146]Настройка!#REF!</definedName>
    <definedName name="Period3">[146]Настройка!#REF!</definedName>
    <definedName name="PerOffical" localSheetId="17">#REF!</definedName>
    <definedName name="PerOffical" localSheetId="5">#REF!</definedName>
    <definedName name="PerOffical" localSheetId="12">#REF!</definedName>
    <definedName name="PerOffical" localSheetId="8">#REF!</definedName>
    <definedName name="PerOffical" localSheetId="13">#REF!</definedName>
    <definedName name="PerOffical" localSheetId="10">#REF!</definedName>
    <definedName name="PerOffical" localSheetId="9">#REF!</definedName>
    <definedName name="PerOffical" localSheetId="6">#REF!</definedName>
    <definedName name="PerOffical" localSheetId="7">#REF!</definedName>
    <definedName name="PerOffical" localSheetId="3">#REF!</definedName>
    <definedName name="PerOffical">#REF!</definedName>
    <definedName name="perp_lev" localSheetId="17">#REF!</definedName>
    <definedName name="perp_lev" localSheetId="5">#REF!</definedName>
    <definedName name="perp_lev" localSheetId="12">#REF!</definedName>
    <definedName name="perp_lev" localSheetId="8">#REF!</definedName>
    <definedName name="perp_lev" localSheetId="13">#REF!</definedName>
    <definedName name="perp_lev" localSheetId="10">#REF!</definedName>
    <definedName name="perp_lev" localSheetId="9">#REF!</definedName>
    <definedName name="perp_lev" localSheetId="11">#REF!</definedName>
    <definedName name="perp_lev" localSheetId="6">#REF!</definedName>
    <definedName name="perp_lev" localSheetId="7">#REF!</definedName>
    <definedName name="perp_lev" localSheetId="3">#REF!</definedName>
    <definedName name="perp_lev">#REF!</definedName>
    <definedName name="perp_lev_sen" localSheetId="17">#REF!</definedName>
    <definedName name="perp_lev_sen" localSheetId="5">#REF!</definedName>
    <definedName name="perp_lev_sen" localSheetId="12">#REF!</definedName>
    <definedName name="perp_lev_sen" localSheetId="8">#REF!</definedName>
    <definedName name="perp_lev_sen" localSheetId="13">#REF!</definedName>
    <definedName name="perp_lev_sen" localSheetId="10">#REF!</definedName>
    <definedName name="perp_lev_sen" localSheetId="9">#REF!</definedName>
    <definedName name="perp_lev_sen" localSheetId="11">#REF!</definedName>
    <definedName name="perp_lev_sen" localSheetId="6">#REF!</definedName>
    <definedName name="perp_lev_sen" localSheetId="7">#REF!</definedName>
    <definedName name="perp_lev_sen" localSheetId="3">#REF!</definedName>
    <definedName name="perp_lev_sen">#REF!</definedName>
    <definedName name="perp_lev1" localSheetId="17">#REF!</definedName>
    <definedName name="perp_lev1" localSheetId="5">#REF!</definedName>
    <definedName name="perp_lev1" localSheetId="12">#REF!</definedName>
    <definedName name="perp_lev1" localSheetId="8">#REF!</definedName>
    <definedName name="perp_lev1" localSheetId="13">#REF!</definedName>
    <definedName name="perp_lev1" localSheetId="10">#REF!</definedName>
    <definedName name="perp_lev1" localSheetId="9">#REF!</definedName>
    <definedName name="perp_lev1" localSheetId="11">#REF!</definedName>
    <definedName name="perp_lev1" localSheetId="6">#REF!</definedName>
    <definedName name="perp_lev1" localSheetId="7">#REF!</definedName>
    <definedName name="perp_lev1" localSheetId="3">#REF!</definedName>
    <definedName name="perp_lev1">#REF!</definedName>
    <definedName name="perp_lev2" localSheetId="17">#REF!</definedName>
    <definedName name="perp_lev2" localSheetId="5">#REF!</definedName>
    <definedName name="perp_lev2" localSheetId="12">#REF!</definedName>
    <definedName name="perp_lev2" localSheetId="8">#REF!</definedName>
    <definedName name="perp_lev2" localSheetId="13">#REF!</definedName>
    <definedName name="perp_lev2" localSheetId="10">#REF!</definedName>
    <definedName name="perp_lev2" localSheetId="9">#REF!</definedName>
    <definedName name="perp_lev2" localSheetId="11">#REF!</definedName>
    <definedName name="perp_lev2" localSheetId="6">#REF!</definedName>
    <definedName name="perp_lev2" localSheetId="7">#REF!</definedName>
    <definedName name="perp_lev2" localSheetId="3">#REF!</definedName>
    <definedName name="perp_lev2">#REF!</definedName>
    <definedName name="perp_lev3" localSheetId="17">#REF!</definedName>
    <definedName name="perp_lev3" localSheetId="5">#REF!</definedName>
    <definedName name="perp_lev3" localSheetId="12">#REF!</definedName>
    <definedName name="perp_lev3" localSheetId="8">#REF!</definedName>
    <definedName name="perp_lev3" localSheetId="13">#REF!</definedName>
    <definedName name="perp_lev3" localSheetId="10">#REF!</definedName>
    <definedName name="perp_lev3" localSheetId="9">#REF!</definedName>
    <definedName name="perp_lev3" localSheetId="11">#REF!</definedName>
    <definedName name="perp_lev3" localSheetId="6">#REF!</definedName>
    <definedName name="perp_lev3" localSheetId="7">#REF!</definedName>
    <definedName name="perp_lev3" localSheetId="3">#REF!</definedName>
    <definedName name="perp_lev3">#REF!</definedName>
    <definedName name="perp_lev4" localSheetId="17">#REF!</definedName>
    <definedName name="perp_lev4" localSheetId="5">#REF!</definedName>
    <definedName name="perp_lev4" localSheetId="12">#REF!</definedName>
    <definedName name="perp_lev4" localSheetId="8">#REF!</definedName>
    <definedName name="perp_lev4" localSheetId="13">#REF!</definedName>
    <definedName name="perp_lev4" localSheetId="10">#REF!</definedName>
    <definedName name="perp_lev4" localSheetId="9">#REF!</definedName>
    <definedName name="perp_lev4" localSheetId="11">#REF!</definedName>
    <definedName name="perp_lev4" localSheetId="6">#REF!</definedName>
    <definedName name="perp_lev4" localSheetId="7">#REF!</definedName>
    <definedName name="perp_lev4" localSheetId="3">#REF!</definedName>
    <definedName name="perp_lev4">#REF!</definedName>
    <definedName name="perp_lev5" localSheetId="17">#REF!</definedName>
    <definedName name="perp_lev5" localSheetId="5">#REF!</definedName>
    <definedName name="perp_lev5" localSheetId="12">#REF!</definedName>
    <definedName name="perp_lev5" localSheetId="8">#REF!</definedName>
    <definedName name="perp_lev5" localSheetId="13">#REF!</definedName>
    <definedName name="perp_lev5" localSheetId="10">#REF!</definedName>
    <definedName name="perp_lev5" localSheetId="9">#REF!</definedName>
    <definedName name="perp_lev5" localSheetId="11">#REF!</definedName>
    <definedName name="perp_lev5" localSheetId="6">#REF!</definedName>
    <definedName name="perp_lev5" localSheetId="7">#REF!</definedName>
    <definedName name="perp_lev5" localSheetId="3">#REF!</definedName>
    <definedName name="perp_lev5">#REF!</definedName>
    <definedName name="perp_unlev" localSheetId="17">#REF!</definedName>
    <definedName name="perp_unlev" localSheetId="5">#REF!</definedName>
    <definedName name="perp_unlev" localSheetId="12">#REF!</definedName>
    <definedName name="perp_unlev" localSheetId="8">#REF!</definedName>
    <definedName name="perp_unlev" localSheetId="13">#REF!</definedName>
    <definedName name="perp_unlev" localSheetId="10">#REF!</definedName>
    <definedName name="perp_unlev" localSheetId="9">#REF!</definedName>
    <definedName name="perp_unlev" localSheetId="11">#REF!</definedName>
    <definedName name="perp_unlev" localSheetId="6">#REF!</definedName>
    <definedName name="perp_unlev" localSheetId="7">#REF!</definedName>
    <definedName name="perp_unlev" localSheetId="3">#REF!</definedName>
    <definedName name="perp_unlev">#REF!</definedName>
    <definedName name="perp_unlev_sen" localSheetId="17">#REF!</definedName>
    <definedName name="perp_unlev_sen" localSheetId="5">#REF!</definedName>
    <definedName name="perp_unlev_sen" localSheetId="12">#REF!</definedName>
    <definedName name="perp_unlev_sen" localSheetId="8">#REF!</definedName>
    <definedName name="perp_unlev_sen" localSheetId="13">#REF!</definedName>
    <definedName name="perp_unlev_sen" localSheetId="10">#REF!</definedName>
    <definedName name="perp_unlev_sen" localSheetId="9">#REF!</definedName>
    <definedName name="perp_unlev_sen" localSheetId="11">#REF!</definedName>
    <definedName name="perp_unlev_sen" localSheetId="6">#REF!</definedName>
    <definedName name="perp_unlev_sen" localSheetId="7">#REF!</definedName>
    <definedName name="perp_unlev_sen" localSheetId="3">#REF!</definedName>
    <definedName name="perp_unlev_sen">#REF!</definedName>
    <definedName name="perp_unlev1" localSheetId="17">#REF!</definedName>
    <definedName name="perp_unlev1" localSheetId="5">#REF!</definedName>
    <definedName name="perp_unlev1" localSheetId="12">#REF!</definedName>
    <definedName name="perp_unlev1" localSheetId="8">#REF!</definedName>
    <definedName name="perp_unlev1" localSheetId="13">#REF!</definedName>
    <definedName name="perp_unlev1" localSheetId="10">#REF!</definedName>
    <definedName name="perp_unlev1" localSheetId="9">#REF!</definedName>
    <definedName name="perp_unlev1" localSheetId="11">#REF!</definedName>
    <definedName name="perp_unlev1" localSheetId="6">#REF!</definedName>
    <definedName name="perp_unlev1" localSheetId="7">#REF!</definedName>
    <definedName name="perp_unlev1" localSheetId="3">#REF!</definedName>
    <definedName name="perp_unlev1">#REF!</definedName>
    <definedName name="perp_unlev2" localSheetId="17">#REF!</definedName>
    <definedName name="perp_unlev2" localSheetId="5">#REF!</definedName>
    <definedName name="perp_unlev2" localSheetId="12">#REF!</definedName>
    <definedName name="perp_unlev2" localSheetId="8">#REF!</definedName>
    <definedName name="perp_unlev2" localSheetId="13">#REF!</definedName>
    <definedName name="perp_unlev2" localSheetId="10">#REF!</definedName>
    <definedName name="perp_unlev2" localSheetId="9">#REF!</definedName>
    <definedName name="perp_unlev2" localSheetId="11">#REF!</definedName>
    <definedName name="perp_unlev2" localSheetId="6">#REF!</definedName>
    <definedName name="perp_unlev2" localSheetId="7">#REF!</definedName>
    <definedName name="perp_unlev2" localSheetId="3">#REF!</definedName>
    <definedName name="perp_unlev2">#REF!</definedName>
    <definedName name="perp_unlev3" localSheetId="17">#REF!</definedName>
    <definedName name="perp_unlev3" localSheetId="5">#REF!</definedName>
    <definedName name="perp_unlev3" localSheetId="12">#REF!</definedName>
    <definedName name="perp_unlev3" localSheetId="8">#REF!</definedName>
    <definedName name="perp_unlev3" localSheetId="13">#REF!</definedName>
    <definedName name="perp_unlev3" localSheetId="10">#REF!</definedName>
    <definedName name="perp_unlev3" localSheetId="9">#REF!</definedName>
    <definedName name="perp_unlev3" localSheetId="11">#REF!</definedName>
    <definedName name="perp_unlev3" localSheetId="6">#REF!</definedName>
    <definedName name="perp_unlev3" localSheetId="7">#REF!</definedName>
    <definedName name="perp_unlev3" localSheetId="3">#REF!</definedName>
    <definedName name="perp_unlev3">#REF!</definedName>
    <definedName name="perp_unlev4" localSheetId="17">#REF!</definedName>
    <definedName name="perp_unlev4" localSheetId="5">#REF!</definedName>
    <definedName name="perp_unlev4" localSheetId="12">#REF!</definedName>
    <definedName name="perp_unlev4" localSheetId="8">#REF!</definedName>
    <definedName name="perp_unlev4" localSheetId="13">#REF!</definedName>
    <definedName name="perp_unlev4" localSheetId="10">#REF!</definedName>
    <definedName name="perp_unlev4" localSheetId="9">#REF!</definedName>
    <definedName name="perp_unlev4" localSheetId="11">#REF!</definedName>
    <definedName name="perp_unlev4" localSheetId="6">#REF!</definedName>
    <definedName name="perp_unlev4" localSheetId="7">#REF!</definedName>
    <definedName name="perp_unlev4" localSheetId="3">#REF!</definedName>
    <definedName name="perp_unlev4">#REF!</definedName>
    <definedName name="perp_unlev5" localSheetId="17">#REF!</definedName>
    <definedName name="perp_unlev5" localSheetId="5">#REF!</definedName>
    <definedName name="perp_unlev5" localSheetId="12">#REF!</definedName>
    <definedName name="perp_unlev5" localSheetId="8">#REF!</definedName>
    <definedName name="perp_unlev5" localSheetId="13">#REF!</definedName>
    <definedName name="perp_unlev5" localSheetId="10">#REF!</definedName>
    <definedName name="perp_unlev5" localSheetId="9">#REF!</definedName>
    <definedName name="perp_unlev5" localSheetId="11">#REF!</definedName>
    <definedName name="perp_unlev5" localSheetId="6">#REF!</definedName>
    <definedName name="perp_unlev5" localSheetId="7">#REF!</definedName>
    <definedName name="perp_unlev5" localSheetId="3">#REF!</definedName>
    <definedName name="perp_unlev5">#REF!</definedName>
    <definedName name="Personal">'[147]6 Списки'!$A$2:$A$20</definedName>
    <definedName name="PerWork" localSheetId="5">#REF!</definedName>
    <definedName name="PerWork" localSheetId="12">#REF!</definedName>
    <definedName name="PerWork" localSheetId="8">#REF!</definedName>
    <definedName name="PerWork" localSheetId="13">#REF!</definedName>
    <definedName name="PerWork" localSheetId="10">#REF!</definedName>
    <definedName name="PerWork" localSheetId="9">#REF!</definedName>
    <definedName name="PerWork" localSheetId="6">#REF!</definedName>
    <definedName name="PerWork" localSheetId="7">#REF!</definedName>
    <definedName name="PerWork" localSheetId="3">#REF!</definedName>
    <definedName name="PerWork">#REF!</definedName>
    <definedName name="PF" localSheetId="17">[52]Титульный!$F$18</definedName>
    <definedName name="PF" localSheetId="12">[84]Титульный!$F$18</definedName>
    <definedName name="PF" localSheetId="8">[84]Титульный!$F$18</definedName>
    <definedName name="PF" localSheetId="13">[84]Титульный!$F$18</definedName>
    <definedName name="PF" localSheetId="10">[84]Титульный!$F$18</definedName>
    <definedName name="PF" localSheetId="9">[84]Титульный!$F$18</definedName>
    <definedName name="PF" localSheetId="11">[84]Титульный!$F$18</definedName>
    <definedName name="PF" localSheetId="6">[56]Титульный!$F$18</definedName>
    <definedName name="PF" localSheetId="7">[56]Титульный!$F$18</definedName>
    <definedName name="PF">[85]Титульный!$F$21</definedName>
    <definedName name="pft_tax_4" localSheetId="12">[148]PFT_TAX!#REF!</definedName>
    <definedName name="pft_tax_4" localSheetId="13">[148]PFT_TAX!#REF!</definedName>
    <definedName name="pft_tax_4" localSheetId="6">[148]PFT_TAX!#REF!</definedName>
    <definedName name="pft_tax_4">[148]PFT_TAX!#REF!</definedName>
    <definedName name="PL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 localSheetId="12">'[35]P&amp;L'!#REF!</definedName>
    <definedName name="PL_Loss_Debt" localSheetId="8">'[35]P&amp;L'!#REF!</definedName>
    <definedName name="PL_Loss_Debt" localSheetId="13">'[35]P&amp;L'!#REF!</definedName>
    <definedName name="PL_Loss_Debt" localSheetId="10">'[35]P&amp;L'!#REF!</definedName>
    <definedName name="PL_Loss_Debt" localSheetId="9">'[35]P&amp;L'!#REF!</definedName>
    <definedName name="PL_Loss_Debt" localSheetId="11">'[35]P&amp;L'!#REF!</definedName>
    <definedName name="PL_Loss_Debt" localSheetId="6">'[35]P&amp;L'!#REF!</definedName>
    <definedName name="PL_Loss_Debt" localSheetId="7">'[35]P&amp;L'!#REF!</definedName>
    <definedName name="PL_Loss_Debt">'[35]P&amp;L'!#REF!</definedName>
    <definedName name="PL_Loss_Preferred" localSheetId="12">'[35]P&amp;L'!#REF!</definedName>
    <definedName name="PL_Loss_Preferred" localSheetId="8">'[35]P&amp;L'!#REF!</definedName>
    <definedName name="PL_Loss_Preferred" localSheetId="13">'[35]P&amp;L'!#REF!</definedName>
    <definedName name="PL_Loss_Preferred" localSheetId="10">'[35]P&amp;L'!#REF!</definedName>
    <definedName name="PL_Loss_Preferred" localSheetId="9">'[35]P&amp;L'!#REF!</definedName>
    <definedName name="PL_Loss_Preferred" localSheetId="6">'[35]P&amp;L'!#REF!</definedName>
    <definedName name="PL_Loss_Preferred" localSheetId="7">'[35]P&amp;L'!#REF!</definedName>
    <definedName name="PL_Loss_Preferred">'[35]P&amp;L'!#REF!</definedName>
    <definedName name="PL_Rent" localSheetId="12">'[35]P&amp;L'!#REF!</definedName>
    <definedName name="PL_Rent" localSheetId="8">'[35]P&amp;L'!#REF!</definedName>
    <definedName name="PL_Rent" localSheetId="13">'[35]P&amp;L'!#REF!</definedName>
    <definedName name="PL_Rent" localSheetId="10">'[35]P&amp;L'!#REF!</definedName>
    <definedName name="PL_Rent" localSheetId="9">'[35]P&amp;L'!#REF!</definedName>
    <definedName name="PL_Rent" localSheetId="6">'[35]P&amp;L'!#REF!</definedName>
    <definedName name="PL_Rent" localSheetId="7">'[35]P&amp;L'!#REF!</definedName>
    <definedName name="PL_Rent">'[35]P&amp;L'!#REF!</definedName>
    <definedName name="Plug" localSheetId="17">#REF!</definedName>
    <definedName name="Plug" localSheetId="5">#REF!</definedName>
    <definedName name="Plug" localSheetId="12">#REF!</definedName>
    <definedName name="Plug" localSheetId="8">#REF!</definedName>
    <definedName name="Plug" localSheetId="13">#REF!</definedName>
    <definedName name="Plug" localSheetId="10">#REF!</definedName>
    <definedName name="Plug" localSheetId="9">#REF!</definedName>
    <definedName name="Plug" localSheetId="11">#REF!</definedName>
    <definedName name="Plug" localSheetId="6">#REF!</definedName>
    <definedName name="Plug" localSheetId="7">#REF!</definedName>
    <definedName name="Plug" localSheetId="3">#REF!</definedName>
    <definedName name="Plug">#REF!</definedName>
    <definedName name="PM" localSheetId="5">#REF!</definedName>
    <definedName name="PM" localSheetId="12">#REF!</definedName>
    <definedName name="PM" localSheetId="8">#REF!</definedName>
    <definedName name="PM" localSheetId="13">#REF!</definedName>
    <definedName name="PM" localSheetId="10">#REF!</definedName>
    <definedName name="PM" localSheetId="9">#REF!</definedName>
    <definedName name="PM" localSheetId="6">#REF!</definedName>
    <definedName name="PM" localSheetId="7">#REF!</definedName>
    <definedName name="PM" localSheetId="3">#REF!</definedName>
    <definedName name="PM">#REF!</definedName>
    <definedName name="pmnCCode1" localSheetId="12">#REF!</definedName>
    <definedName name="pmnCCode1" localSheetId="13">#REF!</definedName>
    <definedName name="pmnCCode1">#REF!</definedName>
    <definedName name="pmnCCode2" localSheetId="12">#REF!</definedName>
    <definedName name="pmnCCode2" localSheetId="13">#REF!</definedName>
    <definedName name="pmnCCode2">#REF!</definedName>
    <definedName name="pmnDay" localSheetId="12">#REF!</definedName>
    <definedName name="pmnDay" localSheetId="13">#REF!</definedName>
    <definedName name="pmnDay">#REF!</definedName>
    <definedName name="pmnDCode1" localSheetId="12">#REF!</definedName>
    <definedName name="pmnDCode1" localSheetId="13">#REF!</definedName>
    <definedName name="pmnDCode1">#REF!</definedName>
    <definedName name="pmnDCode2" localSheetId="12">#REF!</definedName>
    <definedName name="pmnDCode2" localSheetId="13">#REF!</definedName>
    <definedName name="pmnDCode2">#REF!</definedName>
    <definedName name="pmnDirection" localSheetId="12">#REF!</definedName>
    <definedName name="pmnDirection" localSheetId="13">#REF!</definedName>
    <definedName name="pmnDirection">#REF!</definedName>
    <definedName name="pmnMonth" localSheetId="12">#REF!</definedName>
    <definedName name="pmnMonth" localSheetId="13">#REF!</definedName>
    <definedName name="pmnMonth">#REF!</definedName>
    <definedName name="pmnNumber" localSheetId="12">#REF!</definedName>
    <definedName name="pmnNumber" localSheetId="13">#REF!</definedName>
    <definedName name="pmnNumber">#REF!</definedName>
    <definedName name="pmnOper" localSheetId="12">#REF!</definedName>
    <definedName name="pmnOper" localSheetId="13">#REF!</definedName>
    <definedName name="pmnOper">#REF!</definedName>
    <definedName name="pmnPayer" localSheetId="12">#REF!</definedName>
    <definedName name="pmnPayer" localSheetId="13">#REF!</definedName>
    <definedName name="pmnPayer">#REF!</definedName>
    <definedName name="pmnPayer1" localSheetId="12">#REF!</definedName>
    <definedName name="pmnPayer1" localSheetId="13">#REF!</definedName>
    <definedName name="pmnPayer1">#REF!</definedName>
    <definedName name="pmnPayerBank1" localSheetId="12">#REF!</definedName>
    <definedName name="pmnPayerBank1" localSheetId="13">#REF!</definedName>
    <definedName name="pmnPayerBank1">#REF!</definedName>
    <definedName name="pmnPayerBank2" localSheetId="12">#REF!</definedName>
    <definedName name="pmnPayerBank2" localSheetId="13">#REF!</definedName>
    <definedName name="pmnPayerBank2">#REF!</definedName>
    <definedName name="pmnPayerBank3" localSheetId="12">#REF!</definedName>
    <definedName name="pmnPayerBank3" localSheetId="13">#REF!</definedName>
    <definedName name="pmnPayerBank3">#REF!</definedName>
    <definedName name="pmnPayerCode" localSheetId="12">#REF!</definedName>
    <definedName name="pmnPayerCode" localSheetId="13">#REF!</definedName>
    <definedName name="pmnPayerCode">#REF!</definedName>
    <definedName name="pmnPayerCount1" localSheetId="12">#REF!</definedName>
    <definedName name="pmnPayerCount1" localSheetId="13">#REF!</definedName>
    <definedName name="pmnPayerCount1">#REF!</definedName>
    <definedName name="pmnPayerCount2" localSheetId="12">#REF!</definedName>
    <definedName name="pmnPayerCount2" localSheetId="13">#REF!</definedName>
    <definedName name="pmnPayerCount2">#REF!</definedName>
    <definedName name="pmnPayerCount3" localSheetId="12">#REF!</definedName>
    <definedName name="pmnPayerCount3" localSheetId="13">#REF!</definedName>
    <definedName name="pmnPayerCount3">#REF!</definedName>
    <definedName name="pmnRecBank1" localSheetId="12">#REF!</definedName>
    <definedName name="pmnRecBank1" localSheetId="13">#REF!</definedName>
    <definedName name="pmnRecBank1">#REF!</definedName>
    <definedName name="pmnRecBank2" localSheetId="12">#REF!</definedName>
    <definedName name="pmnRecBank2" localSheetId="13">#REF!</definedName>
    <definedName name="pmnRecBank2">#REF!</definedName>
    <definedName name="pmnRecBank3" localSheetId="12">#REF!</definedName>
    <definedName name="pmnRecBank3" localSheetId="13">#REF!</definedName>
    <definedName name="pmnRecBank3">#REF!</definedName>
    <definedName name="pmnRecCode" localSheetId="12">#REF!</definedName>
    <definedName name="pmnRecCode" localSheetId="13">#REF!</definedName>
    <definedName name="pmnRecCode">#REF!</definedName>
    <definedName name="pmnRecCount1" localSheetId="12">#REF!</definedName>
    <definedName name="pmnRecCount1" localSheetId="13">#REF!</definedName>
    <definedName name="pmnRecCount1">#REF!</definedName>
    <definedName name="pmnRecCount2" localSheetId="12">#REF!</definedName>
    <definedName name="pmnRecCount2" localSheetId="13">#REF!</definedName>
    <definedName name="pmnRecCount2">#REF!</definedName>
    <definedName name="pmnRecCount3" localSheetId="12">#REF!</definedName>
    <definedName name="pmnRecCount3" localSheetId="13">#REF!</definedName>
    <definedName name="pmnRecCount3">#REF!</definedName>
    <definedName name="pmnReceiver" localSheetId="12">#REF!</definedName>
    <definedName name="pmnReceiver" localSheetId="13">#REF!</definedName>
    <definedName name="pmnReceiver">#REF!</definedName>
    <definedName name="pmnReceiver1" localSheetId="12">#REF!</definedName>
    <definedName name="pmnReceiver1" localSheetId="13">#REF!</definedName>
    <definedName name="pmnReceiver1">#REF!</definedName>
    <definedName name="pmnSum1" localSheetId="12">#REF!</definedName>
    <definedName name="pmnSum1" localSheetId="13">#REF!</definedName>
    <definedName name="pmnSum1">#REF!</definedName>
    <definedName name="pmnSum2" localSheetId="12">#REF!</definedName>
    <definedName name="pmnSum2" localSheetId="13">#REF!</definedName>
    <definedName name="pmnSum2">#REF!</definedName>
    <definedName name="pmnWNalog" localSheetId="12">#REF!</definedName>
    <definedName name="pmnWNalog" localSheetId="13">#REF!</definedName>
    <definedName name="pmnWNalog">#REF!</definedName>
    <definedName name="pmnWSum1" localSheetId="12">#REF!</definedName>
    <definedName name="pmnWSum1" localSheetId="13">#REF!</definedName>
    <definedName name="pmnWSum1">#REF!</definedName>
    <definedName name="pmnWSum2" localSheetId="12">#REF!</definedName>
    <definedName name="pmnWSum2" localSheetId="13">#REF!</definedName>
    <definedName name="pmnWSum2">#REF!</definedName>
    <definedName name="pmnWSum3" localSheetId="12">#REF!</definedName>
    <definedName name="pmnWSum3" localSheetId="13">#REF!</definedName>
    <definedName name="pmnWSum3">#REF!</definedName>
    <definedName name="pmnYear" localSheetId="12">#REF!</definedName>
    <definedName name="pmnYear" localSheetId="13">#REF!</definedName>
    <definedName name="pmnYear">#REF!</definedName>
    <definedName name="polta" localSheetId="12">'[149]форма-прил к ф№1'!#REF!</definedName>
    <definedName name="polta" localSheetId="13">'[149]форма-прил к ф№1'!#REF!</definedName>
    <definedName name="polta" localSheetId="6">'[149]форма-прил к ф№1'!#REF!</definedName>
    <definedName name="polta">'[149]форма-прил к ф№1'!#REF!</definedName>
    <definedName name="pp">'[25]APP Systems'!$F$49</definedName>
    <definedName name="pr">[150]Anlagevermögen!$A$1:$Z$29</definedName>
    <definedName name="PR_ET" localSheetId="12">[47]TEHSHEET!#REF!</definedName>
    <definedName name="PR_ET" localSheetId="13">[47]TEHSHEET!#REF!</definedName>
    <definedName name="PR_ET" localSheetId="6">[47]TEHSHEET!#REF!</definedName>
    <definedName name="PR_ET">[47]TEHSHEET!#REF!</definedName>
    <definedName name="PR_OBJ_ET" localSheetId="12">[47]TEHSHEET!#REF!</definedName>
    <definedName name="PR_OBJ_ET" localSheetId="13">[47]TEHSHEET!#REF!</definedName>
    <definedName name="PR_OBJ_ET" localSheetId="6">[47]TEHSHEET!#REF!</definedName>
    <definedName name="PR_OBJ_ET">[47]TEHSHEET!#REF!</definedName>
    <definedName name="PR_OPT" localSheetId="12">#REF!</definedName>
    <definedName name="PR_OPT" localSheetId="13">#REF!</definedName>
    <definedName name="PR_OPT" localSheetId="6">#REF!</definedName>
    <definedName name="PR_OPT">#REF!</definedName>
    <definedName name="PR_ROZN" localSheetId="12">#REF!</definedName>
    <definedName name="PR_ROZN" localSheetId="13">#REF!</definedName>
    <definedName name="PR_ROZN">#REF!</definedName>
    <definedName name="prefrate" localSheetId="17">#REF!</definedName>
    <definedName name="prefrate" localSheetId="5">#REF!</definedName>
    <definedName name="prefrate" localSheetId="12">#REF!</definedName>
    <definedName name="prefrate" localSheetId="8">#REF!</definedName>
    <definedName name="prefrate" localSheetId="13">#REF!</definedName>
    <definedName name="prefrate" localSheetId="10">#REF!</definedName>
    <definedName name="prefrate" localSheetId="9">#REF!</definedName>
    <definedName name="prefrate" localSheetId="11">#REF!</definedName>
    <definedName name="prefrate" localSheetId="6">#REF!</definedName>
    <definedName name="prefrate" localSheetId="7">#REF!</definedName>
    <definedName name="prefrate" localSheetId="3">#REF!</definedName>
    <definedName name="prefrate">#REF!</definedName>
    <definedName name="priApplication1" localSheetId="12">#REF!</definedName>
    <definedName name="priApplication1" localSheetId="13">#REF!</definedName>
    <definedName name="priApplication1">#REF!</definedName>
    <definedName name="priApplication2" localSheetId="12">#REF!</definedName>
    <definedName name="priApplication2" localSheetId="13">#REF!</definedName>
    <definedName name="priApplication2">#REF!</definedName>
    <definedName name="priDate1" localSheetId="12">#REF!</definedName>
    <definedName name="priDate1" localSheetId="13">#REF!</definedName>
    <definedName name="priDate1">#REF!</definedName>
    <definedName name="priDate2" localSheetId="12">#REF!</definedName>
    <definedName name="priDate2" localSheetId="13">#REF!</definedName>
    <definedName name="priDate2">#REF!</definedName>
    <definedName name="priKDay" localSheetId="12">#REF!</definedName>
    <definedName name="priKDay" localSheetId="13">#REF!</definedName>
    <definedName name="priKDay">#REF!</definedName>
    <definedName name="priKMonth" localSheetId="12">#REF!</definedName>
    <definedName name="priKMonth" localSheetId="13">#REF!</definedName>
    <definedName name="priKMonth">#REF!</definedName>
    <definedName name="priKNumber" localSheetId="12">#REF!</definedName>
    <definedName name="priKNumber" localSheetId="13">#REF!</definedName>
    <definedName name="priKNumber">#REF!</definedName>
    <definedName name="priKOrgn" localSheetId="12">#REF!</definedName>
    <definedName name="priKOrgn" localSheetId="13">#REF!</definedName>
    <definedName name="priKOrgn">#REF!</definedName>
    <definedName name="priKPayer1" localSheetId="12">#REF!</definedName>
    <definedName name="priKPayer1" localSheetId="13">#REF!</definedName>
    <definedName name="priKPayer1">#REF!</definedName>
    <definedName name="priKPayer2" localSheetId="12">#REF!</definedName>
    <definedName name="priKPayer2" localSheetId="13">#REF!</definedName>
    <definedName name="priKPayer2">#REF!</definedName>
    <definedName name="priKPayer3" localSheetId="12">#REF!</definedName>
    <definedName name="priKPayer3" localSheetId="13">#REF!</definedName>
    <definedName name="priKPayer3">#REF!</definedName>
    <definedName name="priKSubject1" localSheetId="12">#REF!</definedName>
    <definedName name="priKSubject1" localSheetId="13">#REF!</definedName>
    <definedName name="priKSubject1">#REF!</definedName>
    <definedName name="priKSubject2" localSheetId="12">#REF!</definedName>
    <definedName name="priKSubject2" localSheetId="13">#REF!</definedName>
    <definedName name="priKSubject2">#REF!</definedName>
    <definedName name="priKSubject3" localSheetId="12">#REF!</definedName>
    <definedName name="priKSubject3" localSheetId="13">#REF!</definedName>
    <definedName name="priKSubject3">#REF!</definedName>
    <definedName name="priKWSum1" localSheetId="12">#REF!</definedName>
    <definedName name="priKWSum1" localSheetId="13">#REF!</definedName>
    <definedName name="priKWSum1">#REF!</definedName>
    <definedName name="priKWSum2" localSheetId="12">#REF!</definedName>
    <definedName name="priKWSum2" localSheetId="13">#REF!</definedName>
    <definedName name="priKWSum2">#REF!</definedName>
    <definedName name="priKWSum3" localSheetId="12">#REF!</definedName>
    <definedName name="priKWSum3" localSheetId="13">#REF!</definedName>
    <definedName name="priKWSum3">#REF!</definedName>
    <definedName name="priKWSum4" localSheetId="12">#REF!</definedName>
    <definedName name="priKWSum4" localSheetId="13">#REF!</definedName>
    <definedName name="priKWSum4">#REF!</definedName>
    <definedName name="priKWSum5" localSheetId="12">#REF!</definedName>
    <definedName name="priKWSum5" localSheetId="13">#REF!</definedName>
    <definedName name="priKWSum5">#REF!</definedName>
    <definedName name="priKWSumC" localSheetId="12">#REF!</definedName>
    <definedName name="priKWSumC" localSheetId="13">#REF!</definedName>
    <definedName name="priKWSumC">#REF!</definedName>
    <definedName name="priKYear" localSheetId="12">#REF!</definedName>
    <definedName name="priKYear" localSheetId="13">#REF!</definedName>
    <definedName name="priKYear">#REF!</definedName>
    <definedName name="printa" localSheetId="17">#REF!</definedName>
    <definedName name="printa" localSheetId="5">#REF!</definedName>
    <definedName name="printa" localSheetId="12">#REF!</definedName>
    <definedName name="printa" localSheetId="8">#REF!</definedName>
    <definedName name="printa" localSheetId="13">#REF!</definedName>
    <definedName name="printa" localSheetId="10">#REF!</definedName>
    <definedName name="printa" localSheetId="9">#REF!</definedName>
    <definedName name="printa" localSheetId="11">#REF!</definedName>
    <definedName name="printa" localSheetId="6">#REF!</definedName>
    <definedName name="printa" localSheetId="7">#REF!</definedName>
    <definedName name="printa" localSheetId="3">#REF!</definedName>
    <definedName name="printa">#REF!</definedName>
    <definedName name="printb" localSheetId="17">#REF!</definedName>
    <definedName name="printb" localSheetId="5">#REF!</definedName>
    <definedName name="printb" localSheetId="12">#REF!</definedName>
    <definedName name="printb" localSheetId="8">#REF!</definedName>
    <definedName name="printb" localSheetId="13">#REF!</definedName>
    <definedName name="printb" localSheetId="10">#REF!</definedName>
    <definedName name="printb" localSheetId="9">#REF!</definedName>
    <definedName name="printb" localSheetId="11">#REF!</definedName>
    <definedName name="printb" localSheetId="6">#REF!</definedName>
    <definedName name="printb" localSheetId="7">#REF!</definedName>
    <definedName name="printb" localSheetId="3">#REF!</definedName>
    <definedName name="printb">#REF!</definedName>
    <definedName name="printc" localSheetId="17">#REF!</definedName>
    <definedName name="printc" localSheetId="5">#REF!</definedName>
    <definedName name="printc" localSheetId="12">#REF!</definedName>
    <definedName name="printc" localSheetId="8">#REF!</definedName>
    <definedName name="printc" localSheetId="13">#REF!</definedName>
    <definedName name="printc" localSheetId="10">#REF!</definedName>
    <definedName name="printc" localSheetId="9">#REF!</definedName>
    <definedName name="printc" localSheetId="11">#REF!</definedName>
    <definedName name="printc" localSheetId="6">#REF!</definedName>
    <definedName name="printc" localSheetId="7">#REF!</definedName>
    <definedName name="printc" localSheetId="3">#REF!</definedName>
    <definedName name="printc">#REF!</definedName>
    <definedName name="printk" localSheetId="17">#REF!</definedName>
    <definedName name="printk" localSheetId="5">#REF!</definedName>
    <definedName name="printk" localSheetId="12">#REF!</definedName>
    <definedName name="printk" localSheetId="8">#REF!</definedName>
    <definedName name="printk" localSheetId="13">#REF!</definedName>
    <definedName name="printk" localSheetId="10">#REF!</definedName>
    <definedName name="printk" localSheetId="9">#REF!</definedName>
    <definedName name="printk" localSheetId="11">#REF!</definedName>
    <definedName name="printk" localSheetId="6">#REF!</definedName>
    <definedName name="printk" localSheetId="7">#REF!</definedName>
    <definedName name="printk" localSheetId="3">#REF!</definedName>
    <definedName name="printk">#REF!</definedName>
    <definedName name="priNumber" localSheetId="12">#REF!</definedName>
    <definedName name="priNumber" localSheetId="13">#REF!</definedName>
    <definedName name="priNumber">#REF!</definedName>
    <definedName name="priOrgn" localSheetId="12">#REF!</definedName>
    <definedName name="priOrgn" localSheetId="13">#REF!</definedName>
    <definedName name="priOrgn">#REF!</definedName>
    <definedName name="priPayer" localSheetId="12">#REF!</definedName>
    <definedName name="priPayer" localSheetId="13">#REF!</definedName>
    <definedName name="priPayer">#REF!</definedName>
    <definedName name="priSubject1" localSheetId="12">#REF!</definedName>
    <definedName name="priSubject1" localSheetId="13">#REF!</definedName>
    <definedName name="priSubject1">#REF!</definedName>
    <definedName name="priSubject2" localSheetId="12">#REF!</definedName>
    <definedName name="priSubject2" localSheetId="13">#REF!</definedName>
    <definedName name="priSubject2">#REF!</definedName>
    <definedName name="priSum" localSheetId="12">#REF!</definedName>
    <definedName name="priSum" localSheetId="13">#REF!</definedName>
    <definedName name="priSum">#REF!</definedName>
    <definedName name="priWSum1" localSheetId="12">#REF!</definedName>
    <definedName name="priWSum1" localSheetId="13">#REF!</definedName>
    <definedName name="priWSum1">#REF!</definedName>
    <definedName name="priWSum2" localSheetId="12">#REF!</definedName>
    <definedName name="priWSum2" localSheetId="13">#REF!</definedName>
    <definedName name="priWSum2">#REF!</definedName>
    <definedName name="priWSumC" localSheetId="12">#REF!</definedName>
    <definedName name="priWSumC" localSheetId="13">#REF!</definedName>
    <definedName name="priWSumC">#REF!</definedName>
    <definedName name="production_type" localSheetId="17">[126]Титульный!$F$11</definedName>
    <definedName name="production_type" localSheetId="5">[127]Титульный!$F$11</definedName>
    <definedName name="production_type" localSheetId="12">[128]Титульный!$F$11</definedName>
    <definedName name="production_type" localSheetId="8">[128]Титульный!$F$11</definedName>
    <definedName name="production_type" localSheetId="13">[128]Титульный!$F$11</definedName>
    <definedName name="production_type" localSheetId="10">[128]Титульный!$F$11</definedName>
    <definedName name="production_type" localSheetId="9">[128]Титульный!$F$11</definedName>
    <definedName name="production_type" localSheetId="11">[128]Титульный!$F$11</definedName>
    <definedName name="production_type" localSheetId="6">[129]Титульный!$F$11</definedName>
    <definedName name="production_type" localSheetId="7">[126]Титульный!$F$11</definedName>
    <definedName name="production_type" localSheetId="3">[127]Титульный!$F$11</definedName>
    <definedName name="production_type">[130]Титульный!$F$11</definedName>
    <definedName name="Project">[151]Списки!$B$2:$B$21</definedName>
    <definedName name="PROP_GROUP" localSheetId="17">[56]TSheet!$V$2:$V$6</definedName>
    <definedName name="PROP_GROUP" localSheetId="5">[73]TSheet!$V$2:$V$6</definedName>
    <definedName name="PROP_GROUP" localSheetId="12">[56]TSheet!$V$2:$V$6</definedName>
    <definedName name="PROP_GROUP" localSheetId="8">[56]TSheet!$V$2:$V$6</definedName>
    <definedName name="PROP_GROUP" localSheetId="10">[56]TSheet!$V$2:$V$6</definedName>
    <definedName name="PROP_GROUP" localSheetId="9">[56]TSheet!$V$2:$V$6</definedName>
    <definedName name="PROP_GROUP" localSheetId="6">[56]TSheet!$V$2:$V$6</definedName>
    <definedName name="PROP_GROUP" localSheetId="7">[56]TSheet!$V$2:$V$6</definedName>
    <definedName name="PROP_GROUP" localSheetId="3">[73]TSheet!$V$2:$V$6</definedName>
    <definedName name="PROP_GROUP">[74]TSheet!$V$2:$V$6</definedName>
    <definedName name="PROT" localSheetId="12">#REF!,#REF!,#REF!,#REF!,#REF!,#REF!</definedName>
    <definedName name="PROT" localSheetId="13">#REF!,#REF!,#REF!,#REF!,#REF!,#REF!</definedName>
    <definedName name="PROT" localSheetId="6">#REF!,#REF!,#REF!,#REF!,#REF!,#REF!</definedName>
    <definedName name="PROT">#REF!,#REF!,#REF!,#REF!,#REF!,#REF!</definedName>
    <definedName name="PROT_0" localSheetId="12">'[78]0'!$G$18:$G$22,'[78]0'!$K$3:$R$135,'[78]0'!$A$108:$I$135,'[78]0'!$G$102,[0]!P1_PROT_0</definedName>
    <definedName name="PROT_0" localSheetId="8">'[78]0'!$G$18:$G$22,'[78]0'!$K$3:$R$135,'[78]0'!$A$108:$I$135,'[78]0'!$G$102,P1_PROT_0</definedName>
    <definedName name="PROT_0" localSheetId="10">'[78]0'!$G$18:$G$22,'[78]0'!$K$3:$R$135,'[78]0'!$A$108:$I$135,'[78]0'!$G$102,P1_PROT_0</definedName>
    <definedName name="PROT_0" localSheetId="9">'[78]0'!$G$18:$G$22,'[78]0'!$K$3:$R$135,'[78]0'!$A$108:$I$135,'[78]0'!$G$102,P1_PROT_0</definedName>
    <definedName name="PROT_0" localSheetId="6">'[78]0'!$G$18:$G$22,'[78]0'!$K$3:$R$135,'[78]0'!$A$108:$I$135,'[78]0'!$G$102,P1_PROT_0</definedName>
    <definedName name="PROT_0" localSheetId="7">'[78]0'!$G$18:$G$22,'[78]0'!$K$3:$R$135,'[78]0'!$A$108:$I$135,'[78]0'!$G$102,P1_PROT_0</definedName>
    <definedName name="PROT_0">'[78]0'!$G$18:$G$22,'[78]0'!$K$3:$R$135,'[78]0'!$A$108:$I$135,'[78]0'!$G$102,P1_PROT_0</definedName>
    <definedName name="PROT_02">'[78]0.1'!$A$41:$Q$73,'[78]0.1'!$R$3:$Y$73</definedName>
    <definedName name="PROT_1" localSheetId="12">'[78]1'!$G$8:$I$14,'[78]1'!$O$16:$Q$20,[0]!P1_PROT_1</definedName>
    <definedName name="PROT_1" localSheetId="8">'[78]1'!$G$8:$I$14,'[78]1'!$O$16:$Q$20,P1_PROT_1</definedName>
    <definedName name="PROT_1" localSheetId="10">'[78]1'!$G$8:$I$14,'[78]1'!$O$16:$Q$20,P1_PROT_1</definedName>
    <definedName name="PROT_1" localSheetId="9">'[78]1'!$G$8:$I$14,'[78]1'!$O$16:$Q$20,P1_PROT_1</definedName>
    <definedName name="PROT_1" localSheetId="6">'[78]1'!$G$8:$I$14,'[78]1'!$O$16:$Q$20,P1_PROT_1</definedName>
    <definedName name="PROT_1" localSheetId="7">'[78]1'!$G$8:$I$14,'[78]1'!$O$16:$Q$20,P1_PROT_1</definedName>
    <definedName name="PROT_1">'[78]1'!$G$8:$I$14,'[78]1'!$O$16:$Q$20,P1_PROT_1</definedName>
    <definedName name="PROT_2" localSheetId="12">[0]!P2_PROT_2,'Пр (1ГВС)'!P3_PROT_2</definedName>
    <definedName name="PROT_2" localSheetId="8">P2_PROT_2,'Пр (2ГВС)'!P3_PROT_2</definedName>
    <definedName name="PROT_2" localSheetId="10">P2_PROT_2,'пр 4 (ГВС)'!P3_PROT_2</definedName>
    <definedName name="PROT_2" localSheetId="9">P2_PROT_2,пр3ГВС!P3_PROT_2</definedName>
    <definedName name="PROT_2" localSheetId="6">P2_PROT_2,'Прил 2'!P3_PROT_2</definedName>
    <definedName name="PROT_2" localSheetId="7">P2_PROT_2,'Прил 3'!P3_PROT_2</definedName>
    <definedName name="PROT_2">P2_PROT_2,P3_PROT_2</definedName>
    <definedName name="PROT_21" localSheetId="12">'[78]2.1'!$P$9:$P$10,[0]!P1_PROT_21,[0]!P2_PROT_21,[0]!P3_PROT_21,[0]!P4_PROT_21,[0]!P5_PROT_21</definedName>
    <definedName name="PROT_21" localSheetId="8">'[78]2.1'!$P$9:$P$10,P1_PROT_21,P2_PROT_21,P3_PROT_21,P4_PROT_21,P5_PROT_21</definedName>
    <definedName name="PROT_21" localSheetId="10">'[78]2.1'!$P$9:$P$10,P1_PROT_21,P2_PROT_21,P3_PROT_21,P4_PROT_21,P5_PROT_21</definedName>
    <definedName name="PROT_21" localSheetId="9">'[78]2.1'!$P$9:$P$10,P1_PROT_21,P2_PROT_21,P3_PROT_21,P4_PROT_21,P5_PROT_21</definedName>
    <definedName name="PROT_21" localSheetId="6">'[78]2.1'!$P$9:$P$10,P1_PROT_21,P2_PROT_21,P3_PROT_21,P4_PROT_21,P5_PROT_21</definedName>
    <definedName name="PROT_21" localSheetId="7">'[78]2.1'!$P$9:$P$10,P1_PROT_21,P2_PROT_21,P3_PROT_21,P4_PROT_21,P5_PROT_21</definedName>
    <definedName name="PROT_21">'[78]2.1'!$P$9:$P$10,P1_PROT_21,P2_PROT_21,P3_PROT_21,P4_PROT_21,P5_PROT_21</definedName>
    <definedName name="PROT_22" localSheetId="12">[0]!P3_PROT_22,[0]!P4_PROT_22,'Пр (1ГВС)'!P5_PROT_22</definedName>
    <definedName name="PROT_22" localSheetId="8">P3_PROT_22,P4_PROT_22,'Пр (2ГВС)'!P5_PROT_22</definedName>
    <definedName name="PROT_22" localSheetId="10">P3_PROT_22,P4_PROT_22,'пр 4 (ГВС)'!P5_PROT_22</definedName>
    <definedName name="PROT_22" localSheetId="9">P3_PROT_22,P4_PROT_22,пр3ГВС!P5_PROT_22</definedName>
    <definedName name="PROT_22" localSheetId="6">P3_PROT_22,P4_PROT_22,'Прил 2'!P5_PROT_22</definedName>
    <definedName name="PROT_22" localSheetId="7">P3_PROT_22,P4_PROT_22,'Прил 3'!P5_PROT_22</definedName>
    <definedName name="PROT_22">P3_PROT_22,P4_PROT_22,P5_PROT_22</definedName>
    <definedName name="PROT_23" localSheetId="12">'[78]2.3'!$I$144:$N$144,'[78]2.3'!$I$28:$N$30,'[78]2.3'!$A$189:$S$202,[0]!P1_PROT_23,[0]!P2_PROT_23,[0]!P3_PROT_23</definedName>
    <definedName name="PROT_23" localSheetId="8">'[78]2.3'!$I$144:$N$144,'[78]2.3'!$I$28:$N$30,'[78]2.3'!$A$189:$S$202,P1_PROT_23,P2_PROT_23,P3_PROT_23</definedName>
    <definedName name="PROT_23" localSheetId="10">'[78]2.3'!$I$144:$N$144,'[78]2.3'!$I$28:$N$30,'[78]2.3'!$A$189:$S$202,P1_PROT_23,P2_PROT_23,P3_PROT_23</definedName>
    <definedName name="PROT_23" localSheetId="9">'[78]2.3'!$I$144:$N$144,'[78]2.3'!$I$28:$N$30,'[78]2.3'!$A$189:$S$202,P1_PROT_23,P2_PROT_23,P3_PROT_23</definedName>
    <definedName name="PROT_23" localSheetId="6">'[78]2.3'!$I$144:$N$144,'[78]2.3'!$I$28:$N$30,'[78]2.3'!$A$189:$S$202,P1_PROT_23,P2_PROT_23,P3_PROT_23</definedName>
    <definedName name="PROT_23" localSheetId="7">'[78]2.3'!$I$144:$N$144,'[78]2.3'!$I$28:$N$30,'[78]2.3'!$A$189:$S$202,P1_PROT_23,P2_PROT_23,P3_PROT_23</definedName>
    <definedName name="PROT_23">'[78]2.3'!$I$144:$N$144,'[78]2.3'!$I$28:$N$30,'[78]2.3'!$A$189:$S$202,P1_PROT_23,P2_PROT_23,P3_PROT_23</definedName>
    <definedName name="PROT_4" localSheetId="12">'[78]4'!$F$45:$H$55,[0]!P1_PROT_4,[0]!P2_PROT_4,[0]!P3_PROT_4,[0]!P4_PROT_4</definedName>
    <definedName name="PROT_4" localSheetId="8">'[78]4'!$F$45:$H$55,P1_PROT_4,P2_PROT_4,P3_PROT_4,P4_PROT_4</definedName>
    <definedName name="PROT_4" localSheetId="10">'[78]4'!$F$45:$H$55,P1_PROT_4,P2_PROT_4,P3_PROT_4,P4_PROT_4</definedName>
    <definedName name="PROT_4" localSheetId="9">'[78]4'!$F$45:$H$55,P1_PROT_4,P2_PROT_4,P3_PROT_4,P4_PROT_4</definedName>
    <definedName name="PROT_4" localSheetId="6">'[78]4'!$F$45:$H$55,P1_PROT_4,P2_PROT_4,P3_PROT_4,P4_PROT_4</definedName>
    <definedName name="PROT_4" localSheetId="7">'[78]4'!$F$45:$H$55,P1_PROT_4,P2_PROT_4,P3_PROT_4,P4_PROT_4</definedName>
    <definedName name="PROT_4">'[78]4'!$F$45:$H$55,P1_PROT_4,P2_PROT_4,P3_PROT_4,P4_PROT_4</definedName>
    <definedName name="PROT_5">[78]РчСтЭЭ_УП!$E$13,[78]РчСтЭЭ_УП!$E$19,[78]РчСтЭЭ_УП!$E$37,[78]РчСтЭЭ_УП!$I$3:$M$57,[78]РчСтЭЭ_УП!$A$43:$H$57,[78]РчСтЭЭ_УП!$E$5:$H$5</definedName>
    <definedName name="PROT_6" localSheetId="12">[78]РчСтЭЭ_Ф!$I$3:$L$52,[0]!P1_PROT_6</definedName>
    <definedName name="PROT_6" localSheetId="8">[78]РчСтЭЭ_Ф!$I$3:$L$52,P1_PROT_6</definedName>
    <definedName name="PROT_6" localSheetId="10">[78]РчСтЭЭ_Ф!$I$3:$L$52,P1_PROT_6</definedName>
    <definedName name="PROT_6" localSheetId="9">[78]РчСтЭЭ_Ф!$I$3:$L$52,P1_PROT_6</definedName>
    <definedName name="PROT_6" localSheetId="6">[78]РчСтЭЭ_Ф!$I$3:$L$52,P1_PROT_6</definedName>
    <definedName name="PROT_6" localSheetId="7">[78]РчСтЭЭ_Ф!$I$3:$L$52,P1_PROT_6</definedName>
    <definedName name="PROT_6">[78]РчСтЭЭ_Ф!$I$3:$L$52,P1_PROT_6</definedName>
    <definedName name="PROT_E1">[78]РчСтЭЭ!$E$44,[78]РчСтЭЭ!$A$52:$N$63,[78]РчСтЭЭ!$I$3:$N$51,[78]РчСтЭЭ!$F$5:$H$5</definedName>
    <definedName name="PROT_E2">[78]РчСтЭЭ_УП!$E$13,[78]РчСтЭЭ_УП!$E$19,[78]РчСтЭЭ_УП!$E$37,[78]РчСтЭЭ_УП!$A$43:$M$54,[78]РчСтЭЭ_УП!$I$3:$M$42,[78]РчСтЭЭ_УП!$F$5:$H$5</definedName>
    <definedName name="PROT_E3" localSheetId="12">[78]РчСтЭЭ_Ф!$F$5:$H$5,[0]!P1_PROT_E3</definedName>
    <definedName name="PROT_E3" localSheetId="8">[78]РчСтЭЭ_Ф!$F$5:$H$5,P1_PROT_E3</definedName>
    <definedName name="PROT_E3" localSheetId="10">[78]РчСтЭЭ_Ф!$F$5:$H$5,P1_PROT_E3</definedName>
    <definedName name="PROT_E3" localSheetId="9">[78]РчСтЭЭ_Ф!$F$5:$H$5,P1_PROT_E3</definedName>
    <definedName name="PROT_E3" localSheetId="6">[78]РчСтЭЭ_Ф!$F$5:$H$5,P1_PROT_E3</definedName>
    <definedName name="PROT_E3" localSheetId="7">[78]РчСтЭЭ_Ф!$F$5:$H$5,P1_PROT_E3</definedName>
    <definedName name="PROT_E3">[78]РчСтЭЭ_Ф!$F$5:$H$5,P1_PROT_E3</definedName>
    <definedName name="PROT_I1" localSheetId="12">[78]ИП!$F$19:$I$21,[78]ИП!$K$20:$T$21,[78]ИП!$F$23:$I$25,[78]ИП!$K$24:$T$25,[78]ИП!$K$27:$T$27,[78]ИП!$V$9:$AD$45,[78]ИП!$C$30:$U$45,[78]ИП!$K$29:$T$29,[0]!P1_PROT_I1</definedName>
    <definedName name="PROT_I1" localSheetId="8">[78]ИП!$F$19:$I$21,[78]ИП!$K$20:$T$21,[78]ИП!$F$23:$I$25,[78]ИП!$K$24:$T$25,[78]ИП!$K$27:$T$27,[78]ИП!$V$9:$AD$45,[78]ИП!$C$30:$U$45,[78]ИП!$K$29:$T$29,P1_PROT_I1</definedName>
    <definedName name="PROT_I1" localSheetId="10">[78]ИП!$F$19:$I$21,[78]ИП!$K$20:$T$21,[78]ИП!$F$23:$I$25,[78]ИП!$K$24:$T$25,[78]ИП!$K$27:$T$27,[78]ИП!$V$9:$AD$45,[78]ИП!$C$30:$U$45,[78]ИП!$K$29:$T$29,P1_PROT_I1</definedName>
    <definedName name="PROT_I1" localSheetId="9">[78]ИП!$F$19:$I$21,[78]ИП!$K$20:$T$21,[78]ИП!$F$23:$I$25,[78]ИП!$K$24:$T$25,[78]ИП!$K$27:$T$27,[78]ИП!$V$9:$AD$45,[78]ИП!$C$30:$U$45,[78]ИП!$K$29:$T$29,P1_PROT_I1</definedName>
    <definedName name="PROT_I1" localSheetId="6">[78]ИП!$F$19:$I$21,[78]ИП!$K$20:$T$21,[78]ИП!$F$23:$I$25,[78]ИП!$K$24:$T$25,[78]ИП!$K$27:$T$27,[78]ИП!$V$9:$AD$45,[78]ИП!$C$30:$U$45,[78]ИП!$K$29:$T$29,P1_PROT_I1</definedName>
    <definedName name="PROT_I1" localSheetId="7">[78]ИП!$F$19:$I$21,[78]ИП!$K$20:$T$21,[78]ИП!$F$23:$I$25,[78]ИП!$K$24:$T$25,[78]ИП!$K$27:$T$27,[78]ИП!$V$9:$AD$45,[78]ИП!$C$30:$U$45,[78]ИП!$K$29:$T$29,P1_PROT_I1</definedName>
    <definedName name="PROT_I1">[78]ИП!$F$19:$I$21,[78]ИП!$K$20:$T$21,[78]ИП!$F$23:$I$25,[78]ИП!$K$24:$T$25,[78]ИП!$K$27:$T$27,[78]ИП!$V$9:$AD$45,[78]ИП!$C$30:$U$45,[78]ИП!$K$29:$T$29,P1_PROT_I1</definedName>
    <definedName name="PROT_I2" localSheetId="12">'[78]Ист-ики финанс-я'!$N$4:$P$30,'[78]Ист-ики финанс-я'!$A$31:$P$38,'[78]Ист-ики финанс-я'!$C$5:$L$5,[0]!P1_PROT_I2</definedName>
    <definedName name="PROT_I2" localSheetId="8">'[78]Ист-ики финанс-я'!$N$4:$P$30,'[78]Ист-ики финанс-я'!$A$31:$P$38,'[78]Ист-ики финанс-я'!$C$5:$L$5,P1_PROT_I2</definedName>
    <definedName name="PROT_I2" localSheetId="10">'[78]Ист-ики финанс-я'!$N$4:$P$30,'[78]Ист-ики финанс-я'!$A$31:$P$38,'[78]Ист-ики финанс-я'!$C$5:$L$5,P1_PROT_I2</definedName>
    <definedName name="PROT_I2" localSheetId="9">'[78]Ист-ики финанс-я'!$N$4:$P$30,'[78]Ист-ики финанс-я'!$A$31:$P$38,'[78]Ист-ики финанс-я'!$C$5:$L$5,P1_PROT_I2</definedName>
    <definedName name="PROT_I2" localSheetId="6">'[78]Ист-ики финанс-я'!$N$4:$P$30,'[78]Ист-ики финанс-я'!$A$31:$P$38,'[78]Ист-ики финанс-я'!$C$5:$L$5,P1_PROT_I2</definedName>
    <definedName name="PROT_I2" localSheetId="7">'[78]Ист-ики финанс-я'!$N$4:$P$30,'[78]Ист-ики финанс-я'!$A$31:$P$38,'[78]Ист-ики финанс-я'!$C$5:$L$5,P1_PROT_I2</definedName>
    <definedName name="PROT_I2">'[78]Ист-ики финанс-я'!$N$4:$P$30,'[78]Ист-ики финанс-я'!$A$31:$P$38,'[78]Ист-ики финанс-я'!$C$5:$L$5,P1_PROT_I2</definedName>
    <definedName name="PROT_I3" localSheetId="12">'[78]Расчет прибыли'!$C$8:$L$8,[0]!P1_PROT_I3,[0]!P2_PROT_I3</definedName>
    <definedName name="PROT_I3" localSheetId="8">'[78]Расчет прибыли'!$C$8:$L$8,P1_PROT_I3,P2_PROT_I3</definedName>
    <definedName name="PROT_I3" localSheetId="10">'[78]Расчет прибыли'!$C$8:$L$8,P1_PROT_I3,P2_PROT_I3</definedName>
    <definedName name="PROT_I3" localSheetId="9">'[78]Расчет прибыли'!$C$8:$L$8,P1_PROT_I3,P2_PROT_I3</definedName>
    <definedName name="PROT_I3" localSheetId="6">'[78]Расчет прибыли'!$C$8:$L$8,P1_PROT_I3,P2_PROT_I3</definedName>
    <definedName name="PROT_I3" localSheetId="7">'[78]Расчет прибыли'!$C$8:$L$8,P1_PROT_I3,P2_PROT_I3</definedName>
    <definedName name="PROT_I3">'[78]Расчет прибыли'!$C$8:$L$8,P1_PROT_I3,P2_PROT_I3</definedName>
    <definedName name="PROT_IND">[78]Индексы!$H$4:$H$10,[78]Индексы!$H$12:$H$17,[78]Индексы!$B$4:$G$17</definedName>
    <definedName name="PROT_M1">[78]РчСтГМ!$E$7,[78]РчСтГМ!$E$40,[78]РчСтГМ!$A$49:$L$65,[78]РчСтГМ!$E$46:$E$47,[78]РчСтГМ!$F$3:$L$65</definedName>
    <definedName name="PROT_M2" localSheetId="12">[78]РчСтГМ_УП!$E$37,[78]РчСтГМ_УП!$E$25,[0]!P1_PROT_M2</definedName>
    <definedName name="PROT_M2" localSheetId="8">[78]РчСтГМ_УП!$E$37,[78]РчСтГМ_УП!$E$25,P1_PROT_M2</definedName>
    <definedName name="PROT_M2" localSheetId="10">[78]РчСтГМ_УП!$E$37,[78]РчСтГМ_УП!$E$25,P1_PROT_M2</definedName>
    <definedName name="PROT_M2" localSheetId="9">[78]РчСтГМ_УП!$E$37,[78]РчСтГМ_УП!$E$25,P1_PROT_M2</definedName>
    <definedName name="PROT_M2" localSheetId="6">[78]РчСтГМ_УП!$E$37,[78]РчСтГМ_УП!$E$25,P1_PROT_M2</definedName>
    <definedName name="PROT_M2" localSheetId="7">[78]РчСтГМ_УП!$E$37,[78]РчСтГМ_УП!$E$25,P1_PROT_M2</definedName>
    <definedName name="PROT_M2">[78]РчСтГМ_УП!$E$37,[78]РчСтГМ_УП!$E$25,P1_PROT_M2</definedName>
    <definedName name="PROT_M3" localSheetId="12">[78]РчСтГМ_Ф!$E$25:$E$26,[78]РчСтГМ_Ф!$E$37:$E$38,[0]!P1_PROT_M3</definedName>
    <definedName name="PROT_M3" localSheetId="8">[78]РчСтГМ_Ф!$E$25:$E$26,[78]РчСтГМ_Ф!$E$37:$E$38,P1_PROT_M3</definedName>
    <definedName name="PROT_M3" localSheetId="10">[78]РчСтГМ_Ф!$E$25:$E$26,[78]РчСтГМ_Ф!$E$37:$E$38,P1_PROT_M3</definedName>
    <definedName name="PROT_M3" localSheetId="9">[78]РчСтГМ_Ф!$E$25:$E$26,[78]РчСтГМ_Ф!$E$37:$E$38,P1_PROT_M3</definedName>
    <definedName name="PROT_M3" localSheetId="6">[78]РчСтГМ_Ф!$E$25:$E$26,[78]РчСтГМ_Ф!$E$37:$E$38,P1_PROT_M3</definedName>
    <definedName name="PROT_M3" localSheetId="7">[78]РчСтГМ_Ф!$E$25:$E$26,[78]РчСтГМ_Ф!$E$37:$E$38,P1_PROT_M3</definedName>
    <definedName name="PROT_M3">[78]РчСтГМ_Ф!$E$25:$E$26,[78]РчСтГМ_Ф!$E$37:$E$38,P1_PROT_M3</definedName>
    <definedName name="PROT_SPR">[78]Справочники!$E$8:$G$8,[78]Справочники!$D$13:$D$51,[78]Справочники!$F$12:$F$50,[78]Справочники!$H$12:$H$50,[78]Справочники!$E$5:$G$5</definedName>
    <definedName name="q" localSheetId="17">#REF!</definedName>
    <definedName name="q" localSheetId="5">#REF!</definedName>
    <definedName name="q" localSheetId="12">#REF!</definedName>
    <definedName name="q" localSheetId="8">#REF!</definedName>
    <definedName name="q" localSheetId="13">#REF!</definedName>
    <definedName name="q" localSheetId="10">#REF!</definedName>
    <definedName name="q" localSheetId="9">#REF!</definedName>
    <definedName name="q" localSheetId="11">#REF!</definedName>
    <definedName name="q" localSheetId="6">#REF!</definedName>
    <definedName name="q" localSheetId="7">#REF!</definedName>
    <definedName name="q" localSheetId="3">#REF!</definedName>
    <definedName name="q">#REF!</definedName>
    <definedName name="qasa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 localSheetId="6">'Прил 2'!qq</definedName>
    <definedName name="qq">#N/A</definedName>
    <definedName name="qqq" localSheetId="6">'Прил 2'!qqq</definedName>
    <definedName name="qqq">#N/A</definedName>
    <definedName name="qqqq" localSheetId="17">#REF!</definedName>
    <definedName name="qqqq" localSheetId="5">#REF!</definedName>
    <definedName name="qqqq" localSheetId="12">#REF!</definedName>
    <definedName name="qqqq" localSheetId="8">#REF!</definedName>
    <definedName name="qqqq" localSheetId="13">#REF!</definedName>
    <definedName name="qqqq" localSheetId="10">#REF!</definedName>
    <definedName name="qqqq" localSheetId="9">#REF!</definedName>
    <definedName name="qqqq" localSheetId="11">#REF!</definedName>
    <definedName name="qqqq" localSheetId="6">#REF!</definedName>
    <definedName name="qqqq" localSheetId="7">#REF!</definedName>
    <definedName name="qqqq" localSheetId="3">#REF!</definedName>
    <definedName name="qqqq">#REF!</definedName>
    <definedName name="qqqqq" localSheetId="17">#REF!</definedName>
    <definedName name="qqqqq" localSheetId="5">#REF!</definedName>
    <definedName name="qqqqq" localSheetId="12">#REF!</definedName>
    <definedName name="qqqqq" localSheetId="8">#REF!</definedName>
    <definedName name="qqqqq" localSheetId="13">#REF!</definedName>
    <definedName name="qqqqq" localSheetId="10">#REF!</definedName>
    <definedName name="qqqqq" localSheetId="9">#REF!</definedName>
    <definedName name="qqqqq" localSheetId="11">#REF!</definedName>
    <definedName name="qqqqq" localSheetId="6">#REF!</definedName>
    <definedName name="qqqqq" localSheetId="7">#REF!</definedName>
    <definedName name="qqqqq" localSheetId="3">#REF!</definedName>
    <definedName name="qqqqq">#REF!</definedName>
    <definedName name="qqwere" localSheetId="17">#REF!</definedName>
    <definedName name="qqwere" localSheetId="5">#REF!</definedName>
    <definedName name="qqwere" localSheetId="12">#REF!</definedName>
    <definedName name="qqwere" localSheetId="8">#REF!</definedName>
    <definedName name="qqwere" localSheetId="13">#REF!</definedName>
    <definedName name="qqwere" localSheetId="10">#REF!</definedName>
    <definedName name="qqwere" localSheetId="9">#REF!</definedName>
    <definedName name="qqwere" localSheetId="11">#REF!</definedName>
    <definedName name="qqwere" localSheetId="6">#REF!</definedName>
    <definedName name="qqwere" localSheetId="7">#REF!</definedName>
    <definedName name="qqwere" localSheetId="3">#REF!</definedName>
    <definedName name="qqwere">#REF!</definedName>
    <definedName name="qrqte" localSheetId="17">#REF!</definedName>
    <definedName name="qrqte" localSheetId="5">#REF!</definedName>
    <definedName name="qrqte" localSheetId="12">#REF!</definedName>
    <definedName name="qrqte" localSheetId="8">#REF!</definedName>
    <definedName name="qrqte" localSheetId="13">#REF!</definedName>
    <definedName name="qrqte" localSheetId="10">#REF!</definedName>
    <definedName name="qrqte" localSheetId="9">#REF!</definedName>
    <definedName name="qrqte" localSheetId="11">#REF!</definedName>
    <definedName name="qrqte" localSheetId="6">#REF!</definedName>
    <definedName name="qrqte" localSheetId="7">#REF!</definedName>
    <definedName name="qrqte" localSheetId="3">#REF!</definedName>
    <definedName name="qrqte">#REF!</definedName>
    <definedName name="qwer12" localSheetId="17">#REF!</definedName>
    <definedName name="qwer12" localSheetId="5">#REF!</definedName>
    <definedName name="qwer12" localSheetId="12">#REF!</definedName>
    <definedName name="qwer12" localSheetId="8">#REF!</definedName>
    <definedName name="qwer12" localSheetId="13">#REF!</definedName>
    <definedName name="qwer12" localSheetId="10">#REF!</definedName>
    <definedName name="qwer12" localSheetId="9">#REF!</definedName>
    <definedName name="qwer12" localSheetId="11">#REF!</definedName>
    <definedName name="qwer12" localSheetId="6">#REF!</definedName>
    <definedName name="qwer12" localSheetId="7">#REF!</definedName>
    <definedName name="qwer12" localSheetId="3">#REF!</definedName>
    <definedName name="qwer12">#REF!</definedName>
    <definedName name="qwer234" localSheetId="17">#REF!</definedName>
    <definedName name="qwer234" localSheetId="5">#REF!</definedName>
    <definedName name="qwer234" localSheetId="12">#REF!</definedName>
    <definedName name="qwer234" localSheetId="8">#REF!</definedName>
    <definedName name="qwer234" localSheetId="13">#REF!</definedName>
    <definedName name="qwer234" localSheetId="10">#REF!</definedName>
    <definedName name="qwer234" localSheetId="9">#REF!</definedName>
    <definedName name="qwer234" localSheetId="11">#REF!</definedName>
    <definedName name="qwer234" localSheetId="6">#REF!</definedName>
    <definedName name="qwer234" localSheetId="7">#REF!</definedName>
    <definedName name="qwer234" localSheetId="3">#REF!</definedName>
    <definedName name="qwer234">#REF!</definedName>
    <definedName name="qwer3454">'[94]Продажи реальные и прогноз 20 л'!$E$47</definedName>
    <definedName name="qwert3" localSheetId="17">#REF!</definedName>
    <definedName name="qwert3" localSheetId="5">#REF!</definedName>
    <definedName name="qwert3" localSheetId="12">#REF!</definedName>
    <definedName name="qwert3" localSheetId="8">#REF!</definedName>
    <definedName name="qwert3" localSheetId="13">#REF!</definedName>
    <definedName name="qwert3" localSheetId="10">#REF!</definedName>
    <definedName name="qwert3" localSheetId="9">#REF!</definedName>
    <definedName name="qwert3" localSheetId="11">#REF!</definedName>
    <definedName name="qwert3" localSheetId="6">#REF!</definedName>
    <definedName name="qwert3" localSheetId="7">#REF!</definedName>
    <definedName name="qwert3" localSheetId="3">#REF!</definedName>
    <definedName name="qwert3">#REF!</definedName>
    <definedName name="qwert567" localSheetId="17">#REF!</definedName>
    <definedName name="qwert567" localSheetId="5">#REF!</definedName>
    <definedName name="qwert567" localSheetId="12">#REF!</definedName>
    <definedName name="qwert567" localSheetId="8">#REF!</definedName>
    <definedName name="qwert567" localSheetId="13">#REF!</definedName>
    <definedName name="qwert567" localSheetId="10">#REF!</definedName>
    <definedName name="qwert567" localSheetId="9">#REF!</definedName>
    <definedName name="qwert567" localSheetId="11">#REF!</definedName>
    <definedName name="qwert567" localSheetId="6">#REF!</definedName>
    <definedName name="qwert567" localSheetId="7">#REF!</definedName>
    <definedName name="qwert567" localSheetId="3">#REF!</definedName>
    <definedName name="qwert567">#REF!</definedName>
    <definedName name="qwert78" localSheetId="17">#REF!</definedName>
    <definedName name="qwert78" localSheetId="5">#REF!</definedName>
    <definedName name="qwert78" localSheetId="12">#REF!</definedName>
    <definedName name="qwert78" localSheetId="8">#REF!</definedName>
    <definedName name="qwert78" localSheetId="13">#REF!</definedName>
    <definedName name="qwert78" localSheetId="10">#REF!</definedName>
    <definedName name="qwert78" localSheetId="9">#REF!</definedName>
    <definedName name="qwert78" localSheetId="11">#REF!</definedName>
    <definedName name="qwert78" localSheetId="6">#REF!</definedName>
    <definedName name="qwert78" localSheetId="7">#REF!</definedName>
    <definedName name="qwert78" localSheetId="3">#REF!</definedName>
    <definedName name="qwert78">#REF!</definedName>
    <definedName name="qwerty1" localSheetId="17">#REF!</definedName>
    <definedName name="qwerty1" localSheetId="5">#REF!</definedName>
    <definedName name="qwerty1" localSheetId="12">#REF!</definedName>
    <definedName name="qwerty1" localSheetId="8">#REF!</definedName>
    <definedName name="qwerty1" localSheetId="13">#REF!</definedName>
    <definedName name="qwerty1" localSheetId="10">#REF!</definedName>
    <definedName name="qwerty1" localSheetId="9">#REF!</definedName>
    <definedName name="qwerty1" localSheetId="11">#REF!</definedName>
    <definedName name="qwerty1" localSheetId="6">#REF!</definedName>
    <definedName name="qwerty1" localSheetId="7">#REF!</definedName>
    <definedName name="qwerty1" localSheetId="3">#REF!</definedName>
    <definedName name="qwerty1">#REF!</definedName>
    <definedName name="qwerty5" localSheetId="17">#REF!</definedName>
    <definedName name="qwerty5" localSheetId="5">#REF!</definedName>
    <definedName name="qwerty5" localSheetId="12">#REF!</definedName>
    <definedName name="qwerty5" localSheetId="8">#REF!</definedName>
    <definedName name="qwerty5" localSheetId="13">#REF!</definedName>
    <definedName name="qwerty5" localSheetId="10">#REF!</definedName>
    <definedName name="qwerty5" localSheetId="9">#REF!</definedName>
    <definedName name="qwerty5" localSheetId="11">#REF!</definedName>
    <definedName name="qwerty5" localSheetId="6">#REF!</definedName>
    <definedName name="qwerty5" localSheetId="7">#REF!</definedName>
    <definedName name="qwerty5" localSheetId="3">#REF!</definedName>
    <definedName name="qwerty5">#REF!</definedName>
    <definedName name="qwerwe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 localSheetId="12">#REF!</definedName>
    <definedName name="ras" localSheetId="13">#REF!</definedName>
    <definedName name="ras" localSheetId="6">#REF!</definedName>
    <definedName name="ras">#REF!</definedName>
    <definedName name="rasApplication1" localSheetId="12">#REF!</definedName>
    <definedName name="rasApplication1" localSheetId="13">#REF!</definedName>
    <definedName name="rasApplication1">#REF!</definedName>
    <definedName name="rasApplication2" localSheetId="12">#REF!</definedName>
    <definedName name="rasApplication2" localSheetId="13">#REF!</definedName>
    <definedName name="rasApplication2">#REF!</definedName>
    <definedName name="rasDate1" localSheetId="12">#REF!</definedName>
    <definedName name="rasDate1" localSheetId="13">#REF!</definedName>
    <definedName name="rasDate1">#REF!</definedName>
    <definedName name="rasDate2" localSheetId="12">#REF!</definedName>
    <definedName name="rasDate2" localSheetId="13">#REF!</definedName>
    <definedName name="rasDate2">#REF!</definedName>
    <definedName name="rasDoc1" localSheetId="12">#REF!</definedName>
    <definedName name="rasDoc1" localSheetId="13">#REF!</definedName>
    <definedName name="rasDoc1">#REF!</definedName>
    <definedName name="rasDoc2" localSheetId="12">#REF!</definedName>
    <definedName name="rasDoc2" localSheetId="13">#REF!</definedName>
    <definedName name="rasDoc2">#REF!</definedName>
    <definedName name="rasNumber" localSheetId="12">#REF!</definedName>
    <definedName name="rasNumber" localSheetId="13">#REF!</definedName>
    <definedName name="rasNumber">#REF!</definedName>
    <definedName name="rasOrgn" localSheetId="12">#REF!</definedName>
    <definedName name="rasOrgn" localSheetId="13">#REF!</definedName>
    <definedName name="rasOrgn">#REF!</definedName>
    <definedName name="rasRecDay" localSheetId="12">#REF!</definedName>
    <definedName name="rasRecDay" localSheetId="13">#REF!</definedName>
    <definedName name="rasRecDay">#REF!</definedName>
    <definedName name="rasReceiver" localSheetId="12">#REF!</definedName>
    <definedName name="rasReceiver" localSheetId="13">#REF!</definedName>
    <definedName name="rasReceiver">#REF!</definedName>
    <definedName name="rasRecMonth" localSheetId="12">#REF!</definedName>
    <definedName name="rasRecMonth" localSheetId="13">#REF!</definedName>
    <definedName name="rasRecMonth">#REF!</definedName>
    <definedName name="rasRecYear" localSheetId="12">#REF!</definedName>
    <definedName name="rasRecYear" localSheetId="13">#REF!</definedName>
    <definedName name="rasRecYear">#REF!</definedName>
    <definedName name="rasSubject1" localSheetId="12">#REF!</definedName>
    <definedName name="rasSubject1" localSheetId="13">#REF!</definedName>
    <definedName name="rasSubject1">#REF!</definedName>
    <definedName name="rasSubject2" localSheetId="12">#REF!</definedName>
    <definedName name="rasSubject2" localSheetId="13">#REF!</definedName>
    <definedName name="rasSubject2">#REF!</definedName>
    <definedName name="rasSum" localSheetId="12">#REF!</definedName>
    <definedName name="rasSum" localSheetId="13">#REF!</definedName>
    <definedName name="rasSum">#REF!</definedName>
    <definedName name="rasWRecSum1" localSheetId="12">#REF!</definedName>
    <definedName name="rasWRecSum1" localSheetId="13">#REF!</definedName>
    <definedName name="rasWRecSum1">#REF!</definedName>
    <definedName name="rasWRecSum2" localSheetId="12">#REF!</definedName>
    <definedName name="rasWRecSum2" localSheetId="13">#REF!</definedName>
    <definedName name="rasWRecSum2">#REF!</definedName>
    <definedName name="rasWRecSumC" localSheetId="12">#REF!</definedName>
    <definedName name="rasWRecSumC" localSheetId="13">#REF!</definedName>
    <definedName name="rasWRecSumC">#REF!</definedName>
    <definedName name="rasWSum1" localSheetId="12">#REF!</definedName>
    <definedName name="rasWSum1" localSheetId="13">#REF!</definedName>
    <definedName name="rasWSum1">#REF!</definedName>
    <definedName name="rasWSum2" localSheetId="12">#REF!</definedName>
    <definedName name="rasWSum2" localSheetId="13">#REF!</definedName>
    <definedName name="rasWSum2">#REF!</definedName>
    <definedName name="rasWSumC" localSheetId="12">#REF!</definedName>
    <definedName name="rasWSumC" localSheetId="13">#REF!</definedName>
    <definedName name="rasWSumC">#REF!</definedName>
    <definedName name="rate" localSheetId="17">#REF!</definedName>
    <definedName name="rate" localSheetId="5">#REF!</definedName>
    <definedName name="rate" localSheetId="12">#REF!</definedName>
    <definedName name="rate" localSheetId="8">#REF!</definedName>
    <definedName name="rate" localSheetId="13">#REF!</definedName>
    <definedName name="rate" localSheetId="10">#REF!</definedName>
    <definedName name="rate" localSheetId="9">#REF!</definedName>
    <definedName name="rate" localSheetId="11">#REF!</definedName>
    <definedName name="rate" localSheetId="6">#REF!</definedName>
    <definedName name="rate" localSheetId="7">#REF!</definedName>
    <definedName name="rate" localSheetId="3">#REF!</definedName>
    <definedName name="rate">#REF!</definedName>
    <definedName name="Rate0">[76]Настройка!$B$15</definedName>
    <definedName name="Rate01" localSheetId="17">[146]Настройка!#REF!</definedName>
    <definedName name="Rate01" localSheetId="5">[146]Настройка!#REF!</definedName>
    <definedName name="Rate01" localSheetId="12">[146]Настройка!#REF!</definedName>
    <definedName name="Rate01" localSheetId="8">[146]Настройка!#REF!</definedName>
    <definedName name="Rate01" localSheetId="13">[146]Настройка!#REF!</definedName>
    <definedName name="Rate01" localSheetId="10">[146]Настройка!#REF!</definedName>
    <definedName name="Rate01" localSheetId="9">[146]Настройка!#REF!</definedName>
    <definedName name="Rate01" localSheetId="6">[146]Настройка!#REF!</definedName>
    <definedName name="Rate01" localSheetId="7">[146]Настройка!#REF!</definedName>
    <definedName name="Rate01" localSheetId="3">[146]Настройка!#REF!</definedName>
    <definedName name="Rate01">[146]Настройка!#REF!</definedName>
    <definedName name="Rate02" localSheetId="17">[146]Настройка!#REF!</definedName>
    <definedName name="Rate02" localSheetId="5">[146]Настройка!#REF!</definedName>
    <definedName name="Rate02" localSheetId="12">[146]Настройка!#REF!</definedName>
    <definedName name="Rate02" localSheetId="8">[146]Настройка!#REF!</definedName>
    <definedName name="Rate02" localSheetId="13">[146]Настройка!#REF!</definedName>
    <definedName name="Rate02" localSheetId="10">[146]Настройка!#REF!</definedName>
    <definedName name="Rate02" localSheetId="9">[146]Настройка!#REF!</definedName>
    <definedName name="Rate02" localSheetId="6">[146]Настройка!#REF!</definedName>
    <definedName name="Rate02" localSheetId="7">[146]Настройка!#REF!</definedName>
    <definedName name="Rate02" localSheetId="3">[146]Настройка!#REF!</definedName>
    <definedName name="Rate02">[146]Настройка!#REF!</definedName>
    <definedName name="Rate03" localSheetId="17">[146]Настройка!#REF!</definedName>
    <definedName name="Rate03" localSheetId="12">[146]Настройка!#REF!</definedName>
    <definedName name="Rate03" localSheetId="13">[146]Настройка!#REF!</definedName>
    <definedName name="Rate03" localSheetId="6">[146]Настройка!#REF!</definedName>
    <definedName name="Rate03">[146]Настройка!#REF!</definedName>
    <definedName name="Rate04" localSheetId="17">[146]Настройка!#REF!</definedName>
    <definedName name="Rate04" localSheetId="12">[146]Настройка!#REF!</definedName>
    <definedName name="Rate04" localSheetId="13">[146]Настройка!#REF!</definedName>
    <definedName name="Rate04" localSheetId="6">[146]Настройка!#REF!</definedName>
    <definedName name="Rate04">[146]Настройка!#REF!</definedName>
    <definedName name="Rate05" localSheetId="12">[146]Настройка!#REF!</definedName>
    <definedName name="Rate05" localSheetId="13">[146]Настройка!#REF!</definedName>
    <definedName name="Rate05">[146]Настройка!#REF!</definedName>
    <definedName name="Rate06" localSheetId="12">[146]Настройка!#REF!</definedName>
    <definedName name="Rate06" localSheetId="13">[146]Настройка!#REF!</definedName>
    <definedName name="Rate06">[146]Настройка!#REF!</definedName>
    <definedName name="Rate1">[76]Настройка!$B$16</definedName>
    <definedName name="rate2" localSheetId="17">#REF!</definedName>
    <definedName name="rate2" localSheetId="5">#REF!</definedName>
    <definedName name="rate2" localSheetId="12">#REF!</definedName>
    <definedName name="rate2" localSheetId="8">#REF!</definedName>
    <definedName name="rate2" localSheetId="13">#REF!</definedName>
    <definedName name="rate2" localSheetId="10">#REF!</definedName>
    <definedName name="rate2" localSheetId="9">#REF!</definedName>
    <definedName name="rate2" localSheetId="11">#REF!</definedName>
    <definedName name="rate2" localSheetId="6">#REF!</definedName>
    <definedName name="rate2" localSheetId="7">#REF!</definedName>
    <definedName name="rate2" localSheetId="3">#REF!</definedName>
    <definedName name="rate2">#REF!</definedName>
    <definedName name="rateJuce" localSheetId="17">#REF!</definedName>
    <definedName name="rateJuce" localSheetId="5">#REF!</definedName>
    <definedName name="rateJuce" localSheetId="12">#REF!</definedName>
    <definedName name="rateJuce" localSheetId="8">#REF!</definedName>
    <definedName name="rateJuce" localSheetId="13">#REF!</definedName>
    <definedName name="rateJuce" localSheetId="10">#REF!</definedName>
    <definedName name="rateJuce" localSheetId="9">#REF!</definedName>
    <definedName name="rateJuce" localSheetId="11">#REF!</definedName>
    <definedName name="rateJuce" localSheetId="6">#REF!</definedName>
    <definedName name="rateJuce" localSheetId="7">#REF!</definedName>
    <definedName name="rateJuce" localSheetId="3">#REF!</definedName>
    <definedName name="rateJuce">#REF!</definedName>
    <definedName name="rateJuice" localSheetId="17">[152]Инфо!#REF!</definedName>
    <definedName name="rateJuice" localSheetId="5">[152]Инфо!#REF!</definedName>
    <definedName name="rateJuice" localSheetId="12">[152]Инфо!#REF!</definedName>
    <definedName name="rateJuice" localSheetId="13">[152]Инфо!#REF!</definedName>
    <definedName name="rateJuice" localSheetId="11">[152]Инфо!#REF!</definedName>
    <definedName name="rateJuice" localSheetId="3">[152]Инфо!#REF!</definedName>
    <definedName name="rateJuice">[152]Инфо!#REF!</definedName>
    <definedName name="rateKZTtoKGS">[153]Справочно!$C$13</definedName>
    <definedName name="rateKZTtoRUR">[154]Справочно!$C$14</definedName>
    <definedName name="rateMilk" localSheetId="17">[152]Инфо!#REF!</definedName>
    <definedName name="rateMilk" localSheetId="5">[152]Инфо!#REF!</definedName>
    <definedName name="rateMilk" localSheetId="12">[152]Инфо!#REF!</definedName>
    <definedName name="rateMilk" localSheetId="8">[152]Инфо!#REF!</definedName>
    <definedName name="rateMilk" localSheetId="13">[152]Инфо!#REF!</definedName>
    <definedName name="rateMilk" localSheetId="10">[152]Инфо!#REF!</definedName>
    <definedName name="rateMilk" localSheetId="9">[152]Инфо!#REF!</definedName>
    <definedName name="rateMilk" localSheetId="6">[152]Инфо!#REF!</definedName>
    <definedName name="rateMilk" localSheetId="7">[152]Инфо!#REF!</definedName>
    <definedName name="rateMilk" localSheetId="3">[152]Инфо!#REF!</definedName>
    <definedName name="rateMilk">[152]Инфо!#REF!</definedName>
    <definedName name="RD" localSheetId="17">#REF!</definedName>
    <definedName name="RD" localSheetId="5">#REF!</definedName>
    <definedName name="RD" localSheetId="12">#REF!</definedName>
    <definedName name="RD" localSheetId="8">#REF!</definedName>
    <definedName name="RD" localSheetId="13">#REF!</definedName>
    <definedName name="RD" localSheetId="10">#REF!</definedName>
    <definedName name="RD" localSheetId="9">#REF!</definedName>
    <definedName name="RD" localSheetId="6">#REF!</definedName>
    <definedName name="RD" localSheetId="7">#REF!</definedName>
    <definedName name="RD" localSheetId="3">#REF!</definedName>
    <definedName name="RD">#REF!</definedName>
    <definedName name="real" localSheetId="6">'Прил 2'!real</definedName>
    <definedName name="real">#N/A</definedName>
    <definedName name="REG_ET" localSheetId="12">#REF!</definedName>
    <definedName name="REG_ET" localSheetId="13">#REF!</definedName>
    <definedName name="REG_ET" localSheetId="6">#REF!</definedName>
    <definedName name="REG_ET">#REF!</definedName>
    <definedName name="REG_PROT" localSheetId="12">#REF!,#REF!,#REF!,#REF!,#REF!,#REF!,#REF!</definedName>
    <definedName name="REG_PROT" localSheetId="13">#REF!,#REF!,#REF!,#REF!,#REF!,#REF!,#REF!</definedName>
    <definedName name="REG_PROT" localSheetId="6">#REF!,#REF!,#REF!,#REF!,#REF!,#REF!,#REF!</definedName>
    <definedName name="REG_PROT">#REF!,#REF!,#REF!,#REF!,#REF!,#REF!,#REF!</definedName>
    <definedName name="REGcom" localSheetId="12">#REF!</definedName>
    <definedName name="REGcom" localSheetId="13">#REF!</definedName>
    <definedName name="REGcom" localSheetId="6">#REF!</definedName>
    <definedName name="REGcom">#REF!</definedName>
    <definedName name="REGION">[155]TEHSHEET!$B$2:$B$86</definedName>
    <definedName name="regions" localSheetId="12">#REF!</definedName>
    <definedName name="regions" localSheetId="13">#REF!</definedName>
    <definedName name="regions" localSheetId="6">#REF!</definedName>
    <definedName name="regions">#REF!</definedName>
    <definedName name="REGUL" localSheetId="17">#REF!</definedName>
    <definedName name="REGUL" localSheetId="5">#REF!</definedName>
    <definedName name="REGUL" localSheetId="12">#REF!</definedName>
    <definedName name="REGUL" localSheetId="8">#REF!</definedName>
    <definedName name="REGUL" localSheetId="13">#REF!</definedName>
    <definedName name="REGUL" localSheetId="10">#REF!</definedName>
    <definedName name="REGUL" localSheetId="9">#REF!</definedName>
    <definedName name="REGUL" localSheetId="11">#REF!</definedName>
    <definedName name="REGUL" localSheetId="6">#REF!</definedName>
    <definedName name="REGUL" localSheetId="7">#REF!</definedName>
    <definedName name="REGUL" localSheetId="3">#REF!</definedName>
    <definedName name="REGUL">#REF!</definedName>
    <definedName name="ReleveredBeta" localSheetId="17">#REF!</definedName>
    <definedName name="ReleveredBeta" localSheetId="5">#REF!</definedName>
    <definedName name="ReleveredBeta" localSheetId="12">#REF!</definedName>
    <definedName name="ReleveredBeta" localSheetId="8">#REF!</definedName>
    <definedName name="ReleveredBeta" localSheetId="13">#REF!</definedName>
    <definedName name="ReleveredBeta" localSheetId="10">#REF!</definedName>
    <definedName name="ReleveredBeta" localSheetId="9">#REF!</definedName>
    <definedName name="ReleveredBeta" localSheetId="11">#REF!</definedName>
    <definedName name="ReleveredBeta" localSheetId="6">#REF!</definedName>
    <definedName name="ReleveredBeta" localSheetId="7">#REF!</definedName>
    <definedName name="ReleveredBeta" localSheetId="3">#REF!</definedName>
    <definedName name="ReleveredBeta">#REF!</definedName>
    <definedName name="rerterg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17">#REF!</definedName>
    <definedName name="respirators" localSheetId="5">#REF!</definedName>
    <definedName name="respirators" localSheetId="12">#REF!</definedName>
    <definedName name="respirators" localSheetId="8">#REF!</definedName>
    <definedName name="respirators" localSheetId="13">#REF!</definedName>
    <definedName name="respirators" localSheetId="10">#REF!</definedName>
    <definedName name="respirators" localSheetId="9">#REF!</definedName>
    <definedName name="respirators" localSheetId="11">#REF!</definedName>
    <definedName name="respirators" localSheetId="6">#REF!</definedName>
    <definedName name="respirators" localSheetId="7">#REF!</definedName>
    <definedName name="respirators" localSheetId="3">#REF!</definedName>
    <definedName name="respirators">#REF!</definedName>
    <definedName name="rety" localSheetId="6">'Прил 2'!rety</definedName>
    <definedName name="rety">#N/A</definedName>
    <definedName name="revenues" localSheetId="12">#REF!</definedName>
    <definedName name="revenues" localSheetId="13">#REF!</definedName>
    <definedName name="revenues" localSheetId="6">#REF!</definedName>
    <definedName name="revenues">#REF!</definedName>
    <definedName name="Revolver_Interest" localSheetId="17">#REF!</definedName>
    <definedName name="Revolver_Interest" localSheetId="5">#REF!</definedName>
    <definedName name="Revolver_Interest" localSheetId="12">#REF!</definedName>
    <definedName name="Revolver_Interest" localSheetId="8">#REF!</definedName>
    <definedName name="Revolver_Interest" localSheetId="13">#REF!</definedName>
    <definedName name="Revolver_Interest" localSheetId="10">#REF!</definedName>
    <definedName name="Revolver_Interest" localSheetId="9">#REF!</definedName>
    <definedName name="Revolver_Interest" localSheetId="11">#REF!</definedName>
    <definedName name="Revolver_Interest" localSheetId="6">#REF!</definedName>
    <definedName name="Revolver_Interest" localSheetId="7">#REF!</definedName>
    <definedName name="Revolver_Interest" localSheetId="3">#REF!</definedName>
    <definedName name="Revolver_Interest">#REF!</definedName>
    <definedName name="rghergherg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[133]FST5!$G$214:$G$217,[133]FST5!$G$219:$G$224,[133]FST5!$G$226,[133]FST5!$G$228,[133]FST5!$G$230,[133]FST5!$G$232,[133]FST5!$G$197:$G$212</definedName>
    <definedName name="roll" localSheetId="17">#REF!</definedName>
    <definedName name="roll" localSheetId="5">#REF!</definedName>
    <definedName name="roll" localSheetId="12">#REF!</definedName>
    <definedName name="roll" localSheetId="8">#REF!</definedName>
    <definedName name="roll" localSheetId="13">#REF!</definedName>
    <definedName name="roll" localSheetId="10">#REF!</definedName>
    <definedName name="roll" localSheetId="9">#REF!</definedName>
    <definedName name="roll" localSheetId="11">#REF!</definedName>
    <definedName name="roll" localSheetId="6">#REF!</definedName>
    <definedName name="roll" localSheetId="7">#REF!</definedName>
    <definedName name="roll" localSheetId="3">#REF!</definedName>
    <definedName name="roll">#REF!</definedName>
    <definedName name="rows">[57]АКРасч!$A$1:$IV$5,[57]АКРасч!$A$7:$IV$22,[57]АКРасч!$A$24:$IV$41,[57]АКРасч!$A$43:$IV$54,[57]АКРасч!$A$55:$IV$56,[57]АКРасч!$A$58:$IV$71,[57]АКРасч!$A$72:$IV$98</definedName>
    <definedName name="ROZN_09" localSheetId="12">'[61]2009'!#REF!</definedName>
    <definedName name="ROZN_09" localSheetId="13">'[61]2009'!#REF!</definedName>
    <definedName name="ROZN_09">'[61]2009'!#REF!</definedName>
    <definedName name="rr" localSheetId="17">#N/A</definedName>
    <definedName name="rr" localSheetId="12">#N/A</definedName>
    <definedName name="rr" localSheetId="8">#N/A</definedName>
    <definedName name="rr" localSheetId="10">#N/A</definedName>
    <definedName name="rr" localSheetId="9">#N/A</definedName>
    <definedName name="rr" localSheetId="6">[21]!rr</definedName>
    <definedName name="rr" localSheetId="7">[21]!rr</definedName>
    <definedName name="rr">#N/A</definedName>
    <definedName name="ŕŕ" localSheetId="12">'[4]4.8теплоноситель'!ŕŕ</definedName>
    <definedName name="ŕŕ" localSheetId="13">'[4]4.8теплоноситель'!ŕŕ</definedName>
    <definedName name="ŕŕ">'[4]4.8теплоноситель'!ŕŕ</definedName>
    <definedName name="RRE" localSheetId="12">#REF!</definedName>
    <definedName name="RRE" localSheetId="13">#REF!</definedName>
    <definedName name="RRE" localSheetId="6">#REF!</definedName>
    <definedName name="RRE">#REF!</definedName>
    <definedName name="rrr" localSheetId="17">#REF!</definedName>
    <definedName name="rrr" localSheetId="5">#REF!</definedName>
    <definedName name="rrr" localSheetId="12">#REF!</definedName>
    <definedName name="rrr" localSheetId="8">#REF!</definedName>
    <definedName name="rrr" localSheetId="13">#REF!</definedName>
    <definedName name="rrr" localSheetId="10">#REF!</definedName>
    <definedName name="rrr" localSheetId="9">#REF!</definedName>
    <definedName name="rrr" localSheetId="11">#REF!</definedName>
    <definedName name="rrr" localSheetId="6">#REF!</definedName>
    <definedName name="rrr" localSheetId="7">#REF!</definedName>
    <definedName name="rrr" localSheetId="3">#REF!</definedName>
    <definedName name="rrr">#REF!</definedName>
    <definedName name="rrrr" localSheetId="17">#REF!</definedName>
    <definedName name="rrrr" localSheetId="5">#REF!</definedName>
    <definedName name="rrrr" localSheetId="12">#REF!</definedName>
    <definedName name="rrrr" localSheetId="8">#REF!</definedName>
    <definedName name="rrrr" localSheetId="13">#REF!</definedName>
    <definedName name="rrrr" localSheetId="10">#REF!</definedName>
    <definedName name="rrrr" localSheetId="9">#REF!</definedName>
    <definedName name="rrrr" localSheetId="11">#REF!</definedName>
    <definedName name="rrrr" localSheetId="6">#REF!</definedName>
    <definedName name="rrrr" localSheetId="7">#REF!</definedName>
    <definedName name="rrrr" localSheetId="3">#REF!</definedName>
    <definedName name="rrrr">#REF!</definedName>
    <definedName name="rrrrrr" localSheetId="17">#REF!</definedName>
    <definedName name="rrrrrr" localSheetId="5">#REF!</definedName>
    <definedName name="rrrrrr" localSheetId="12">#REF!</definedName>
    <definedName name="rrrrrr" localSheetId="8">#REF!</definedName>
    <definedName name="rrrrrr" localSheetId="13">#REF!</definedName>
    <definedName name="rrrrrr" localSheetId="10">#REF!</definedName>
    <definedName name="rrrrrr" localSheetId="9">#REF!</definedName>
    <definedName name="rrrrrr" localSheetId="11">#REF!</definedName>
    <definedName name="rrrrrr" localSheetId="6">#REF!</definedName>
    <definedName name="rrrrrr" localSheetId="7">#REF!</definedName>
    <definedName name="rrrrrr" localSheetId="3">#REF!</definedName>
    <definedName name="rrrrrr">#REF!</definedName>
    <definedName name="rrtget6" localSheetId="17">#N/A</definedName>
    <definedName name="rrtget6" localSheetId="12">#N/A</definedName>
    <definedName name="rrtget6" localSheetId="8">#N/A</definedName>
    <definedName name="rrtget6" localSheetId="10">#N/A</definedName>
    <definedName name="rrtget6" localSheetId="9">#N/A</definedName>
    <definedName name="rrtget6" localSheetId="6">[21]!rrtget6</definedName>
    <definedName name="rrtget6" localSheetId="7">[21]!rrtget6</definedName>
    <definedName name="rrtget6">#N/A</definedName>
    <definedName name="rst_main_t0">[104]Сумм!$A$6:$A$441</definedName>
    <definedName name="rst_main_t3">[104]Сумм!$AB$6:$AB$441</definedName>
    <definedName name="rst_main_t4">[104]Сумм!$AF$6:$AF$441</definedName>
    <definedName name="rtghrt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17">#REF!</definedName>
    <definedName name="Rtitle" localSheetId="5">#REF!</definedName>
    <definedName name="Rtitle" localSheetId="12">#REF!</definedName>
    <definedName name="Rtitle" localSheetId="8">#REF!</definedName>
    <definedName name="Rtitle" localSheetId="13">#REF!</definedName>
    <definedName name="Rtitle" localSheetId="10">#REF!</definedName>
    <definedName name="Rtitle" localSheetId="9">#REF!</definedName>
    <definedName name="Rtitle" localSheetId="11">#REF!</definedName>
    <definedName name="Rtitle" localSheetId="6">#REF!</definedName>
    <definedName name="Rtitle" localSheetId="7">#REF!</definedName>
    <definedName name="Rtitle" localSheetId="3">#REF!</definedName>
    <definedName name="Rtitle">#REF!</definedName>
    <definedName name="rty" localSheetId="6">'Прил 2'!rty</definedName>
    <definedName name="rty">#N/A</definedName>
    <definedName name="RU" localSheetId="6">'Прил 2'!RU</definedName>
    <definedName name="RU">#N/A</definedName>
    <definedName name="RUR_ПЛАН_M" localSheetId="17">#REF!</definedName>
    <definedName name="RUR_ПЛАН_M" localSheetId="5">#REF!</definedName>
    <definedName name="RUR_ПЛАН_M" localSheetId="12">#REF!</definedName>
    <definedName name="RUR_ПЛАН_M" localSheetId="8">#REF!</definedName>
    <definedName name="RUR_ПЛАН_M" localSheetId="13">#REF!</definedName>
    <definedName name="RUR_ПЛАН_M" localSheetId="10">#REF!</definedName>
    <definedName name="RUR_ПЛАН_M" localSheetId="9">#REF!</definedName>
    <definedName name="RUR_ПЛАН_M" localSheetId="11">#REF!</definedName>
    <definedName name="RUR_ПЛАН_M" localSheetId="6">#REF!</definedName>
    <definedName name="RUR_ПЛАН_M" localSheetId="7">#REF!</definedName>
    <definedName name="RUR_ПЛАН_M" localSheetId="3">#REF!</definedName>
    <definedName name="RUR_ПЛАН_M">#REF!</definedName>
    <definedName name="RUR_ПЛАН_Г" localSheetId="17">#REF!</definedName>
    <definedName name="RUR_ПЛАН_Г" localSheetId="5">#REF!</definedName>
    <definedName name="RUR_ПЛАН_Г" localSheetId="12">#REF!</definedName>
    <definedName name="RUR_ПЛАН_Г" localSheetId="8">#REF!</definedName>
    <definedName name="RUR_ПЛАН_Г" localSheetId="13">#REF!</definedName>
    <definedName name="RUR_ПЛАН_Г" localSheetId="10">#REF!</definedName>
    <definedName name="RUR_ПЛАН_Г" localSheetId="9">#REF!</definedName>
    <definedName name="RUR_ПЛАН_Г" localSheetId="11">#REF!</definedName>
    <definedName name="RUR_ПЛАН_Г" localSheetId="6">#REF!</definedName>
    <definedName name="RUR_ПЛАН_Г" localSheetId="7">#REF!</definedName>
    <definedName name="RUR_ПЛАН_Г" localSheetId="3">#REF!</definedName>
    <definedName name="RUR_ПЛАН_Г">#REF!</definedName>
    <definedName name="RUR_ФАКТ_M" localSheetId="17">#REF!</definedName>
    <definedName name="RUR_ФАКТ_M" localSheetId="5">#REF!</definedName>
    <definedName name="RUR_ФАКТ_M" localSheetId="12">#REF!</definedName>
    <definedName name="RUR_ФАКТ_M" localSheetId="8">#REF!</definedName>
    <definedName name="RUR_ФАКТ_M" localSheetId="13">#REF!</definedName>
    <definedName name="RUR_ФАКТ_M" localSheetId="10">#REF!</definedName>
    <definedName name="RUR_ФАКТ_M" localSheetId="9">#REF!</definedName>
    <definedName name="RUR_ФАКТ_M" localSheetId="11">#REF!</definedName>
    <definedName name="RUR_ФАКТ_M" localSheetId="6">#REF!</definedName>
    <definedName name="RUR_ФАКТ_M" localSheetId="7">#REF!</definedName>
    <definedName name="RUR_ФАКТ_M" localSheetId="3">#REF!</definedName>
    <definedName name="RUR_ФАКТ_M">#REF!</definedName>
    <definedName name="RUR_ФАКТ_Г" localSheetId="17">#REF!</definedName>
    <definedName name="RUR_ФАКТ_Г" localSheetId="5">#REF!</definedName>
    <definedName name="RUR_ФАКТ_Г" localSheetId="12">#REF!</definedName>
    <definedName name="RUR_ФАКТ_Г" localSheetId="8">#REF!</definedName>
    <definedName name="RUR_ФАКТ_Г" localSheetId="13">#REF!</definedName>
    <definedName name="RUR_ФАКТ_Г" localSheetId="10">#REF!</definedName>
    <definedName name="RUR_ФАКТ_Г" localSheetId="9">#REF!</definedName>
    <definedName name="RUR_ФАКТ_Г" localSheetId="11">#REF!</definedName>
    <definedName name="RUR_ФАКТ_Г" localSheetId="6">#REF!</definedName>
    <definedName name="RUR_ФАКТ_Г" localSheetId="7">#REF!</definedName>
    <definedName name="RUR_ФАКТ_Г" localSheetId="3">#REF!</definedName>
    <definedName name="RUR_ФАКТ_Г">#REF!</definedName>
    <definedName name="rus" localSheetId="17">#REF!</definedName>
    <definedName name="rus" localSheetId="5">#REF!</definedName>
    <definedName name="rus" localSheetId="12">#REF!</definedName>
    <definedName name="rus" localSheetId="8">#REF!</definedName>
    <definedName name="rus" localSheetId="13">#REF!</definedName>
    <definedName name="rus" localSheetId="10">#REF!</definedName>
    <definedName name="rus" localSheetId="9">#REF!</definedName>
    <definedName name="rus" localSheetId="11">#REF!</definedName>
    <definedName name="rus" localSheetId="6">#REF!</definedName>
    <definedName name="rus" localSheetId="7">#REF!</definedName>
    <definedName name="rus" localSheetId="3">#REF!</definedName>
    <definedName name="rus">#REF!</definedName>
    <definedName name="s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 localSheetId="17">#REF!</definedName>
    <definedName name="S1_" localSheetId="5">#REF!</definedName>
    <definedName name="S1_" localSheetId="12">#REF!</definedName>
    <definedName name="S1_" localSheetId="8">#REF!</definedName>
    <definedName name="S1_" localSheetId="13">#REF!</definedName>
    <definedName name="S1_" localSheetId="10">#REF!</definedName>
    <definedName name="S1_" localSheetId="9">#REF!</definedName>
    <definedName name="S1_" localSheetId="11">#REF!</definedName>
    <definedName name="S1_" localSheetId="6">#REF!</definedName>
    <definedName name="S1_" localSheetId="7">#REF!</definedName>
    <definedName name="S1_" localSheetId="3">#REF!</definedName>
    <definedName name="S1_">#REF!</definedName>
    <definedName name="S10_" localSheetId="17">#REF!</definedName>
    <definedName name="S10_" localSheetId="5">#REF!</definedName>
    <definedName name="S10_" localSheetId="12">#REF!</definedName>
    <definedName name="S10_" localSheetId="8">#REF!</definedName>
    <definedName name="S10_" localSheetId="13">#REF!</definedName>
    <definedName name="S10_" localSheetId="10">#REF!</definedName>
    <definedName name="S10_" localSheetId="9">#REF!</definedName>
    <definedName name="S10_" localSheetId="11">#REF!</definedName>
    <definedName name="S10_" localSheetId="6">#REF!</definedName>
    <definedName name="S10_" localSheetId="7">#REF!</definedName>
    <definedName name="S10_" localSheetId="3">#REF!</definedName>
    <definedName name="S10_">#REF!</definedName>
    <definedName name="S11_" localSheetId="17">#REF!</definedName>
    <definedName name="S11_" localSheetId="5">#REF!</definedName>
    <definedName name="S11_" localSheetId="12">#REF!</definedName>
    <definedName name="S11_" localSheetId="8">#REF!</definedName>
    <definedName name="S11_" localSheetId="13">#REF!</definedName>
    <definedName name="S11_" localSheetId="10">#REF!</definedName>
    <definedName name="S11_" localSheetId="9">#REF!</definedName>
    <definedName name="S11_" localSheetId="11">#REF!</definedName>
    <definedName name="S11_" localSheetId="6">#REF!</definedName>
    <definedName name="S11_" localSheetId="7">#REF!</definedName>
    <definedName name="S11_" localSheetId="3">#REF!</definedName>
    <definedName name="S11_">#REF!</definedName>
    <definedName name="S12_" localSheetId="17">#REF!</definedName>
    <definedName name="S12_" localSheetId="5">#REF!</definedName>
    <definedName name="S12_" localSheetId="12">#REF!</definedName>
    <definedName name="S12_" localSheetId="8">#REF!</definedName>
    <definedName name="S12_" localSheetId="13">#REF!</definedName>
    <definedName name="S12_" localSheetId="10">#REF!</definedName>
    <definedName name="S12_" localSheetId="9">#REF!</definedName>
    <definedName name="S12_" localSheetId="11">#REF!</definedName>
    <definedName name="S12_" localSheetId="6">#REF!</definedName>
    <definedName name="S12_" localSheetId="7">#REF!</definedName>
    <definedName name="S12_" localSheetId="3">#REF!</definedName>
    <definedName name="S12_">#REF!</definedName>
    <definedName name="S13_" localSheetId="17">#REF!</definedName>
    <definedName name="S13_" localSheetId="5">#REF!</definedName>
    <definedName name="S13_" localSheetId="12">#REF!</definedName>
    <definedName name="S13_" localSheetId="8">#REF!</definedName>
    <definedName name="S13_" localSheetId="13">#REF!</definedName>
    <definedName name="S13_" localSheetId="10">#REF!</definedName>
    <definedName name="S13_" localSheetId="9">#REF!</definedName>
    <definedName name="S13_" localSheetId="11">#REF!</definedName>
    <definedName name="S13_" localSheetId="6">#REF!</definedName>
    <definedName name="S13_" localSheetId="7">#REF!</definedName>
    <definedName name="S13_" localSheetId="3">#REF!</definedName>
    <definedName name="S13_">#REF!</definedName>
    <definedName name="S14_" localSheetId="17">#REF!</definedName>
    <definedName name="S14_" localSheetId="5">#REF!</definedName>
    <definedName name="S14_" localSheetId="12">#REF!</definedName>
    <definedName name="S14_" localSheetId="8">#REF!</definedName>
    <definedName name="S14_" localSheetId="13">#REF!</definedName>
    <definedName name="S14_" localSheetId="10">#REF!</definedName>
    <definedName name="S14_" localSheetId="9">#REF!</definedName>
    <definedName name="S14_" localSheetId="11">#REF!</definedName>
    <definedName name="S14_" localSheetId="6">#REF!</definedName>
    <definedName name="S14_" localSheetId="7">#REF!</definedName>
    <definedName name="S14_" localSheetId="3">#REF!</definedName>
    <definedName name="S14_">#REF!</definedName>
    <definedName name="S15_" localSheetId="17">#REF!</definedName>
    <definedName name="S15_" localSheetId="5">#REF!</definedName>
    <definedName name="S15_" localSheetId="12">#REF!</definedName>
    <definedName name="S15_" localSheetId="8">#REF!</definedName>
    <definedName name="S15_" localSheetId="13">#REF!</definedName>
    <definedName name="S15_" localSheetId="10">#REF!</definedName>
    <definedName name="S15_" localSheetId="9">#REF!</definedName>
    <definedName name="S15_" localSheetId="11">#REF!</definedName>
    <definedName name="S15_" localSheetId="6">#REF!</definedName>
    <definedName name="S15_" localSheetId="7">#REF!</definedName>
    <definedName name="S15_" localSheetId="3">#REF!</definedName>
    <definedName name="S15_">#REF!</definedName>
    <definedName name="S16_" localSheetId="17">#REF!</definedName>
    <definedName name="S16_" localSheetId="5">#REF!</definedName>
    <definedName name="S16_" localSheetId="12">#REF!</definedName>
    <definedName name="S16_" localSheetId="8">#REF!</definedName>
    <definedName name="S16_" localSheetId="13">#REF!</definedName>
    <definedName name="S16_" localSheetId="10">#REF!</definedName>
    <definedName name="S16_" localSheetId="9">#REF!</definedName>
    <definedName name="S16_" localSheetId="11">#REF!</definedName>
    <definedName name="S16_" localSheetId="6">#REF!</definedName>
    <definedName name="S16_" localSheetId="7">#REF!</definedName>
    <definedName name="S16_" localSheetId="3">#REF!</definedName>
    <definedName name="S16_">#REF!</definedName>
    <definedName name="S17_" localSheetId="17">#REF!</definedName>
    <definedName name="S17_" localSheetId="5">#REF!</definedName>
    <definedName name="S17_" localSheetId="12">#REF!</definedName>
    <definedName name="S17_" localSheetId="8">#REF!</definedName>
    <definedName name="S17_" localSheetId="13">#REF!</definedName>
    <definedName name="S17_" localSheetId="10">#REF!</definedName>
    <definedName name="S17_" localSheetId="9">#REF!</definedName>
    <definedName name="S17_" localSheetId="11">#REF!</definedName>
    <definedName name="S17_" localSheetId="6">#REF!</definedName>
    <definedName name="S17_" localSheetId="7">#REF!</definedName>
    <definedName name="S17_" localSheetId="3">#REF!</definedName>
    <definedName name="S17_">#REF!</definedName>
    <definedName name="S18_" localSheetId="17">#REF!</definedName>
    <definedName name="S18_" localSheetId="5">#REF!</definedName>
    <definedName name="S18_" localSheetId="12">#REF!</definedName>
    <definedName name="S18_" localSheetId="8">#REF!</definedName>
    <definedName name="S18_" localSheetId="13">#REF!</definedName>
    <definedName name="S18_" localSheetId="10">#REF!</definedName>
    <definedName name="S18_" localSheetId="9">#REF!</definedName>
    <definedName name="S18_" localSheetId="11">#REF!</definedName>
    <definedName name="S18_" localSheetId="6">#REF!</definedName>
    <definedName name="S18_" localSheetId="7">#REF!</definedName>
    <definedName name="S18_" localSheetId="3">#REF!</definedName>
    <definedName name="S18_">#REF!</definedName>
    <definedName name="S19_" localSheetId="17">#REF!</definedName>
    <definedName name="S19_" localSheetId="5">#REF!</definedName>
    <definedName name="S19_" localSheetId="12">#REF!</definedName>
    <definedName name="S19_" localSheetId="8">#REF!</definedName>
    <definedName name="S19_" localSheetId="13">#REF!</definedName>
    <definedName name="S19_" localSheetId="10">#REF!</definedName>
    <definedName name="S19_" localSheetId="9">#REF!</definedName>
    <definedName name="S19_" localSheetId="11">#REF!</definedName>
    <definedName name="S19_" localSheetId="6">#REF!</definedName>
    <definedName name="S19_" localSheetId="7">#REF!</definedName>
    <definedName name="S19_" localSheetId="3">#REF!</definedName>
    <definedName name="S19_">#REF!</definedName>
    <definedName name="S2_" localSheetId="17">#REF!</definedName>
    <definedName name="S2_" localSheetId="5">#REF!</definedName>
    <definedName name="S2_" localSheetId="12">#REF!</definedName>
    <definedName name="S2_" localSheetId="8">#REF!</definedName>
    <definedName name="S2_" localSheetId="13">#REF!</definedName>
    <definedName name="S2_" localSheetId="10">#REF!</definedName>
    <definedName name="S2_" localSheetId="9">#REF!</definedName>
    <definedName name="S2_" localSheetId="11">#REF!</definedName>
    <definedName name="S2_" localSheetId="6">#REF!</definedName>
    <definedName name="S2_" localSheetId="7">#REF!</definedName>
    <definedName name="S2_" localSheetId="3">#REF!</definedName>
    <definedName name="S2_">#REF!</definedName>
    <definedName name="S20_" localSheetId="17">#REF!</definedName>
    <definedName name="S20_" localSheetId="5">#REF!</definedName>
    <definedName name="S20_" localSheetId="12">#REF!</definedName>
    <definedName name="S20_" localSheetId="8">#REF!</definedName>
    <definedName name="S20_" localSheetId="13">#REF!</definedName>
    <definedName name="S20_" localSheetId="10">#REF!</definedName>
    <definedName name="S20_" localSheetId="9">#REF!</definedName>
    <definedName name="S20_" localSheetId="11">#REF!</definedName>
    <definedName name="S20_" localSheetId="6">#REF!</definedName>
    <definedName name="S20_" localSheetId="7">#REF!</definedName>
    <definedName name="S20_" localSheetId="3">#REF!</definedName>
    <definedName name="S20_">#REF!</definedName>
    <definedName name="S3_" localSheetId="17">#REF!</definedName>
    <definedName name="S3_" localSheetId="5">#REF!</definedName>
    <definedName name="S3_" localSheetId="12">#REF!</definedName>
    <definedName name="S3_" localSheetId="8">#REF!</definedName>
    <definedName name="S3_" localSheetId="13">#REF!</definedName>
    <definedName name="S3_" localSheetId="10">#REF!</definedName>
    <definedName name="S3_" localSheetId="9">#REF!</definedName>
    <definedName name="S3_" localSheetId="11">#REF!</definedName>
    <definedName name="S3_" localSheetId="6">#REF!</definedName>
    <definedName name="S3_" localSheetId="7">#REF!</definedName>
    <definedName name="S3_" localSheetId="3">#REF!</definedName>
    <definedName name="S3_">#REF!</definedName>
    <definedName name="S4_" localSheetId="17">#REF!</definedName>
    <definedName name="S4_" localSheetId="5">#REF!</definedName>
    <definedName name="S4_" localSheetId="12">#REF!</definedName>
    <definedName name="S4_" localSheetId="8">#REF!</definedName>
    <definedName name="S4_" localSheetId="13">#REF!</definedName>
    <definedName name="S4_" localSheetId="10">#REF!</definedName>
    <definedName name="S4_" localSheetId="9">#REF!</definedName>
    <definedName name="S4_" localSheetId="11">#REF!</definedName>
    <definedName name="S4_" localSheetId="6">#REF!</definedName>
    <definedName name="S4_" localSheetId="7">#REF!</definedName>
    <definedName name="S4_" localSheetId="3">#REF!</definedName>
    <definedName name="S4_">#REF!</definedName>
    <definedName name="s4601_41" localSheetId="17">#REF!</definedName>
    <definedName name="s4601_41" localSheetId="5">#REF!</definedName>
    <definedName name="s4601_41" localSheetId="12">#REF!</definedName>
    <definedName name="s4601_41" localSheetId="8">#REF!</definedName>
    <definedName name="s4601_41" localSheetId="13">#REF!</definedName>
    <definedName name="s4601_41" localSheetId="10">#REF!</definedName>
    <definedName name="s4601_41" localSheetId="9">#REF!</definedName>
    <definedName name="s4601_41" localSheetId="11">#REF!</definedName>
    <definedName name="s4601_41" localSheetId="6">#REF!</definedName>
    <definedName name="s4601_41" localSheetId="7">#REF!</definedName>
    <definedName name="s4601_41" localSheetId="3">#REF!</definedName>
    <definedName name="s4601_41">#REF!</definedName>
    <definedName name="s4602_41" localSheetId="17">#REF!</definedName>
    <definedName name="s4602_41" localSheetId="5">#REF!</definedName>
    <definedName name="s4602_41" localSheetId="12">#REF!</definedName>
    <definedName name="s4602_41" localSheetId="8">#REF!</definedName>
    <definedName name="s4602_41" localSheetId="13">#REF!</definedName>
    <definedName name="s4602_41" localSheetId="10">#REF!</definedName>
    <definedName name="s4602_41" localSheetId="9">#REF!</definedName>
    <definedName name="s4602_41" localSheetId="11">#REF!</definedName>
    <definedName name="s4602_41" localSheetId="6">#REF!</definedName>
    <definedName name="s4602_41" localSheetId="7">#REF!</definedName>
    <definedName name="s4602_41" localSheetId="3">#REF!</definedName>
    <definedName name="s4602_41">#REF!</definedName>
    <definedName name="s4603_41" localSheetId="17">#REF!</definedName>
    <definedName name="s4603_41" localSheetId="5">#REF!</definedName>
    <definedName name="s4603_41" localSheetId="12">#REF!</definedName>
    <definedName name="s4603_41" localSheetId="8">#REF!</definedName>
    <definedName name="s4603_41" localSheetId="13">#REF!</definedName>
    <definedName name="s4603_41" localSheetId="10">#REF!</definedName>
    <definedName name="s4603_41" localSheetId="9">#REF!</definedName>
    <definedName name="s4603_41" localSheetId="11">#REF!</definedName>
    <definedName name="s4603_41" localSheetId="6">#REF!</definedName>
    <definedName name="s4603_41" localSheetId="7">#REF!</definedName>
    <definedName name="s4603_41" localSheetId="3">#REF!</definedName>
    <definedName name="s4603_41">#REF!</definedName>
    <definedName name="s4604_41" localSheetId="17">#REF!</definedName>
    <definedName name="s4604_41" localSheetId="5">#REF!</definedName>
    <definedName name="s4604_41" localSheetId="12">#REF!</definedName>
    <definedName name="s4604_41" localSheetId="8">#REF!</definedName>
    <definedName name="s4604_41" localSheetId="13">#REF!</definedName>
    <definedName name="s4604_41" localSheetId="10">#REF!</definedName>
    <definedName name="s4604_41" localSheetId="9">#REF!</definedName>
    <definedName name="s4604_41" localSheetId="11">#REF!</definedName>
    <definedName name="s4604_41" localSheetId="6">#REF!</definedName>
    <definedName name="s4604_41" localSheetId="7">#REF!</definedName>
    <definedName name="s4604_41" localSheetId="3">#REF!</definedName>
    <definedName name="s4604_41">#REF!</definedName>
    <definedName name="s4605_41" localSheetId="17">#REF!</definedName>
    <definedName name="s4605_41" localSheetId="5">#REF!</definedName>
    <definedName name="s4605_41" localSheetId="12">#REF!</definedName>
    <definedName name="s4605_41" localSheetId="8">#REF!</definedName>
    <definedName name="s4605_41" localSheetId="13">#REF!</definedName>
    <definedName name="s4605_41" localSheetId="10">#REF!</definedName>
    <definedName name="s4605_41" localSheetId="9">#REF!</definedName>
    <definedName name="s4605_41" localSheetId="11">#REF!</definedName>
    <definedName name="s4605_41" localSheetId="6">#REF!</definedName>
    <definedName name="s4605_41" localSheetId="7">#REF!</definedName>
    <definedName name="s4605_41" localSheetId="3">#REF!</definedName>
    <definedName name="s4605_41">#REF!</definedName>
    <definedName name="S5_" localSheetId="17">#REF!</definedName>
    <definedName name="S5_" localSheetId="5">#REF!</definedName>
    <definedName name="S5_" localSheetId="12">#REF!</definedName>
    <definedName name="S5_" localSheetId="8">#REF!</definedName>
    <definedName name="S5_" localSheetId="13">#REF!</definedName>
    <definedName name="S5_" localSheetId="10">#REF!</definedName>
    <definedName name="S5_" localSheetId="9">#REF!</definedName>
    <definedName name="S5_" localSheetId="11">#REF!</definedName>
    <definedName name="S5_" localSheetId="6">#REF!</definedName>
    <definedName name="S5_" localSheetId="7">#REF!</definedName>
    <definedName name="S5_" localSheetId="3">#REF!</definedName>
    <definedName name="S5_">#REF!</definedName>
    <definedName name="S6_" localSheetId="17">#REF!</definedName>
    <definedName name="S6_" localSheetId="5">#REF!</definedName>
    <definedName name="S6_" localSheetId="12">#REF!</definedName>
    <definedName name="S6_" localSheetId="8">#REF!</definedName>
    <definedName name="S6_" localSheetId="13">#REF!</definedName>
    <definedName name="S6_" localSheetId="10">#REF!</definedName>
    <definedName name="S6_" localSheetId="9">#REF!</definedName>
    <definedName name="S6_" localSheetId="11">#REF!</definedName>
    <definedName name="S6_" localSheetId="6">#REF!</definedName>
    <definedName name="S6_" localSheetId="7">#REF!</definedName>
    <definedName name="S6_" localSheetId="3">#REF!</definedName>
    <definedName name="S6_">#REF!</definedName>
    <definedName name="S7_" localSheetId="17">#REF!</definedName>
    <definedName name="S7_" localSheetId="5">#REF!</definedName>
    <definedName name="S7_" localSheetId="12">#REF!</definedName>
    <definedName name="S7_" localSheetId="8">#REF!</definedName>
    <definedName name="S7_" localSheetId="13">#REF!</definedName>
    <definedName name="S7_" localSheetId="10">#REF!</definedName>
    <definedName name="S7_" localSheetId="9">#REF!</definedName>
    <definedName name="S7_" localSheetId="11">#REF!</definedName>
    <definedName name="S7_" localSheetId="6">#REF!</definedName>
    <definedName name="S7_" localSheetId="7">#REF!</definedName>
    <definedName name="S7_" localSheetId="3">#REF!</definedName>
    <definedName name="S7_">#REF!</definedName>
    <definedName name="S8_" localSheetId="17">#REF!</definedName>
    <definedName name="S8_" localSheetId="5">#REF!</definedName>
    <definedName name="S8_" localSheetId="12">#REF!</definedName>
    <definedName name="S8_" localSheetId="8">#REF!</definedName>
    <definedName name="S8_" localSheetId="13">#REF!</definedName>
    <definedName name="S8_" localSheetId="10">#REF!</definedName>
    <definedName name="S8_" localSheetId="9">#REF!</definedName>
    <definedName name="S8_" localSheetId="11">#REF!</definedName>
    <definedName name="S8_" localSheetId="6">#REF!</definedName>
    <definedName name="S8_" localSheetId="7">#REF!</definedName>
    <definedName name="S8_" localSheetId="3">#REF!</definedName>
    <definedName name="S8_">#REF!</definedName>
    <definedName name="S9_" localSheetId="17">#REF!</definedName>
    <definedName name="S9_" localSheetId="5">#REF!</definedName>
    <definedName name="S9_" localSheetId="12">#REF!</definedName>
    <definedName name="S9_" localSheetId="8">#REF!</definedName>
    <definedName name="S9_" localSheetId="13">#REF!</definedName>
    <definedName name="S9_" localSheetId="10">#REF!</definedName>
    <definedName name="S9_" localSheetId="9">#REF!</definedName>
    <definedName name="S9_" localSheetId="11">#REF!</definedName>
    <definedName name="S9_" localSheetId="6">#REF!</definedName>
    <definedName name="S9_" localSheetId="7">#REF!</definedName>
    <definedName name="S9_" localSheetId="3">#REF!</definedName>
    <definedName name="S9_">#REF!</definedName>
    <definedName name="SALSUP" localSheetId="5">#REF!</definedName>
    <definedName name="SALSUP" localSheetId="12">#REF!</definedName>
    <definedName name="SALSUP" localSheetId="8">#REF!</definedName>
    <definedName name="SALSUP" localSheetId="13">#REF!</definedName>
    <definedName name="SALSUP" localSheetId="10">#REF!</definedName>
    <definedName name="SALSUP" localSheetId="9">#REF!</definedName>
    <definedName name="SALSUP" localSheetId="6">#REF!</definedName>
    <definedName name="SALSUP" localSheetId="7">#REF!</definedName>
    <definedName name="SALSUP" localSheetId="3">#REF!</definedName>
    <definedName name="SALSUP">#REF!</definedName>
    <definedName name="samara" localSheetId="17">#REF!</definedName>
    <definedName name="samara" localSheetId="5">#REF!</definedName>
    <definedName name="samara" localSheetId="12">#REF!</definedName>
    <definedName name="samara" localSheetId="8">#REF!</definedName>
    <definedName name="samara" localSheetId="13">#REF!</definedName>
    <definedName name="samara" localSheetId="10">#REF!</definedName>
    <definedName name="samara" localSheetId="9">#REF!</definedName>
    <definedName name="samara" localSheetId="11">#REF!</definedName>
    <definedName name="samara" localSheetId="6">#REF!</definedName>
    <definedName name="samara" localSheetId="7">#REF!</definedName>
    <definedName name="samara" localSheetId="3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12">#REF!</definedName>
    <definedName name="SBT_ET" localSheetId="13">#REF!</definedName>
    <definedName name="SBT_ET" localSheetId="6">#REF!</definedName>
    <definedName name="SBT_ET">#REF!</definedName>
    <definedName name="SBT_PROT">#N/A</definedName>
    <definedName name="SBTcom" localSheetId="12">#REF!</definedName>
    <definedName name="SBTcom" localSheetId="13">#REF!</definedName>
    <definedName name="SBTcom" localSheetId="6">#REF!</definedName>
    <definedName name="SBTcom">#REF!</definedName>
    <definedName name="sbyt">[133]FST5!$G$70:$G$75,[133]FST5!$G$77:$G$78,[133]FST5!$G$80:$G$83,[133]FST5!$G$85,[133]FST5!$G$87:$G$91,[133]FST5!$G$93,[133]FST5!$G$95:$G$97,[133]FST5!$G$52:$G$68</definedName>
    <definedName name="scenario_choice">'[53]Macro Assumptions'!$D$60</definedName>
    <definedName name="sch" localSheetId="17">#REF!</definedName>
    <definedName name="sch" localSheetId="5">#REF!</definedName>
    <definedName name="sch" localSheetId="12">#REF!</definedName>
    <definedName name="sch" localSheetId="8">#REF!</definedName>
    <definedName name="sch" localSheetId="13">#REF!</definedName>
    <definedName name="sch" localSheetId="10">#REF!</definedName>
    <definedName name="sch" localSheetId="9">#REF!</definedName>
    <definedName name="sch" localSheetId="11">#REF!</definedName>
    <definedName name="sch" localSheetId="6">#REF!</definedName>
    <definedName name="sch" localSheetId="7">#REF!</definedName>
    <definedName name="sch" localSheetId="3">#REF!</definedName>
    <definedName name="sch">#REF!</definedName>
    <definedName name="SCOPE" localSheetId="12">#REF!</definedName>
    <definedName name="SCOPE" localSheetId="13">#REF!</definedName>
    <definedName name="SCOPE">#REF!</definedName>
    <definedName name="SCOPE_16_LD" localSheetId="12">#REF!</definedName>
    <definedName name="SCOPE_16_LD" localSheetId="13">#REF!</definedName>
    <definedName name="SCOPE_16_LD">#REF!</definedName>
    <definedName name="SCOPE_16_PRT" localSheetId="12">'Пр (1ГВС)'!P1_SCOPE_16_PRT,[0]!P2_SCOPE_16_PRT</definedName>
    <definedName name="SCOPE_16_PRT" localSheetId="8">'Пр (2ГВС)'!P1_SCOPE_16_PRT,[0]!P2_SCOPE_16_PRT</definedName>
    <definedName name="SCOPE_16_PRT" localSheetId="13">'пр 2 к расп'!P1_SCOPE_16_PRT,[0]!P2_SCOPE_16_PRT</definedName>
    <definedName name="SCOPE_16_PRT" localSheetId="10">'пр 4 (ГВС)'!P1_SCOPE_16_PRT,[0]!P2_SCOPE_16_PRT</definedName>
    <definedName name="SCOPE_16_PRT" localSheetId="9">пр3ГВС!P1_SCOPE_16_PRT,[0]!P2_SCOPE_16_PRT</definedName>
    <definedName name="SCOPE_16_PRT" localSheetId="11">пр5!P1_SCOPE_16_PRT,[0]!P2_SCOPE_16_PRT</definedName>
    <definedName name="SCOPE_16_PRT">#N/A</definedName>
    <definedName name="SCOPE_17.1_LD" localSheetId="12">#REF!</definedName>
    <definedName name="SCOPE_17.1_LD" localSheetId="13">#REF!</definedName>
    <definedName name="SCOPE_17.1_LD" localSheetId="6">#REF!</definedName>
    <definedName name="SCOPE_17.1_LD">#REF!</definedName>
    <definedName name="SCOPE_17.1_PRT">'[156]17.1'!$D$14:$F$17,'[156]17.1'!$D$19:$F$22,'[156]17.1'!$I$9:$I$12,'[156]17.1'!$I$14:$I$17,'[156]17.1'!$I$19:$I$22,'[156]17.1'!$D$9:$F$12</definedName>
    <definedName name="SCOPE_17_LD" localSheetId="12">#REF!</definedName>
    <definedName name="SCOPE_17_LD" localSheetId="13">#REF!</definedName>
    <definedName name="SCOPE_17_LD" localSheetId="6">#REF!</definedName>
    <definedName name="SCOPE_17_LD">#REF!</definedName>
    <definedName name="SCOPE_17_PRT">#N/A</definedName>
    <definedName name="SCOPE_2" localSheetId="12">#REF!</definedName>
    <definedName name="SCOPE_2" localSheetId="13">#REF!</definedName>
    <definedName name="SCOPE_2" localSheetId="6">#REF!</definedName>
    <definedName name="SCOPE_2">#REF!</definedName>
    <definedName name="SCOPE_2.1_LD">'[78]2.1'!$G$8:$R$36,'[78]2.1'!$G$187:$R$187</definedName>
    <definedName name="SCOPE_2.1_PRT" localSheetId="12">#REF!</definedName>
    <definedName name="SCOPE_2.1_PRT" localSheetId="13">#REF!</definedName>
    <definedName name="SCOPE_2.1_PRT" localSheetId="6">#REF!</definedName>
    <definedName name="SCOPE_2.1_PRT">#REF!</definedName>
    <definedName name="SCOPE_2.2_LD">'[78]2.2'!$G$8:$R$36,'[78]2.2'!$G$187:$R$187</definedName>
    <definedName name="SCOPE_2.2_PRT" localSheetId="12">#REF!</definedName>
    <definedName name="SCOPE_2.2_PRT" localSheetId="13">#REF!</definedName>
    <definedName name="SCOPE_2.2_PRT" localSheetId="6">#REF!</definedName>
    <definedName name="SCOPE_2.2_PRT">#REF!</definedName>
    <definedName name="SCOPE_2.3_LD">'[78]2.3'!$G$8:$N$36,'[78]2.3'!$G$187:$N$187</definedName>
    <definedName name="SCOPE_2_1" localSheetId="12">#REF!</definedName>
    <definedName name="SCOPE_2_1" localSheetId="13">#REF!</definedName>
    <definedName name="SCOPE_2_1" localSheetId="6">#REF!</definedName>
    <definedName name="SCOPE_2_1">#REF!</definedName>
    <definedName name="SCOPE_2_DR1" localSheetId="12">#REF!</definedName>
    <definedName name="SCOPE_2_DR1" localSheetId="13">#REF!</definedName>
    <definedName name="SCOPE_2_DR1">#REF!</definedName>
    <definedName name="SCOPE_2_DR10" localSheetId="12">#REF!</definedName>
    <definedName name="SCOPE_2_DR10" localSheetId="13">#REF!</definedName>
    <definedName name="SCOPE_2_DR10">#REF!</definedName>
    <definedName name="SCOPE_2_DR11" localSheetId="12">#REF!</definedName>
    <definedName name="SCOPE_2_DR11" localSheetId="13">#REF!</definedName>
    <definedName name="SCOPE_2_DR11">#REF!</definedName>
    <definedName name="SCOPE_2_DR2" localSheetId="12">#REF!</definedName>
    <definedName name="SCOPE_2_DR2" localSheetId="13">#REF!</definedName>
    <definedName name="SCOPE_2_DR2">#REF!</definedName>
    <definedName name="SCOPE_2_DR3" localSheetId="12">#REF!</definedName>
    <definedName name="SCOPE_2_DR3" localSheetId="13">#REF!</definedName>
    <definedName name="SCOPE_2_DR3">#REF!</definedName>
    <definedName name="SCOPE_2_DR4" localSheetId="12">#REF!</definedName>
    <definedName name="SCOPE_2_DR4" localSheetId="13">#REF!</definedName>
    <definedName name="SCOPE_2_DR4">#REF!</definedName>
    <definedName name="SCOPE_2_DR5" localSheetId="12">#REF!</definedName>
    <definedName name="SCOPE_2_DR5" localSheetId="13">#REF!</definedName>
    <definedName name="SCOPE_2_DR5">#REF!</definedName>
    <definedName name="SCOPE_2_DR6" localSheetId="12">#REF!</definedName>
    <definedName name="SCOPE_2_DR6" localSheetId="13">#REF!</definedName>
    <definedName name="SCOPE_2_DR6">#REF!</definedName>
    <definedName name="SCOPE_2_DR7" localSheetId="12">#REF!</definedName>
    <definedName name="SCOPE_2_DR7" localSheetId="13">#REF!</definedName>
    <definedName name="SCOPE_2_DR7">#REF!</definedName>
    <definedName name="SCOPE_2_DR8" localSheetId="12">#REF!</definedName>
    <definedName name="SCOPE_2_DR8" localSheetId="13">#REF!</definedName>
    <definedName name="SCOPE_2_DR8">#REF!</definedName>
    <definedName name="SCOPE_2_DR9" localSheetId="12">#REF!</definedName>
    <definedName name="SCOPE_2_DR9" localSheetId="13">#REF!</definedName>
    <definedName name="SCOPE_2_DR9">#REF!</definedName>
    <definedName name="SCOPE_2_LD">'[78]2'!$G$185:$N$185,'[78]2'!$G$6:$N$35</definedName>
    <definedName name="SCOPE_22" localSheetId="12">'[78]2.2'!$B$48:$B$49,'[78]2.2'!$J$9:$R$10,[0]!P1_SCOPE_22,[0]!P2_SCOPE_22,[0]!P3_SCOPE_22</definedName>
    <definedName name="SCOPE_22" localSheetId="8">'[78]2.2'!$B$48:$B$49,'[78]2.2'!$J$9:$R$10,P1_SCOPE_22,P2_SCOPE_22,P3_SCOPE_22</definedName>
    <definedName name="SCOPE_22" localSheetId="10">'[78]2.2'!$B$48:$B$49,'[78]2.2'!$J$9:$R$10,P1_SCOPE_22,P2_SCOPE_22,P3_SCOPE_22</definedName>
    <definedName name="SCOPE_22" localSheetId="9">'[78]2.2'!$B$48:$B$49,'[78]2.2'!$J$9:$R$10,P1_SCOPE_22,P2_SCOPE_22,P3_SCOPE_22</definedName>
    <definedName name="SCOPE_22" localSheetId="6">'[78]2.2'!$B$48:$B$49,'[78]2.2'!$J$9:$R$10,P1_SCOPE_22,P2_SCOPE_22,P3_SCOPE_22</definedName>
    <definedName name="SCOPE_22" localSheetId="7">'[78]2.2'!$B$48:$B$49,'[78]2.2'!$J$9:$R$10,P1_SCOPE_22,P2_SCOPE_22,P3_SCOPE_22</definedName>
    <definedName name="SCOPE_22">'[78]2.2'!$B$48:$B$49,'[78]2.2'!$J$9:$R$10,P1_SCOPE_22,P2_SCOPE_22,P3_SCOPE_22</definedName>
    <definedName name="SCOPE_24_LD" localSheetId="17">#REF!,#REF!</definedName>
    <definedName name="SCOPE_24_LD" localSheetId="5">#REF!,#REF!</definedName>
    <definedName name="SCOPE_24_LD" localSheetId="12">#REF!,#REF!</definedName>
    <definedName name="SCOPE_24_LD" localSheetId="8">#REF!,#REF!</definedName>
    <definedName name="SCOPE_24_LD" localSheetId="13">#REF!,#REF!</definedName>
    <definedName name="SCOPE_24_LD" localSheetId="10">#REF!,#REF!</definedName>
    <definedName name="SCOPE_24_LD" localSheetId="9">#REF!,#REF!</definedName>
    <definedName name="SCOPE_24_LD" localSheetId="11">#REF!,#REF!</definedName>
    <definedName name="SCOPE_24_LD" localSheetId="6">#REF!,#REF!</definedName>
    <definedName name="SCOPE_24_LD" localSheetId="7">#REF!,#REF!</definedName>
    <definedName name="SCOPE_24_LD" localSheetId="3">#REF!,#REF!</definedName>
    <definedName name="SCOPE_24_LD" localSheetId="15">#REF!,#REF!</definedName>
    <definedName name="SCOPE_24_LD">#REF!,#REF!</definedName>
    <definedName name="SCOPE_24_PRT" localSheetId="17">#REF!,#REF!,#REF!,#REF!</definedName>
    <definedName name="SCOPE_24_PRT" localSheetId="5">#REF!,#REF!,#REF!,#REF!</definedName>
    <definedName name="SCOPE_24_PRT" localSheetId="12">#REF!,#REF!,#REF!,#REF!</definedName>
    <definedName name="SCOPE_24_PRT" localSheetId="8">#REF!,#REF!,#REF!,#REF!</definedName>
    <definedName name="SCOPE_24_PRT" localSheetId="13">#REF!,#REF!,#REF!,#REF!</definedName>
    <definedName name="SCOPE_24_PRT" localSheetId="10">#REF!,#REF!,#REF!,#REF!</definedName>
    <definedName name="SCOPE_24_PRT" localSheetId="9">#REF!,#REF!,#REF!,#REF!</definedName>
    <definedName name="SCOPE_24_PRT" localSheetId="11">#REF!,#REF!,#REF!,#REF!</definedName>
    <definedName name="SCOPE_24_PRT" localSheetId="6">#REF!,#REF!,#REF!,#REF!</definedName>
    <definedName name="SCOPE_24_PRT" localSheetId="7">#REF!,#REF!,#REF!,#REF!</definedName>
    <definedName name="SCOPE_24_PRT" localSheetId="3">#REF!,#REF!,#REF!,#REF!</definedName>
    <definedName name="SCOPE_24_PRT">#REF!,#REF!,#REF!,#REF!</definedName>
    <definedName name="SCOPE_25_LD" localSheetId="12">#REF!</definedName>
    <definedName name="SCOPE_25_LD" localSheetId="13">#REF!</definedName>
    <definedName name="SCOPE_25_LD" localSheetId="6">#REF!</definedName>
    <definedName name="SCOPE_25_LD">#REF!</definedName>
    <definedName name="SCOPE_25_PRT">'[156]25'!$E$20:$I$20,'[156]25'!$E$34:$I$34,'[156]25'!$E$41:$I$41,'[156]25'!$E$8:$I$10</definedName>
    <definedName name="SCOPE_3_DR1" localSheetId="12">#REF!</definedName>
    <definedName name="SCOPE_3_DR1" localSheetId="13">#REF!</definedName>
    <definedName name="SCOPE_3_DR1" localSheetId="6">#REF!</definedName>
    <definedName name="SCOPE_3_DR1">#REF!</definedName>
    <definedName name="SCOPE_3_DR10" localSheetId="12">#REF!</definedName>
    <definedName name="SCOPE_3_DR10" localSheetId="13">#REF!</definedName>
    <definedName name="SCOPE_3_DR10">#REF!</definedName>
    <definedName name="SCOPE_3_DR11" localSheetId="12">#REF!</definedName>
    <definedName name="SCOPE_3_DR11" localSheetId="13">#REF!</definedName>
    <definedName name="SCOPE_3_DR11">#REF!</definedName>
    <definedName name="SCOPE_3_DR2" localSheetId="12">#REF!</definedName>
    <definedName name="SCOPE_3_DR2" localSheetId="13">#REF!</definedName>
    <definedName name="SCOPE_3_DR2">#REF!</definedName>
    <definedName name="SCOPE_3_DR3" localSheetId="12">#REF!</definedName>
    <definedName name="SCOPE_3_DR3" localSheetId="13">#REF!</definedName>
    <definedName name="SCOPE_3_DR3">#REF!</definedName>
    <definedName name="SCOPE_3_DR4" localSheetId="12">#REF!</definedName>
    <definedName name="SCOPE_3_DR4" localSheetId="13">#REF!</definedName>
    <definedName name="SCOPE_3_DR4">#REF!</definedName>
    <definedName name="SCOPE_3_DR5" localSheetId="12">#REF!</definedName>
    <definedName name="SCOPE_3_DR5" localSheetId="13">#REF!</definedName>
    <definedName name="SCOPE_3_DR5">#REF!</definedName>
    <definedName name="SCOPE_3_DR6" localSheetId="12">#REF!</definedName>
    <definedName name="SCOPE_3_DR6" localSheetId="13">#REF!</definedName>
    <definedName name="SCOPE_3_DR6">#REF!</definedName>
    <definedName name="SCOPE_3_DR7" localSheetId="12">#REF!</definedName>
    <definedName name="SCOPE_3_DR7" localSheetId="13">#REF!</definedName>
    <definedName name="SCOPE_3_DR7">#REF!</definedName>
    <definedName name="SCOPE_3_DR8" localSheetId="12">#REF!</definedName>
    <definedName name="SCOPE_3_DR8" localSheetId="13">#REF!</definedName>
    <definedName name="SCOPE_3_DR8">#REF!</definedName>
    <definedName name="SCOPE_3_DR9" localSheetId="12">#REF!</definedName>
    <definedName name="SCOPE_3_DR9" localSheetId="13">#REF!</definedName>
    <definedName name="SCOPE_3_DR9">#REF!</definedName>
    <definedName name="SCOPE_3_LD" localSheetId="12">#REF!</definedName>
    <definedName name="SCOPE_3_LD" localSheetId="13">#REF!</definedName>
    <definedName name="SCOPE_3_LD">#REF!</definedName>
    <definedName name="SCOPE_3_PRT" localSheetId="12">#REF!</definedName>
    <definedName name="SCOPE_3_PRT" localSheetId="13">#REF!</definedName>
    <definedName name="SCOPE_3_PRT">#REF!</definedName>
    <definedName name="SCOPE_4_LD" localSheetId="12">#REF!</definedName>
    <definedName name="SCOPE_4_LD" localSheetId="13">#REF!</definedName>
    <definedName name="SCOPE_4_LD">#REF!</definedName>
    <definedName name="SCOPE_4_PRT">#N/A</definedName>
    <definedName name="SCOPE_5_LD" localSheetId="12">#REF!</definedName>
    <definedName name="SCOPE_5_LD" localSheetId="13">#REF!</definedName>
    <definedName name="SCOPE_5_LD" localSheetId="6">#REF!</definedName>
    <definedName name="SCOPE_5_LD">#REF!</definedName>
    <definedName name="SCOPE_5_PRT">#N/A</definedName>
    <definedName name="SCOPE_CHK2" localSheetId="12">'[78]2'!$B$92:$N$93,'[78]2'!$B$105:$N$106,'[78]2'!$B$119:$N$120,'[78]2'!$B$132:$N$133,'[78]2'!$B$146:$N$147,'[78]2'!$B$46:$N$47,[0]!P1_SCOPE_CHK2,[0]!P2_SCOPE_CHK2</definedName>
    <definedName name="SCOPE_CHK2" localSheetId="8">'[78]2'!$B$92:$N$93,'[78]2'!$B$105:$N$106,'[78]2'!$B$119:$N$120,'[78]2'!$B$132:$N$133,'[78]2'!$B$146:$N$147,'[78]2'!$B$46:$N$47,P1_SCOPE_CHK2,P2_SCOPE_CHK2</definedName>
    <definedName name="SCOPE_CHK2" localSheetId="10">'[78]2'!$B$92:$N$93,'[78]2'!$B$105:$N$106,'[78]2'!$B$119:$N$120,'[78]2'!$B$132:$N$133,'[78]2'!$B$146:$N$147,'[78]2'!$B$46:$N$47,P1_SCOPE_CHK2,P2_SCOPE_CHK2</definedName>
    <definedName name="SCOPE_CHK2" localSheetId="9">'[78]2'!$B$92:$N$93,'[78]2'!$B$105:$N$106,'[78]2'!$B$119:$N$120,'[78]2'!$B$132:$N$133,'[78]2'!$B$146:$N$147,'[78]2'!$B$46:$N$47,P1_SCOPE_CHK2,P2_SCOPE_CHK2</definedName>
    <definedName name="SCOPE_CHK2" localSheetId="6">'[78]2'!$B$92:$N$93,'[78]2'!$B$105:$N$106,'[78]2'!$B$119:$N$120,'[78]2'!$B$132:$N$133,'[78]2'!$B$146:$N$147,'[78]2'!$B$46:$N$47,P1_SCOPE_CHK2,P2_SCOPE_CHK2</definedName>
    <definedName name="SCOPE_CHK2" localSheetId="7">'[78]2'!$B$92:$N$93,'[78]2'!$B$105:$N$106,'[78]2'!$B$119:$N$120,'[78]2'!$B$132:$N$133,'[78]2'!$B$146:$N$147,'[78]2'!$B$46:$N$47,P1_SCOPE_CHK2,P2_SCOPE_CHK2</definedName>
    <definedName name="SCOPE_CHK2">'[78]2'!$B$92:$N$93,'[78]2'!$B$105:$N$106,'[78]2'!$B$119:$N$120,'[78]2'!$B$132:$N$133,'[78]2'!$B$146:$N$147,'[78]2'!$B$46:$N$47,P1_SCOPE_CHK2,P2_SCOPE_CHK2</definedName>
    <definedName name="SCOPE_CHK2.1" localSheetId="12">'[78]2.1'!$B$48:$R$49,[0]!P1_SCOPE_CHK2.1,[0]!P2_SCOPE_CHK2.1,[0]!P3_SCOPE_CHK2.1</definedName>
    <definedName name="SCOPE_CHK2.1" localSheetId="8">'[78]2.1'!$B$48:$R$49,P1_SCOPE_CHK2.1,P2_SCOPE_CHK2.1,P3_SCOPE_CHK2.1</definedName>
    <definedName name="SCOPE_CHK2.1" localSheetId="10">'[78]2.1'!$B$48:$R$49,P1_SCOPE_CHK2.1,P2_SCOPE_CHK2.1,P3_SCOPE_CHK2.1</definedName>
    <definedName name="SCOPE_CHK2.1" localSheetId="9">'[78]2.1'!$B$48:$R$49,P1_SCOPE_CHK2.1,P2_SCOPE_CHK2.1,P3_SCOPE_CHK2.1</definedName>
    <definedName name="SCOPE_CHK2.1" localSheetId="6">'[78]2.1'!$B$48:$R$49,P1_SCOPE_CHK2.1,P2_SCOPE_CHK2.1,P3_SCOPE_CHK2.1</definedName>
    <definedName name="SCOPE_CHK2.1" localSheetId="7">'[78]2.1'!$B$48:$R$49,P1_SCOPE_CHK2.1,P2_SCOPE_CHK2.1,P3_SCOPE_CHK2.1</definedName>
    <definedName name="SCOPE_CHK2.1">'[78]2.1'!$B$48:$R$49,P1_SCOPE_CHK2.1,P2_SCOPE_CHK2.1,P3_SCOPE_CHK2.1</definedName>
    <definedName name="SCOPE_CHK2.2" localSheetId="12">'[78]2.2'!$B$48:$R$49,[0]!P1_SCOPE_CHK2.2,[0]!P2_SCOPE_CHK2.2,[0]!P3_SCOPE_CHK2.2</definedName>
    <definedName name="SCOPE_CHK2.2" localSheetId="8">'[78]2.2'!$B$48:$R$49,P1_SCOPE_CHK2.2,P2_SCOPE_CHK2.2,P3_SCOPE_CHK2.2</definedName>
    <definedName name="SCOPE_CHK2.2" localSheetId="10">'[78]2.2'!$B$48:$R$49,P1_SCOPE_CHK2.2,P2_SCOPE_CHK2.2,P3_SCOPE_CHK2.2</definedName>
    <definedName name="SCOPE_CHK2.2" localSheetId="9">'[78]2.2'!$B$48:$R$49,P1_SCOPE_CHK2.2,P2_SCOPE_CHK2.2,P3_SCOPE_CHK2.2</definedName>
    <definedName name="SCOPE_CHK2.2" localSheetId="6">'[78]2.2'!$B$48:$R$49,P1_SCOPE_CHK2.2,P2_SCOPE_CHK2.2,P3_SCOPE_CHK2.2</definedName>
    <definedName name="SCOPE_CHK2.2" localSheetId="7">'[78]2.2'!$B$48:$R$49,P1_SCOPE_CHK2.2,P2_SCOPE_CHK2.2,P3_SCOPE_CHK2.2</definedName>
    <definedName name="SCOPE_CHK2.2">'[78]2.2'!$B$48:$R$49,P1_SCOPE_CHK2.2,P2_SCOPE_CHK2.2,P3_SCOPE_CHK2.2</definedName>
    <definedName name="SCOPE_CHK2.3" localSheetId="12">'[78]2.3'!$B$48:$N$49,[0]!P1_SCOPE_CHK2.3,[0]!P2_SCOPE_CHK2.3,[0]!P3_SCOPE_CHK2.3</definedName>
    <definedName name="SCOPE_CHK2.3" localSheetId="8">'[78]2.3'!$B$48:$N$49,P1_SCOPE_CHK2.3,P2_SCOPE_CHK2.3,P3_SCOPE_CHK2.3</definedName>
    <definedName name="SCOPE_CHK2.3" localSheetId="10">'[78]2.3'!$B$48:$N$49,P1_SCOPE_CHK2.3,P2_SCOPE_CHK2.3,P3_SCOPE_CHK2.3</definedName>
    <definedName name="SCOPE_CHK2.3" localSheetId="9">'[78]2.3'!$B$48:$N$49,P1_SCOPE_CHK2.3,P2_SCOPE_CHK2.3,P3_SCOPE_CHK2.3</definedName>
    <definedName name="SCOPE_CHK2.3" localSheetId="6">'[78]2.3'!$B$48:$N$49,P1_SCOPE_CHK2.3,P2_SCOPE_CHK2.3,P3_SCOPE_CHK2.3</definedName>
    <definedName name="SCOPE_CHK2.3" localSheetId="7">'[78]2.3'!$B$48:$N$49,P1_SCOPE_CHK2.3,P2_SCOPE_CHK2.3,P3_SCOPE_CHK2.3</definedName>
    <definedName name="SCOPE_CHK2.3">'[78]2.3'!$B$48:$N$49,P1_SCOPE_CHK2.3,P2_SCOPE_CHK2.3,P3_SCOPE_CHK2.3</definedName>
    <definedName name="SCOPE_CHK4">'[78]4'!$B$41:$AC$42,'[78]4'!$B$54:$AC$55,'[78]4'!$B$17:$AC$18,'[78]4'!$B$33:$AC$34,'[78]4'!$B$46:$AC$47,'[78]4'!$B$26:$AC$27</definedName>
    <definedName name="SCOPE_CL">[157]Справочники!$F$11:$F$13</definedName>
    <definedName name="SCOPE_CORR" localSheetId="12">#REF!,#REF!,#REF!,#REF!,#REF!,'[4]4.8теплоноситель'!P1_SCOPE_CORR,'[4]4.8теплоноситель'!P2_SCOPE_CORR</definedName>
    <definedName name="SCOPE_CORR" localSheetId="13">#REF!,#REF!,#REF!,#REF!,#REF!,'[4]4.8теплоноситель'!P1_SCOPE_CORR,'[4]4.8теплоноситель'!P2_SCOPE_CORR</definedName>
    <definedName name="SCOPE_CORR" localSheetId="6">#REF!,#REF!,#REF!,#REF!,#REF!,'[4]4.8теплоноситель'!P1_SCOPE_CORR,'[4]4.8теплоноситель'!P2_SCOPE_CORR</definedName>
    <definedName name="SCOPE_CORR">#REF!,#REF!,#REF!,#REF!,#REF!,'[4]4.8теплоноситель'!P1_SCOPE_CORR,'[4]4.8теплоноситель'!P2_SCOPE_CORR</definedName>
    <definedName name="SCOPE_CPR" localSheetId="12">#REF!</definedName>
    <definedName name="SCOPE_CPR" localSheetId="13">#REF!</definedName>
    <definedName name="SCOPE_CPR" localSheetId="6">#REF!</definedName>
    <definedName name="SCOPE_CPR">#REF!</definedName>
    <definedName name="SCOPE_DOP" localSheetId="12">[158]Регионы!#REF!,[5]!P1_SCOPE_DOP</definedName>
    <definedName name="SCOPE_DOP" localSheetId="13">[158]Регионы!#REF!,[5]!P1_SCOPE_DOP</definedName>
    <definedName name="SCOPE_DOP" localSheetId="6">[158]Регионы!#REF!,[5]!P1_SCOPE_DOP</definedName>
    <definedName name="SCOPE_DOP">[158]Регионы!#REF!,[5]!P1_SCOPE_DOP</definedName>
    <definedName name="SCOPE_DOP2" localSheetId="12">#REF!,#REF!,#REF!,#REF!,#REF!,#REF!</definedName>
    <definedName name="SCOPE_DOP2" localSheetId="13">#REF!,#REF!,#REF!,#REF!,#REF!,#REF!</definedName>
    <definedName name="SCOPE_DOP2" localSheetId="6">#REF!,#REF!,#REF!,#REF!,#REF!,#REF!</definedName>
    <definedName name="SCOPE_DOP2">#REF!,#REF!,#REF!,#REF!,#REF!,#REF!</definedName>
    <definedName name="SCOPE_DOP3" localSheetId="12">#REF!,#REF!,#REF!,#REF!,#REF!,#REF!</definedName>
    <definedName name="SCOPE_DOP3" localSheetId="13">#REF!,#REF!,#REF!,#REF!,#REF!,#REF!</definedName>
    <definedName name="SCOPE_DOP3">#REF!,#REF!,#REF!,#REF!,#REF!,#REF!</definedName>
    <definedName name="SCOPE_ESOLD" localSheetId="17">#REF!</definedName>
    <definedName name="SCOPE_ESOLD" localSheetId="5">#REF!</definedName>
    <definedName name="SCOPE_ESOLD" localSheetId="12">#REF!</definedName>
    <definedName name="SCOPE_ESOLD" localSheetId="8">#REF!</definedName>
    <definedName name="SCOPE_ESOLD" localSheetId="13">#REF!</definedName>
    <definedName name="SCOPE_ESOLD" localSheetId="10">#REF!</definedName>
    <definedName name="SCOPE_ESOLD" localSheetId="9">#REF!</definedName>
    <definedName name="SCOPE_ESOLD" localSheetId="11">#REF!</definedName>
    <definedName name="SCOPE_ESOLD" localSheetId="6">#REF!</definedName>
    <definedName name="SCOPE_ESOLD" localSheetId="7">#REF!</definedName>
    <definedName name="SCOPE_ESOLD" localSheetId="3">#REF!</definedName>
    <definedName name="SCOPE_ESOLD">#REF!</definedName>
    <definedName name="SCOPE_ETALON" localSheetId="12">#REF!</definedName>
    <definedName name="SCOPE_ETALON" localSheetId="13">#REF!</definedName>
    <definedName name="SCOPE_ETALON">#REF!</definedName>
    <definedName name="SCOPE_ETALON2" localSheetId="12">#REF!</definedName>
    <definedName name="SCOPE_ETALON2" localSheetId="13">#REF!</definedName>
    <definedName name="SCOPE_ETALON2">#REF!</definedName>
    <definedName name="SCOPE_F1_PRT">#N/A</definedName>
    <definedName name="SCOPE_F2_LD1" localSheetId="12">#REF!</definedName>
    <definedName name="SCOPE_F2_LD1" localSheetId="13">#REF!</definedName>
    <definedName name="SCOPE_F2_LD1" localSheetId="6">#REF!</definedName>
    <definedName name="SCOPE_F2_LD1">#REF!</definedName>
    <definedName name="SCOPE_F2_LD2" localSheetId="12">#REF!</definedName>
    <definedName name="SCOPE_F2_LD2" localSheetId="13">#REF!</definedName>
    <definedName name="SCOPE_F2_LD2">#REF!</definedName>
    <definedName name="SCOPE_F2_PRT">#N/A</definedName>
    <definedName name="SCOPE_FL">[157]Справочники!$H$11:$H$11</definedName>
    <definedName name="SCOPE_FLOAD">#N/A</definedName>
    <definedName name="SCOPE_FOR_LOAD1" localSheetId="12">#REF!</definedName>
    <definedName name="SCOPE_FOR_LOAD1" localSheetId="13">#REF!</definedName>
    <definedName name="SCOPE_FOR_LOAD1" localSheetId="6">#REF!</definedName>
    <definedName name="SCOPE_FOR_LOAD1">#REF!</definedName>
    <definedName name="SCOPE_FOR_LOAD2" localSheetId="12">#REF!</definedName>
    <definedName name="SCOPE_FOR_LOAD2" localSheetId="13">#REF!</definedName>
    <definedName name="SCOPE_FOR_LOAD2">#REF!</definedName>
    <definedName name="SCOPE_FORM46_EE1" localSheetId="12">#REF!</definedName>
    <definedName name="SCOPE_FORM46_EE1" localSheetId="13">#REF!</definedName>
    <definedName name="SCOPE_FORM46_EE1">#REF!</definedName>
    <definedName name="SCOPE_FORM46_EE1_ZAG_KOD" localSheetId="12">[51]Заголовок!#REF!</definedName>
    <definedName name="SCOPE_FORM46_EE1_ZAG_KOD" localSheetId="13">[51]Заголовок!#REF!</definedName>
    <definedName name="SCOPE_FORM46_EE1_ZAG_KOD" localSheetId="6">[51]Заголовок!#REF!</definedName>
    <definedName name="SCOPE_FORM46_EE1_ZAG_KOD">[51]Заголовок!#REF!</definedName>
    <definedName name="SCOPE_FRML">#N/A</definedName>
    <definedName name="SCOPE_FST7" localSheetId="12">#REF!,#REF!,#REF!,#REF!,'[4]4.8теплоноситель'!P1_SCOPE_FST7</definedName>
    <definedName name="SCOPE_FST7" localSheetId="13">#REF!,#REF!,#REF!,#REF!,'[4]4.8теплоноситель'!P1_SCOPE_FST7</definedName>
    <definedName name="SCOPE_FST7" localSheetId="6">#REF!,#REF!,#REF!,#REF!,'[4]4.8теплоноситель'!P1_SCOPE_FST7</definedName>
    <definedName name="SCOPE_FST7">#REF!,#REF!,#REF!,#REF!,'[4]4.8теплоноситель'!P1_SCOPE_FST7</definedName>
    <definedName name="SCOPE_FUEL_ET" localSheetId="12">#REF!</definedName>
    <definedName name="SCOPE_FUEL_ET" localSheetId="13">#REF!</definedName>
    <definedName name="SCOPE_FUEL_ET" localSheetId="6">#REF!</definedName>
    <definedName name="SCOPE_FUEL_ET">#REF!</definedName>
    <definedName name="SCOPE_FULL_LOAD">[4]!P16_SCOPE_FULL_LOAD,[4]!P17_SCOPE_FULL_LOAD</definedName>
    <definedName name="SCOPE_I1_LD">[78]ИП!$F$23:$U$25,[78]ИП!$F$19:$U$21,[78]ИП!$F$15:$U$17,[78]ИП!$F$11:$U$13,[78]ИП!$K$27:$U$29</definedName>
    <definedName name="SCOPE_IND" localSheetId="12">#REF!,#REF!,'[4]4.8теплоноситель'!P1_SCOPE_IND,'[4]4.8теплоноситель'!P2_SCOPE_IND,'[4]4.8теплоноситель'!P3_SCOPE_IND,'[4]4.8теплоноситель'!P4_SCOPE_IND</definedName>
    <definedName name="SCOPE_IND" localSheetId="13">#REF!,#REF!,'[4]4.8теплоноситель'!P1_SCOPE_IND,'[4]4.8теплоноситель'!P2_SCOPE_IND,'[4]4.8теплоноситель'!P3_SCOPE_IND,'[4]4.8теплоноситель'!P4_SCOPE_IND</definedName>
    <definedName name="SCOPE_IND" localSheetId="6">#REF!,#REF!,'[4]4.8теплоноситель'!P1_SCOPE_IND,'[4]4.8теплоноситель'!P2_SCOPE_IND,'[4]4.8теплоноситель'!P3_SCOPE_IND,'[4]4.8теплоноситель'!P4_SCOPE_IND</definedName>
    <definedName name="SCOPE_IND">#REF!,#REF!,'[4]4.8теплоноситель'!P1_SCOPE_IND,'[4]4.8теплоноситель'!P2_SCOPE_IND,'[4]4.8теплоноситель'!P3_SCOPE_IND,'[4]4.8теплоноситель'!P4_SCOPE_IND</definedName>
    <definedName name="SCOPE_IND2" localSheetId="12">#REF!,#REF!,#REF!,'[4]4.8теплоноситель'!P1_SCOPE_IND2,'[4]4.8теплоноситель'!P2_SCOPE_IND2,'[4]4.8теплоноситель'!P3_SCOPE_IND2,'[4]4.8теплоноситель'!P4_SCOPE_IND2</definedName>
    <definedName name="SCOPE_IND2" localSheetId="13">#REF!,#REF!,#REF!,'[4]4.8теплоноситель'!P1_SCOPE_IND2,'[4]4.8теплоноситель'!P2_SCOPE_IND2,'[4]4.8теплоноситель'!P3_SCOPE_IND2,'[4]4.8теплоноситель'!P4_SCOPE_IND2</definedName>
    <definedName name="SCOPE_IND2" localSheetId="6">#REF!,#REF!,#REF!,'[4]4.8теплоноситель'!P1_SCOPE_IND2,'[4]4.8теплоноситель'!P2_SCOPE_IND2,'[4]4.8теплоноситель'!P3_SCOPE_IND2,'[4]4.8теплоноситель'!P4_SCOPE_IND2</definedName>
    <definedName name="SCOPE_IND2">#REF!,#REF!,#REF!,'[4]4.8теплоноситель'!P1_SCOPE_IND2,'[4]4.8теплоноситель'!P2_SCOPE_IND2,'[4]4.8теплоноситель'!P3_SCOPE_IND2,'[4]4.8теплоноситель'!P4_SCOPE_IND2</definedName>
    <definedName name="scope_ld" localSheetId="12">#REF!</definedName>
    <definedName name="scope_ld" localSheetId="13">#REF!</definedName>
    <definedName name="scope_ld" localSheetId="6">#REF!</definedName>
    <definedName name="scope_ld">#REF!</definedName>
    <definedName name="SCOPE_LOAD" localSheetId="12">#REF!</definedName>
    <definedName name="SCOPE_LOAD" localSheetId="13">#REF!</definedName>
    <definedName name="SCOPE_LOAD">#REF!</definedName>
    <definedName name="SCOPE_LOAD_1" localSheetId="17">#REF!</definedName>
    <definedName name="SCOPE_LOAD_1" localSheetId="5">#REF!</definedName>
    <definedName name="SCOPE_LOAD_1" localSheetId="12">#REF!</definedName>
    <definedName name="SCOPE_LOAD_1" localSheetId="8">#REF!</definedName>
    <definedName name="SCOPE_LOAD_1" localSheetId="13">#REF!</definedName>
    <definedName name="SCOPE_LOAD_1" localSheetId="10">#REF!</definedName>
    <definedName name="SCOPE_LOAD_1" localSheetId="9">#REF!</definedName>
    <definedName name="SCOPE_LOAD_1" localSheetId="6">#REF!</definedName>
    <definedName name="SCOPE_LOAD_1" localSheetId="7">#REF!</definedName>
    <definedName name="SCOPE_LOAD_1" localSheetId="3">#REF!</definedName>
    <definedName name="SCOPE_LOAD_1">#REF!</definedName>
    <definedName name="SCOPE_LOAD_7" localSheetId="5">#REF!</definedName>
    <definedName name="SCOPE_LOAD_7" localSheetId="12">#REF!</definedName>
    <definedName name="SCOPE_LOAD_7" localSheetId="8">#REF!</definedName>
    <definedName name="SCOPE_LOAD_7" localSheetId="13">#REF!</definedName>
    <definedName name="SCOPE_LOAD_7" localSheetId="10">#REF!</definedName>
    <definedName name="SCOPE_LOAD_7" localSheetId="9">#REF!</definedName>
    <definedName name="SCOPE_LOAD_7" localSheetId="6">#REF!</definedName>
    <definedName name="SCOPE_LOAD_7" localSheetId="7">#REF!</definedName>
    <definedName name="SCOPE_LOAD_7" localSheetId="3">#REF!</definedName>
    <definedName name="SCOPE_LOAD_7">#REF!</definedName>
    <definedName name="SCOPE_LOAD_FUEL" localSheetId="12">#REF!</definedName>
    <definedName name="SCOPE_LOAD_FUEL" localSheetId="13">#REF!</definedName>
    <definedName name="SCOPE_LOAD_FUEL">#REF!</definedName>
    <definedName name="SCOPE_LOAD_I1">[78]ИП!$F$15:$U$17,[78]ИП!$F$19:$U$21,[78]ИП!$F$23:$U$25,[78]ИП!$F$27:$U$29,[78]ИП!$F$11:$U$13</definedName>
    <definedName name="SCOPE_LOAD1" localSheetId="12">#REF!</definedName>
    <definedName name="SCOPE_LOAD1" localSheetId="13">#REF!</definedName>
    <definedName name="SCOPE_LOAD1" localSheetId="6">#REF!</definedName>
    <definedName name="SCOPE_LOAD1">#REF!</definedName>
    <definedName name="SCOPE_LOAD2">'[159]Стоимость ЭЭ'!$G$111:$AN$113,'[159]Стоимость ЭЭ'!$G$93:$AN$95,'[159]Стоимость ЭЭ'!$G$51:$AN$53</definedName>
    <definedName name="SCOPE_MO" localSheetId="12">[160]Справочники!$K$6:$K$742,[160]Справочники!#REF!</definedName>
    <definedName name="SCOPE_MO" localSheetId="13">[160]Справочники!$K$6:$K$742,[160]Справочники!#REF!</definedName>
    <definedName name="SCOPE_MO" localSheetId="6">[160]Справочники!$K$6:$K$742,[160]Справочники!#REF!</definedName>
    <definedName name="SCOPE_MO">[160]Справочники!$K$6:$K$742,[160]Справочники!#REF!</definedName>
    <definedName name="SCOPE_MUPS" localSheetId="12">[160]Свод!#REF!,[160]Свод!#REF!</definedName>
    <definedName name="SCOPE_MUPS" localSheetId="13">[160]Свод!#REF!,[160]Свод!#REF!</definedName>
    <definedName name="SCOPE_MUPS" localSheetId="6">[160]Свод!#REF!,[160]Свод!#REF!</definedName>
    <definedName name="SCOPE_MUPS">[160]Свод!#REF!,[160]Свод!#REF!</definedName>
    <definedName name="SCOPE_MUPS_NAMES" localSheetId="12">[160]Свод!#REF!,[160]Свод!#REF!</definedName>
    <definedName name="SCOPE_MUPS_NAMES" localSheetId="13">[160]Свод!#REF!,[160]Свод!#REF!</definedName>
    <definedName name="SCOPE_MUPS_NAMES" localSheetId="6">[160]Свод!#REF!,[160]Свод!#REF!</definedName>
    <definedName name="SCOPE_MUPS_NAMES">[160]Свод!#REF!,[160]Свод!#REF!</definedName>
    <definedName name="SCOPE_NALOG">[161]Справочники!$R$3:$R$4</definedName>
    <definedName name="SCOPE_NOTIND" localSheetId="12">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,'[4]4.8теплоноситель'!P8_SCOPE_NOTIND</definedName>
    <definedName name="SCOPE_NOTIND" localSheetId="13">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,'[4]4.8теплоноситель'!P8_SCOPE_NOTIND</definedName>
    <definedName name="SCOPE_NOTIND">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,'[4]4.8теплоноситель'!P8_SCOPE_NOTIND</definedName>
    <definedName name="SCOPE_NotInd2" localSheetId="12">'[4]4.8теплоноситель'!P4_SCOPE_NotInd2,'[4]4.8теплоноситель'!P5_SCOPE_NotInd2,'[4]4.8теплоноситель'!P6_SCOPE_NotInd2,'[4]4.8теплоноситель'!P7_SCOPE_NotInd2</definedName>
    <definedName name="SCOPE_NotInd2" localSheetId="13">'[4]4.8теплоноситель'!P4_SCOPE_NotInd2,'[4]4.8теплоноситель'!P5_SCOPE_NotInd2,'[4]4.8теплоноситель'!P6_SCOPE_NotInd2,'[4]4.8теплоноситель'!P7_SCOPE_NotInd2</definedName>
    <definedName name="SCOPE_NotInd2">'[4]4.8теплоноситель'!P4_SCOPE_NotInd2,'[4]4.8теплоноситель'!P5_SCOPE_NotInd2,'[4]4.8теплоноситель'!P6_SCOPE_NotInd2,'[4]4.8теплоноситель'!P7_SCOPE_NotInd2</definedName>
    <definedName name="SCOPE_NotInd3" localSheetId="12">#REF!,#REF!,#REF!,'[4]4.8теплоноситель'!P1_SCOPE_NotInd3,'[4]4.8теплоноситель'!P2_SCOPE_NotInd3</definedName>
    <definedName name="SCOPE_NotInd3" localSheetId="13">#REF!,#REF!,#REF!,'[4]4.8теплоноситель'!P1_SCOPE_NotInd3,'[4]4.8теплоноситель'!P2_SCOPE_NotInd3</definedName>
    <definedName name="SCOPE_NotInd3" localSheetId="6">#REF!,#REF!,#REF!,'[4]4.8теплоноситель'!P1_SCOPE_NotInd3,'[4]4.8теплоноситель'!P2_SCOPE_NotInd3</definedName>
    <definedName name="SCOPE_NotInd3">#REF!,#REF!,#REF!,'[4]4.8теплоноситель'!P1_SCOPE_NotInd3,'[4]4.8теплоноситель'!P2_SCOPE_NotInd3</definedName>
    <definedName name="SCOPE_ORE" localSheetId="12">#REF!</definedName>
    <definedName name="SCOPE_ORE" localSheetId="13">#REF!</definedName>
    <definedName name="SCOPE_ORE" localSheetId="6">#REF!</definedName>
    <definedName name="SCOPE_ORE">#REF!</definedName>
    <definedName name="SCOPE_OUTD">[68]FST5!$G$23:$G$30,[68]FST5!$G$32:$G$35,[68]FST5!$G$37,[68]FST5!$G$39:$G$45,[68]FST5!$G$47,[68]FST5!$G$49,[68]FST5!$G$5:$G$21</definedName>
    <definedName name="SCOPE_PER_LD" localSheetId="12">#REF!</definedName>
    <definedName name="SCOPE_PER_LD" localSheetId="13">#REF!</definedName>
    <definedName name="SCOPE_PER_LD" localSheetId="6">#REF!</definedName>
    <definedName name="SCOPE_PER_LD">#REF!</definedName>
    <definedName name="SCOPE_PER_PRT" localSheetId="17">#N/A</definedName>
    <definedName name="SCOPE_PER_PRT" localSheetId="12">[0]!P5_SCOPE_PER_PRT,[0]!P6_SCOPE_PER_PRT,[0]!P7_SCOPE_PER_PRT,[0]!P8_SCOPE_PER_PRT</definedName>
    <definedName name="SCOPE_PER_PRT" localSheetId="8">[0]!P5_SCOPE_PER_PRT,[0]!P6_SCOPE_PER_PRT,[0]!P7_SCOPE_PER_PRT,[0]!P8_SCOPE_PER_PRT</definedName>
    <definedName name="SCOPE_PER_PRT" localSheetId="13">[0]!P5_SCOPE_PER_PRT,[0]!P6_SCOPE_PER_PRT,[0]!P7_SCOPE_PER_PRT,[0]!P8_SCOPE_PER_PRT</definedName>
    <definedName name="SCOPE_PER_PRT" localSheetId="10">[0]!P5_SCOPE_PER_PRT,[0]!P6_SCOPE_PER_PRT,[0]!P7_SCOPE_PER_PRT,[0]!P8_SCOPE_PER_PRT</definedName>
    <definedName name="SCOPE_PER_PRT" localSheetId="9">[0]!P5_SCOPE_PER_PRT,[0]!P6_SCOPE_PER_PRT,[0]!P7_SCOPE_PER_PRT,[0]!P8_SCOPE_PER_PRT</definedName>
    <definedName name="SCOPE_PER_PRT" localSheetId="11">[0]!P5_SCOPE_PER_PRT,[0]!P6_SCOPE_PER_PRT,[0]!P7_SCOPE_PER_PRT,[0]!P8_SCOPE_PER_PRT</definedName>
    <definedName name="SCOPE_PER_PRT" localSheetId="6">[21]!P5_SCOPE_PER_PRT,[21]!P6_SCOPE_PER_PRT,[21]потери!P7_SCOPE_PER_PRT,[21]потери!P8_SCOPE_PER_PRT</definedName>
    <definedName name="SCOPE_PER_PRT" localSheetId="7">[21]!P5_SCOPE_PER_PRT,[21]!P6_SCOPE_PER_PRT,[21]потери!P7_SCOPE_PER_PRT,[21]потери!P8_SCOPE_PER_PRT</definedName>
    <definedName name="SCOPE_PER_PRT">#N/A</definedName>
    <definedName name="SCOPE_PRD" localSheetId="12">#REF!</definedName>
    <definedName name="SCOPE_PRD" localSheetId="13">#REF!</definedName>
    <definedName name="SCOPE_PRD" localSheetId="6">#REF!</definedName>
    <definedName name="SCOPE_PRD">#REF!</definedName>
    <definedName name="SCOPE_PRD_ET" localSheetId="12">#REF!</definedName>
    <definedName name="SCOPE_PRD_ET" localSheetId="13">#REF!</definedName>
    <definedName name="SCOPE_PRD_ET">#REF!</definedName>
    <definedName name="SCOPE_PRD_ET2" localSheetId="12">#REF!</definedName>
    <definedName name="SCOPE_PRD_ET2" localSheetId="13">#REF!</definedName>
    <definedName name="SCOPE_PRD_ET2">#REF!</definedName>
    <definedName name="SCOPE_PRT" localSheetId="12">#REF!,#REF!,#REF!,#REF!,#REF!,#REF!</definedName>
    <definedName name="SCOPE_PRT" localSheetId="13">#REF!,#REF!,#REF!,#REF!,#REF!,#REF!</definedName>
    <definedName name="SCOPE_PRT" localSheetId="6">#REF!,#REF!,#REF!,#REF!,#REF!,#REF!</definedName>
    <definedName name="SCOPE_PRT">#REF!,#REF!,#REF!,#REF!,#REF!,#REF!</definedName>
    <definedName name="SCOPE_PRZ" localSheetId="12">#REF!</definedName>
    <definedName name="SCOPE_PRZ" localSheetId="13">#REF!</definedName>
    <definedName name="SCOPE_PRZ" localSheetId="6">#REF!</definedName>
    <definedName name="SCOPE_PRZ">#REF!</definedName>
    <definedName name="SCOPE_PRZ_ET" localSheetId="12">#REF!</definedName>
    <definedName name="SCOPE_PRZ_ET" localSheetId="13">#REF!</definedName>
    <definedName name="SCOPE_PRZ_ET">#REF!</definedName>
    <definedName name="SCOPE_PRZ_ET2" localSheetId="12">#REF!</definedName>
    <definedName name="SCOPE_PRZ_ET2" localSheetId="13">#REF!</definedName>
    <definedName name="SCOPE_PRZ_ET2">#REF!</definedName>
    <definedName name="SCOPE_REGIONS" localSheetId="12">#REF!</definedName>
    <definedName name="SCOPE_REGIONS" localSheetId="13">#REF!</definedName>
    <definedName name="SCOPE_REGIONS">#REF!</definedName>
    <definedName name="SCOPE_REGLD" localSheetId="12">#REF!</definedName>
    <definedName name="SCOPE_REGLD" localSheetId="13">#REF!</definedName>
    <definedName name="SCOPE_REGLD">#REF!</definedName>
    <definedName name="SCOPE_RG" localSheetId="12">#REF!</definedName>
    <definedName name="SCOPE_RG" localSheetId="13">#REF!</definedName>
    <definedName name="SCOPE_RG">#REF!</definedName>
    <definedName name="SCOPE_SAVE2" localSheetId="12">#REF!,#REF!,#REF!,#REF!,#REF!,'[4]4.8теплоноситель'!P1_SCOPE_SAVE2,'[4]4.8теплоноситель'!P2_SCOPE_SAVE2</definedName>
    <definedName name="SCOPE_SAVE2" localSheetId="13">#REF!,#REF!,#REF!,#REF!,#REF!,'[4]4.8теплоноситель'!P1_SCOPE_SAVE2,'[4]4.8теплоноситель'!P2_SCOPE_SAVE2</definedName>
    <definedName name="SCOPE_SAVE2" localSheetId="6">#REF!,#REF!,#REF!,#REF!,#REF!,'[4]4.8теплоноситель'!P1_SCOPE_SAVE2,'[4]4.8теплоноситель'!P2_SCOPE_SAVE2</definedName>
    <definedName name="SCOPE_SAVE2">#REF!,#REF!,#REF!,#REF!,#REF!,'[4]4.8теплоноситель'!P1_SCOPE_SAVE2,'[4]4.8теплоноситель'!P2_SCOPE_SAVE2</definedName>
    <definedName name="SCOPE_SBTLD" localSheetId="12">#REF!</definedName>
    <definedName name="SCOPE_SBTLD" localSheetId="13">#REF!</definedName>
    <definedName name="SCOPE_SBTLD" localSheetId="6">#REF!</definedName>
    <definedName name="SCOPE_SBTLD">#REF!</definedName>
    <definedName name="SCOPE_SETLD" localSheetId="17">#REF!</definedName>
    <definedName name="SCOPE_SETLD" localSheetId="5">#REF!</definedName>
    <definedName name="SCOPE_SETLD" localSheetId="12">#REF!</definedName>
    <definedName name="SCOPE_SETLD" localSheetId="8">#REF!</definedName>
    <definedName name="SCOPE_SETLD" localSheetId="13">#REF!</definedName>
    <definedName name="SCOPE_SETLD" localSheetId="10">#REF!</definedName>
    <definedName name="SCOPE_SETLD" localSheetId="9">#REF!</definedName>
    <definedName name="SCOPE_SETLD" localSheetId="11">#REF!</definedName>
    <definedName name="SCOPE_SETLD" localSheetId="6">#REF!</definedName>
    <definedName name="SCOPE_SETLD" localSheetId="7">#REF!</definedName>
    <definedName name="SCOPE_SETLD" localSheetId="3">#REF!</definedName>
    <definedName name="SCOPE_SETLD">#REF!</definedName>
    <definedName name="SCOPE_SPR_PRT">[156]Справочники!$D$21:$J$22,[156]Справочники!$E$13:$I$14,[156]Справочники!$F$27:$H$28</definedName>
    <definedName name="SCOPE_SS" localSheetId="12">#REF!,#REF!,#REF!,#REF!,#REF!,#REF!</definedName>
    <definedName name="SCOPE_SS" localSheetId="13">#REF!,#REF!,#REF!,#REF!,#REF!,#REF!</definedName>
    <definedName name="SCOPE_SS" localSheetId="6">#REF!,#REF!,#REF!,#REF!,#REF!,#REF!</definedName>
    <definedName name="SCOPE_SS">#REF!,#REF!,#REF!,#REF!,#REF!,#REF!</definedName>
    <definedName name="SCOPE_SS2" localSheetId="12">#REF!</definedName>
    <definedName name="SCOPE_SS2" localSheetId="13">#REF!</definedName>
    <definedName name="SCOPE_SS2" localSheetId="6">#REF!</definedName>
    <definedName name="SCOPE_SS2">#REF!</definedName>
    <definedName name="SCOPE_SV_LD1">#N/A</definedName>
    <definedName name="SCOPE_SV_LD2" localSheetId="12">#REF!</definedName>
    <definedName name="SCOPE_SV_LD2" localSheetId="13">#REF!</definedName>
    <definedName name="SCOPE_SV_LD2" localSheetId="6">#REF!</definedName>
    <definedName name="SCOPE_SV_LD2">#REF!</definedName>
    <definedName name="SCOPE_SV_PRT" localSheetId="17">#N/A</definedName>
    <definedName name="SCOPE_SV_PRT" localSheetId="12">[0]!P1_SCOPE_SV_PRT,[0]!P2_SCOPE_SV_PRT,[0]!P3_SCOPE_SV_PRT</definedName>
    <definedName name="SCOPE_SV_PRT" localSheetId="8">[0]!P1_SCOPE_SV_PRT,[0]!P2_SCOPE_SV_PRT,[0]!P3_SCOPE_SV_PRT</definedName>
    <definedName name="SCOPE_SV_PRT" localSheetId="13">[0]!P1_SCOPE_SV_PRT,[0]!P2_SCOPE_SV_PRT,[0]!P3_SCOPE_SV_PRT</definedName>
    <definedName name="SCOPE_SV_PRT" localSheetId="10">[0]!P1_SCOPE_SV_PRT,[0]!P2_SCOPE_SV_PRT,[0]!P3_SCOPE_SV_PRT</definedName>
    <definedName name="SCOPE_SV_PRT" localSheetId="9">[0]!P1_SCOPE_SV_PRT,[0]!P2_SCOPE_SV_PRT,[0]!P3_SCOPE_SV_PRT</definedName>
    <definedName name="SCOPE_SV_PRT" localSheetId="11">[0]!P1_SCOPE_SV_PRT,[0]!P2_SCOPE_SV_PRT,[0]!P3_SCOPE_SV_PRT</definedName>
    <definedName name="SCOPE_SV_PRT" localSheetId="6">[21]!P1_SCOPE_SV_PRT,[21]!P2_SCOPE_SV_PRT,[21]!P3_SCOPE_SV_PRT</definedName>
    <definedName name="SCOPE_SV_PRT" localSheetId="7">[21]!P1_SCOPE_SV_PRT,[21]!P2_SCOPE_SV_PRT,[21]!P3_SCOPE_SV_PRT</definedName>
    <definedName name="SCOPE_SV_PRT">#N/A</definedName>
    <definedName name="SCOPE_TP">[68]FST5!$L$12:$L$23,[68]FST5!$L$5:$L$8</definedName>
    <definedName name="SCOPE_TYPES">[162]TEHSHEET!$C$4:$C$10</definedName>
    <definedName name="SCOPE_VD" localSheetId="17">[116]TECHSHEET!$C$1:$C$10</definedName>
    <definedName name="SCOPE_VD" localSheetId="5">[117]TECHSHEET!$C$1:$C$10</definedName>
    <definedName name="SCOPE_VD" localSheetId="12">[118]TECHSHEET!$C$1:$C$10</definedName>
    <definedName name="SCOPE_VD" localSheetId="8">[118]TECHSHEET!$C$1:$C$10</definedName>
    <definedName name="SCOPE_VD" localSheetId="13">[118]TECHSHEET!$C$1:$C$10</definedName>
    <definedName name="SCOPE_VD" localSheetId="10">[118]TECHSHEET!$C$1:$C$10</definedName>
    <definedName name="SCOPE_VD" localSheetId="9">[118]TECHSHEET!$C$1:$C$10</definedName>
    <definedName name="SCOPE_VD" localSheetId="11">[118]TECHSHEET!$C$1:$C$10</definedName>
    <definedName name="SCOPE_VD" localSheetId="6">[119]TECHSHEET!$C$1:$C$10</definedName>
    <definedName name="SCOPE_VD" localSheetId="7">[116]TECHSHEET!$C$1:$C$10</definedName>
    <definedName name="SCOPE_VD" localSheetId="3">[117]TECHSHEET!$C$1:$C$10</definedName>
    <definedName name="SCOPE_VD">[120]TECHSHEET!$C$1:$C$10</definedName>
    <definedName name="SCOPE10" localSheetId="12">#REF!</definedName>
    <definedName name="SCOPE10" localSheetId="13">#REF!</definedName>
    <definedName name="SCOPE10" localSheetId="6">#REF!</definedName>
    <definedName name="SCOPE10">#REF!</definedName>
    <definedName name="SCOPE11" localSheetId="12">#REF!</definedName>
    <definedName name="SCOPE11" localSheetId="13">#REF!</definedName>
    <definedName name="SCOPE11">#REF!</definedName>
    <definedName name="SCOPE12" localSheetId="12">#REF!</definedName>
    <definedName name="SCOPE12" localSheetId="13">#REF!</definedName>
    <definedName name="SCOPE12">#REF!</definedName>
    <definedName name="SCOPE2" localSheetId="12">#REF!</definedName>
    <definedName name="SCOPE2" localSheetId="13">#REF!</definedName>
    <definedName name="SCOPE2">#REF!</definedName>
    <definedName name="SCOPE3" localSheetId="12">#REF!</definedName>
    <definedName name="SCOPE3" localSheetId="13">#REF!</definedName>
    <definedName name="SCOPE3">#REF!</definedName>
    <definedName name="SCOPE4" localSheetId="12">#REF!</definedName>
    <definedName name="SCOPE4" localSheetId="13">#REF!</definedName>
    <definedName name="SCOPE4">#REF!</definedName>
    <definedName name="SCOPE5" localSheetId="12">#REF!</definedName>
    <definedName name="SCOPE5" localSheetId="13">#REF!</definedName>
    <definedName name="SCOPE5">#REF!</definedName>
    <definedName name="SCOPE6" localSheetId="12">#REF!</definedName>
    <definedName name="SCOPE6" localSheetId="13">#REF!</definedName>
    <definedName name="SCOPE6">#REF!</definedName>
    <definedName name="SCOPE7" localSheetId="12">#REF!</definedName>
    <definedName name="SCOPE7" localSheetId="13">#REF!</definedName>
    <definedName name="SCOPE7">#REF!</definedName>
    <definedName name="SCOPE8" localSheetId="12">#REF!</definedName>
    <definedName name="SCOPE8" localSheetId="13">#REF!</definedName>
    <definedName name="SCOPE8">#REF!</definedName>
    <definedName name="SCOPE9" localSheetId="12">#REF!</definedName>
    <definedName name="SCOPE9" localSheetId="13">#REF!</definedName>
    <definedName name="SCOPE9">#REF!</definedName>
    <definedName name="sd" localSheetId="17">#REF!</definedName>
    <definedName name="sd" localSheetId="5">#REF!</definedName>
    <definedName name="sd" localSheetId="12">#REF!</definedName>
    <definedName name="sd" localSheetId="8">#REF!</definedName>
    <definedName name="sd" localSheetId="13">#REF!</definedName>
    <definedName name="sd" localSheetId="10">#REF!</definedName>
    <definedName name="sd" localSheetId="9">#REF!</definedName>
    <definedName name="sd" localSheetId="11">#REF!</definedName>
    <definedName name="sd" localSheetId="6">#REF!</definedName>
    <definedName name="sd" localSheetId="7">#REF!</definedName>
    <definedName name="sd" localSheetId="3">#REF!</definedName>
    <definedName name="sd">#REF!</definedName>
    <definedName name="sdasd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17">#REF!</definedName>
    <definedName name="sde" localSheetId="5">#REF!</definedName>
    <definedName name="sde" localSheetId="12">#REF!</definedName>
    <definedName name="sde" localSheetId="8">#REF!</definedName>
    <definedName name="sde" localSheetId="13">#REF!</definedName>
    <definedName name="sde" localSheetId="10">#REF!</definedName>
    <definedName name="sde" localSheetId="9">#REF!</definedName>
    <definedName name="sde" localSheetId="11">#REF!</definedName>
    <definedName name="sde" localSheetId="6">#REF!</definedName>
    <definedName name="sde" localSheetId="7">#REF!</definedName>
    <definedName name="sde" localSheetId="3">#REF!</definedName>
    <definedName name="sde">#REF!</definedName>
    <definedName name="sencount" hidden="1">1</definedName>
    <definedName name="sent" localSheetId="17">#REF!</definedName>
    <definedName name="sent" localSheetId="5">#REF!</definedName>
    <definedName name="sent" localSheetId="12">#REF!</definedName>
    <definedName name="sent" localSheetId="8">#REF!</definedName>
    <definedName name="sent" localSheetId="13">#REF!</definedName>
    <definedName name="sent" localSheetId="10">#REF!</definedName>
    <definedName name="sent" localSheetId="9">#REF!</definedName>
    <definedName name="sent" localSheetId="11">#REF!</definedName>
    <definedName name="sent" localSheetId="6">#REF!</definedName>
    <definedName name="sent" localSheetId="7">#REF!</definedName>
    <definedName name="sent" localSheetId="3">#REF!</definedName>
    <definedName name="sent">#REF!</definedName>
    <definedName name="sentral_kurgan" localSheetId="17">#REF!</definedName>
    <definedName name="sentral_kurgan" localSheetId="5">#REF!</definedName>
    <definedName name="sentral_kurgan" localSheetId="12">#REF!</definedName>
    <definedName name="sentral_kurgan" localSheetId="8">#REF!</definedName>
    <definedName name="sentral_kurgan" localSheetId="13">#REF!</definedName>
    <definedName name="sentral_kurgan" localSheetId="10">#REF!</definedName>
    <definedName name="sentral_kurgan" localSheetId="9">#REF!</definedName>
    <definedName name="sentral_kurgan" localSheetId="11">#REF!</definedName>
    <definedName name="sentral_kurgan" localSheetId="6">#REF!</definedName>
    <definedName name="sentral_kurgan" localSheetId="7">#REF!</definedName>
    <definedName name="sentral_kurgan" localSheetId="3">#REF!</definedName>
    <definedName name="sentral_kurgan">#REF!</definedName>
    <definedName name="SEP" localSheetId="12">#REF!</definedName>
    <definedName name="SEP" localSheetId="13">#REF!</definedName>
    <definedName name="SEP">#REF!</definedName>
    <definedName name="SET_ET" localSheetId="12">#REF!</definedName>
    <definedName name="SET_ET" localSheetId="13">#REF!</definedName>
    <definedName name="SET_ET">#REF!</definedName>
    <definedName name="SET_PROT">#N/A</definedName>
    <definedName name="SET_PRT">#N/A</definedName>
    <definedName name="SETcom" localSheetId="12">#REF!</definedName>
    <definedName name="SETcom" localSheetId="13">#REF!</definedName>
    <definedName name="SETcom" localSheetId="6">#REF!</definedName>
    <definedName name="SETcom">#REF!</definedName>
    <definedName name="sfd" localSheetId="17">#REF!</definedName>
    <definedName name="sfd" localSheetId="5">#REF!</definedName>
    <definedName name="sfd" localSheetId="12">#REF!</definedName>
    <definedName name="sfd" localSheetId="8">#REF!</definedName>
    <definedName name="sfd" localSheetId="13">#REF!</definedName>
    <definedName name="sfd" localSheetId="10">#REF!</definedName>
    <definedName name="sfd" localSheetId="9">#REF!</definedName>
    <definedName name="sfd" localSheetId="11">#REF!</definedName>
    <definedName name="sfd" localSheetId="6">#REF!</definedName>
    <definedName name="sfd" localSheetId="7">#REF!</definedName>
    <definedName name="sfd" localSheetId="3">#REF!</definedName>
    <definedName name="sfd">#REF!</definedName>
    <definedName name="sffhh" localSheetId="17">#REF!</definedName>
    <definedName name="sffhh" localSheetId="5">#REF!</definedName>
    <definedName name="sffhh" localSheetId="12">#REF!</definedName>
    <definedName name="sffhh" localSheetId="8">#REF!</definedName>
    <definedName name="sffhh" localSheetId="13">#REF!</definedName>
    <definedName name="sffhh" localSheetId="10">#REF!</definedName>
    <definedName name="sffhh" localSheetId="9">#REF!</definedName>
    <definedName name="sffhh" localSheetId="11">#REF!</definedName>
    <definedName name="sffhh" localSheetId="6">#REF!</definedName>
    <definedName name="sffhh" localSheetId="7">#REF!</definedName>
    <definedName name="sffhh" localSheetId="3">#REF!</definedName>
    <definedName name="sffhh">#REF!</definedName>
    <definedName name="share_tog" localSheetId="17">#REF!</definedName>
    <definedName name="share_tog" localSheetId="5">#REF!</definedName>
    <definedName name="share_tog" localSheetId="12">#REF!</definedName>
    <definedName name="share_tog" localSheetId="8">#REF!</definedName>
    <definedName name="share_tog" localSheetId="13">#REF!</definedName>
    <definedName name="share_tog" localSheetId="10">#REF!</definedName>
    <definedName name="share_tog" localSheetId="9">#REF!</definedName>
    <definedName name="share_tog" localSheetId="11">#REF!</definedName>
    <definedName name="share_tog" localSheetId="6">#REF!</definedName>
    <definedName name="share_tog" localSheetId="7">#REF!</definedName>
    <definedName name="share_tog" localSheetId="3">#REF!</definedName>
    <definedName name="share_tog">#REF!</definedName>
    <definedName name="shares" localSheetId="17">#REF!</definedName>
    <definedName name="shares" localSheetId="5">#REF!</definedName>
    <definedName name="shares" localSheetId="12">#REF!</definedName>
    <definedName name="shares" localSheetId="8">#REF!</definedName>
    <definedName name="shares" localSheetId="13">#REF!</definedName>
    <definedName name="shares" localSheetId="10">#REF!</definedName>
    <definedName name="shares" localSheetId="9">#REF!</definedName>
    <definedName name="shares" localSheetId="11">#REF!</definedName>
    <definedName name="shares" localSheetId="6">#REF!</definedName>
    <definedName name="shares" localSheetId="7">#REF!</definedName>
    <definedName name="shares" localSheetId="3">#REF!</definedName>
    <definedName name="shares">#REF!</definedName>
    <definedName name="Sheet2?prefix?">"H"</definedName>
    <definedName name="SHM">'[17]ГУП 2008'!$G$1</definedName>
    <definedName name="shos" localSheetId="17">#REF!</definedName>
    <definedName name="shos" localSheetId="5">#REF!</definedName>
    <definedName name="shos" localSheetId="12">#REF!</definedName>
    <definedName name="shos" localSheetId="8">#REF!</definedName>
    <definedName name="shos" localSheetId="13">#REF!</definedName>
    <definedName name="shos" localSheetId="10">#REF!</definedName>
    <definedName name="shos" localSheetId="9">#REF!</definedName>
    <definedName name="shos" localSheetId="11">#REF!</definedName>
    <definedName name="shos" localSheetId="6">#REF!</definedName>
    <definedName name="shos" localSheetId="7">#REF!</definedName>
    <definedName name="shos" localSheetId="3">#REF!</definedName>
    <definedName name="shos">#REF!</definedName>
    <definedName name="size">[14]T0!$B$1118</definedName>
    <definedName name="smet" localSheetId="17" hidden="1">{#N/A,#N/A,FALSE,"Себестоимсть-97"}</definedName>
    <definedName name="smet" localSheetId="5" hidden="1">{#N/A,#N/A,FALSE,"Себестоимсть-97"}</definedName>
    <definedName name="smet" localSheetId="12" hidden="1">{#N/A,#N/A,FALSE,"Себестоимсть-97"}</definedName>
    <definedName name="smet" localSheetId="8" hidden="1">{#N/A,#N/A,FALSE,"Себестоимсть-97"}</definedName>
    <definedName name="smet" localSheetId="10" hidden="1">{#N/A,#N/A,FALSE,"Себестоимсть-97"}</definedName>
    <definedName name="smet" localSheetId="9" hidden="1">{#N/A,#N/A,FALSE,"Себестоимсть-97"}</definedName>
    <definedName name="smet" localSheetId="6" hidden="1">{#N/A,#N/A,FALSE,"Себестоимсть-97"}</definedName>
    <definedName name="smet" localSheetId="7" hidden="1">{#N/A,#N/A,FALSE,"Себестоимсть-97"}</definedName>
    <definedName name="smet" localSheetId="3" hidden="1">{#N/A,#N/A,FALSE,"Себестоимсть-97"}</definedName>
    <definedName name="smet" hidden="1">{#N/A,#N/A,FALSE,"Себестоимсть-97"}</definedName>
    <definedName name="smet1" localSheetId="17" hidden="1">{#N/A,#N/A,FALSE,"Себестоимсть-97"}</definedName>
    <definedName name="smet1" localSheetId="5" hidden="1">{#N/A,#N/A,FALSE,"Себестоимсть-97"}</definedName>
    <definedName name="smet1" localSheetId="12" hidden="1">{#N/A,#N/A,FALSE,"Себестоимсть-97"}</definedName>
    <definedName name="smet1" localSheetId="8" hidden="1">{#N/A,#N/A,FALSE,"Себестоимсть-97"}</definedName>
    <definedName name="smet1" localSheetId="10" hidden="1">{#N/A,#N/A,FALSE,"Себестоимсть-97"}</definedName>
    <definedName name="smet1" localSheetId="9" hidden="1">{#N/A,#N/A,FALSE,"Себестоимсть-97"}</definedName>
    <definedName name="smet1" localSheetId="6" hidden="1">{#N/A,#N/A,FALSE,"Себестоимсть-97"}</definedName>
    <definedName name="smet1" localSheetId="7" hidden="1">{#N/A,#N/A,FALSE,"Себестоимсть-97"}</definedName>
    <definedName name="smet1" localSheetId="3" hidden="1">{#N/A,#N/A,FALSE,"Себестоимсть-97"}</definedName>
    <definedName name="smet1" hidden="1">{#N/A,#N/A,FALSE,"Себестоимсть-97"}</definedName>
    <definedName name="SP_OPT" localSheetId="12">#REF!</definedName>
    <definedName name="SP_OPT" localSheetId="13">#REF!</definedName>
    <definedName name="SP_OPT" localSheetId="6">#REF!</definedName>
    <definedName name="SP_OPT">#REF!</definedName>
    <definedName name="SP_OPT_ET" localSheetId="12">[47]TEHSHEET!#REF!</definedName>
    <definedName name="SP_OPT_ET" localSheetId="13">[47]TEHSHEET!#REF!</definedName>
    <definedName name="SP_OPT_ET" localSheetId="6">[47]TEHSHEET!#REF!</definedName>
    <definedName name="SP_OPT_ET">[47]TEHSHEET!#REF!</definedName>
    <definedName name="SP_ROZN" localSheetId="12">#REF!</definedName>
    <definedName name="SP_ROZN" localSheetId="13">#REF!</definedName>
    <definedName name="SP_ROZN" localSheetId="6">#REF!</definedName>
    <definedName name="SP_ROZN">#REF!</definedName>
    <definedName name="SP_ROZN_ET" localSheetId="12">[47]TEHSHEET!#REF!</definedName>
    <definedName name="SP_ROZN_ET" localSheetId="13">[47]TEHSHEET!#REF!</definedName>
    <definedName name="SP_ROZN_ET" localSheetId="6">[47]TEHSHEET!#REF!</definedName>
    <definedName name="SP_ROZN_ET">[47]TEHSHEET!#REF!</definedName>
    <definedName name="SP_SC_1" localSheetId="12">#REF!</definedName>
    <definedName name="SP_SC_1" localSheetId="13">#REF!</definedName>
    <definedName name="SP_SC_1" localSheetId="6">#REF!</definedName>
    <definedName name="SP_SC_1">#REF!</definedName>
    <definedName name="SP_SC_2" localSheetId="12">#REF!</definedName>
    <definedName name="SP_SC_2" localSheetId="13">#REF!</definedName>
    <definedName name="SP_SC_2">#REF!</definedName>
    <definedName name="SP_SC_3" localSheetId="12">#REF!</definedName>
    <definedName name="SP_SC_3" localSheetId="13">#REF!</definedName>
    <definedName name="SP_SC_3">#REF!</definedName>
    <definedName name="SP_SC_4" localSheetId="12">#REF!</definedName>
    <definedName name="SP_SC_4" localSheetId="13">#REF!</definedName>
    <definedName name="SP_SC_4">#REF!</definedName>
    <definedName name="SP_SC_5" localSheetId="12">#REF!</definedName>
    <definedName name="SP_SC_5" localSheetId="13">#REF!</definedName>
    <definedName name="SP_SC_5">#REF!</definedName>
    <definedName name="SP_ST_OPT" localSheetId="12">[47]TEHSHEET!#REF!</definedName>
    <definedName name="SP_ST_OPT" localSheetId="13">[47]TEHSHEET!#REF!</definedName>
    <definedName name="SP_ST_OPT" localSheetId="6">[47]TEHSHEET!#REF!</definedName>
    <definedName name="SP_ST_OPT">[47]TEHSHEET!#REF!</definedName>
    <definedName name="SP_ST_ROZN" localSheetId="12">[47]TEHSHEET!#REF!</definedName>
    <definedName name="SP_ST_ROZN" localSheetId="13">[47]TEHSHEET!#REF!</definedName>
    <definedName name="SP_ST_ROZN" localSheetId="6">[47]TEHSHEET!#REF!</definedName>
    <definedName name="SP_ST_ROZN">[47]TEHSHEET!#REF!</definedName>
    <definedName name="spec" localSheetId="12">#REF!</definedName>
    <definedName name="spec" localSheetId="13">#REF!</definedName>
    <definedName name="spec" localSheetId="6">#REF!</definedName>
    <definedName name="spec">#REF!</definedName>
    <definedName name="spec1" localSheetId="12">#REF!,#REF!,#REF!,#REF!,#REF!,#REF!,#REF!,#REF!</definedName>
    <definedName name="spec1" localSheetId="13">#REF!,#REF!,#REF!,#REF!,#REF!,#REF!,#REF!,#REF!</definedName>
    <definedName name="spec1" localSheetId="6">#REF!,#REF!,#REF!,#REF!,#REF!,#REF!,#REF!,#REF!</definedName>
    <definedName name="spec1">#REF!,#REF!,#REF!,#REF!,#REF!,#REF!,#REF!,#REF!</definedName>
    <definedName name="SPHAS" localSheetId="17">#REF!</definedName>
    <definedName name="SPHAS" localSheetId="5">#REF!</definedName>
    <definedName name="SPHAS" localSheetId="12">#REF!</definedName>
    <definedName name="SPHAS" localSheetId="8">#REF!</definedName>
    <definedName name="SPHAS" localSheetId="13">#REF!</definedName>
    <definedName name="SPHAS" localSheetId="10">#REF!</definedName>
    <definedName name="SPHAS" localSheetId="9">#REF!</definedName>
    <definedName name="SPHAS" localSheetId="6">#REF!</definedName>
    <definedName name="SPHAS" localSheetId="7">#REF!</definedName>
    <definedName name="SPHAS" localSheetId="3">#REF!</definedName>
    <definedName name="SPHAS">#REF!</definedName>
    <definedName name="SPK">'[17]ГУП 2008'!$X$79</definedName>
    <definedName name="SPR_ET" localSheetId="12">[51]TEHSHEET!#REF!</definedName>
    <definedName name="SPR_ET" localSheetId="13">[51]TEHSHEET!#REF!</definedName>
    <definedName name="SPR_ET" localSheetId="6">[51]TEHSHEET!#REF!</definedName>
    <definedName name="SPR_ET">[51]TEHSHEET!#REF!</definedName>
    <definedName name="SPR_GES_ET" localSheetId="12">#REF!</definedName>
    <definedName name="SPR_GES_ET" localSheetId="13">#REF!</definedName>
    <definedName name="SPR_GES_ET" localSheetId="6">#REF!</definedName>
    <definedName name="SPR_GES_ET">#REF!</definedName>
    <definedName name="SPR_GRES_ET" localSheetId="12">#REF!</definedName>
    <definedName name="SPR_GRES_ET" localSheetId="13">#REF!</definedName>
    <definedName name="SPR_GRES_ET">#REF!</definedName>
    <definedName name="SPR_OTH_ET" localSheetId="12">#REF!</definedName>
    <definedName name="SPR_OTH_ET" localSheetId="13">#REF!</definedName>
    <definedName name="SPR_OTH_ET">#REF!</definedName>
    <definedName name="SPR_PROT" localSheetId="12">#REF!,#REF!</definedName>
    <definedName name="SPR_PROT" localSheetId="13">#REF!,#REF!</definedName>
    <definedName name="SPR_PROT" localSheetId="6">#REF!,#REF!</definedName>
    <definedName name="SPR_PROT">#REF!,#REF!</definedName>
    <definedName name="SPR_SCOPE" localSheetId="12">#REF!</definedName>
    <definedName name="SPR_SCOPE" localSheetId="13">#REF!</definedName>
    <definedName name="SPR_SCOPE" localSheetId="6">#REF!</definedName>
    <definedName name="SPR_SCOPE">#REF!</definedName>
    <definedName name="SPR_TES_ET" localSheetId="12">#REF!</definedName>
    <definedName name="SPR_TES_ET" localSheetId="13">#REF!</definedName>
    <definedName name="SPR_TES_ET">#REF!</definedName>
    <definedName name="SPRAV_PROT">[160]Справочники!$E$6,[160]Справочники!$D$11:$D$902,[160]Справочники!$E$3</definedName>
    <definedName name="sq" localSheetId="12">#REF!</definedName>
    <definedName name="sq" localSheetId="13">#REF!</definedName>
    <definedName name="sq" localSheetId="6">#REF!</definedName>
    <definedName name="sq">#REF!</definedName>
    <definedName name="ss" localSheetId="5">#REF!</definedName>
    <definedName name="ss" localSheetId="12">#REF!</definedName>
    <definedName name="ss" localSheetId="8">#REF!</definedName>
    <definedName name="ss" localSheetId="13">#REF!</definedName>
    <definedName name="ss" localSheetId="10">#REF!</definedName>
    <definedName name="ss" localSheetId="9">#REF!</definedName>
    <definedName name="ss" localSheetId="6">#REF!</definedName>
    <definedName name="ss" localSheetId="7">#REF!</definedName>
    <definedName name="ss" localSheetId="3">#REF!</definedName>
    <definedName name="ss">#REF!</definedName>
    <definedName name="sshsgh" localSheetId="17">#REF!</definedName>
    <definedName name="sshsgh" localSheetId="5">#REF!</definedName>
    <definedName name="sshsgh" localSheetId="12">#REF!</definedName>
    <definedName name="sshsgh" localSheetId="8">#REF!</definedName>
    <definedName name="sshsgh" localSheetId="13">#REF!</definedName>
    <definedName name="sshsgh" localSheetId="10">#REF!</definedName>
    <definedName name="sshsgh" localSheetId="9">#REF!</definedName>
    <definedName name="sshsgh" localSheetId="11">#REF!</definedName>
    <definedName name="sshsgh" localSheetId="6">#REF!</definedName>
    <definedName name="sshsgh" localSheetId="7">#REF!</definedName>
    <definedName name="sshsgh" localSheetId="3">#REF!</definedName>
    <definedName name="sshsgh">#REF!</definedName>
    <definedName name="SSS">[14]T0!$B$685</definedName>
    <definedName name="ST" localSheetId="5">#REF!</definedName>
    <definedName name="ST" localSheetId="12">#REF!</definedName>
    <definedName name="ST" localSheetId="8">#REF!</definedName>
    <definedName name="ST" localSheetId="13">#REF!</definedName>
    <definedName name="ST" localSheetId="10">#REF!</definedName>
    <definedName name="ST" localSheetId="9">#REF!</definedName>
    <definedName name="ST" localSheetId="6">#REF!</definedName>
    <definedName name="ST" localSheetId="7">#REF!</definedName>
    <definedName name="ST" localSheetId="3">#REF!</definedName>
    <definedName name="ST">#REF!</definedName>
    <definedName name="St06y0.1" localSheetId="12">'[78]0.3'!#REF!</definedName>
    <definedName name="St06y0.1" localSheetId="13">'[78]0.3'!#REF!</definedName>
    <definedName name="St06y0.1" localSheetId="6">'[78]0.3'!#REF!</definedName>
    <definedName name="St06y0.1">'[78]0.3'!#REF!</definedName>
    <definedName name="St06y10" localSheetId="12">#REF!</definedName>
    <definedName name="St06y10" localSheetId="13">#REF!</definedName>
    <definedName name="St06y10" localSheetId="6">#REF!</definedName>
    <definedName name="St06y10">#REF!</definedName>
    <definedName name="St06y11" localSheetId="12">#REF!</definedName>
    <definedName name="St06y11" localSheetId="13">#REF!</definedName>
    <definedName name="St06y11">#REF!</definedName>
    <definedName name="St06y12" localSheetId="12">#REF!</definedName>
    <definedName name="St06y12" localSheetId="13">#REF!</definedName>
    <definedName name="St06y12">#REF!</definedName>
    <definedName name="St06y13" localSheetId="12">#REF!</definedName>
    <definedName name="St06y13" localSheetId="13">#REF!</definedName>
    <definedName name="St06y13">#REF!</definedName>
    <definedName name="St06y14" localSheetId="12">#REF!</definedName>
    <definedName name="St06y14" localSheetId="13">#REF!</definedName>
    <definedName name="St06y14">#REF!</definedName>
    <definedName name="St06y15" localSheetId="12">#REF!</definedName>
    <definedName name="St06y15" localSheetId="13">#REF!</definedName>
    <definedName name="St06y15">#REF!</definedName>
    <definedName name="St06y16" localSheetId="12">#REF!</definedName>
    <definedName name="St06y16" localSheetId="13">#REF!</definedName>
    <definedName name="St06y16">#REF!</definedName>
    <definedName name="St06y17" localSheetId="12">#REF!</definedName>
    <definedName name="St06y17" localSheetId="13">#REF!</definedName>
    <definedName name="St06y17">#REF!</definedName>
    <definedName name="St06y18" localSheetId="12">#REF!</definedName>
    <definedName name="St06y18" localSheetId="13">#REF!</definedName>
    <definedName name="St06y18">#REF!</definedName>
    <definedName name="St06y19" localSheetId="12">#REF!</definedName>
    <definedName name="St06y19" localSheetId="13">#REF!</definedName>
    <definedName name="St06y19">#REF!</definedName>
    <definedName name="St06y2.1" localSheetId="12">#REF!</definedName>
    <definedName name="St06y2.1" localSheetId="13">#REF!</definedName>
    <definedName name="St06y2.1">#REF!</definedName>
    <definedName name="St06y20" localSheetId="12">#REF!</definedName>
    <definedName name="St06y20" localSheetId="13">#REF!</definedName>
    <definedName name="St06y20">#REF!</definedName>
    <definedName name="St06y21" localSheetId="12">#REF!</definedName>
    <definedName name="St06y21" localSheetId="13">#REF!</definedName>
    <definedName name="St06y21">#REF!</definedName>
    <definedName name="St06y22" localSheetId="12">#REF!</definedName>
    <definedName name="St06y22" localSheetId="13">#REF!</definedName>
    <definedName name="St06y22">#REF!</definedName>
    <definedName name="St06y23" localSheetId="12">#REF!</definedName>
    <definedName name="St06y23" localSheetId="13">#REF!</definedName>
    <definedName name="St06y23">#REF!</definedName>
    <definedName name="St06y24" localSheetId="12">#REF!</definedName>
    <definedName name="St06y24" localSheetId="13">#REF!</definedName>
    <definedName name="St06y24">#REF!</definedName>
    <definedName name="St06y25" localSheetId="12">#REF!</definedName>
    <definedName name="St06y25" localSheetId="13">#REF!</definedName>
    <definedName name="St06y25">#REF!</definedName>
    <definedName name="St06y26" localSheetId="12">#REF!</definedName>
    <definedName name="St06y26" localSheetId="13">#REF!</definedName>
    <definedName name="St06y26">#REF!</definedName>
    <definedName name="St06y27" localSheetId="12">#REF!</definedName>
    <definedName name="St06y27" localSheetId="13">#REF!</definedName>
    <definedName name="St06y27">#REF!</definedName>
    <definedName name="St06y28" localSheetId="12">#REF!</definedName>
    <definedName name="St06y28" localSheetId="13">#REF!</definedName>
    <definedName name="St06y28">#REF!</definedName>
    <definedName name="St06y29" localSheetId="12">#REF!</definedName>
    <definedName name="St06y29" localSheetId="13">#REF!</definedName>
    <definedName name="St06y29">#REF!</definedName>
    <definedName name="St06y30" localSheetId="12">#REF!</definedName>
    <definedName name="St06y30" localSheetId="13">#REF!</definedName>
    <definedName name="St06y30">#REF!</definedName>
    <definedName name="St06y5" localSheetId="12">#REF!</definedName>
    <definedName name="St06y5" localSheetId="13">#REF!</definedName>
    <definedName name="St06y5">#REF!</definedName>
    <definedName name="St06y6" localSheetId="12">#REF!</definedName>
    <definedName name="St06y6" localSheetId="13">#REF!</definedName>
    <definedName name="St06y6">#REF!</definedName>
    <definedName name="St06y7" localSheetId="12">#REF!</definedName>
    <definedName name="St06y7" localSheetId="13">#REF!</definedName>
    <definedName name="St06y7">#REF!</definedName>
    <definedName name="St06y8" localSheetId="12">#REF!</definedName>
    <definedName name="St06y8" localSheetId="13">#REF!</definedName>
    <definedName name="St06y8">#REF!</definedName>
    <definedName name="St06y9" localSheetId="12">#REF!</definedName>
    <definedName name="St06y9" localSheetId="13">#REF!</definedName>
    <definedName name="St06y9">#REF!</definedName>
    <definedName name="Station0" localSheetId="12">'[78]0'!#REF!</definedName>
    <definedName name="Station0" localSheetId="13">'[78]0'!#REF!</definedName>
    <definedName name="Station0" localSheetId="6">'[78]0'!#REF!</definedName>
    <definedName name="Station0">'[78]0'!#REF!</definedName>
    <definedName name="Station0.1" localSheetId="12">'[78]0.3'!#REF!</definedName>
    <definedName name="Station0.1" localSheetId="13">'[78]0.3'!#REF!</definedName>
    <definedName name="Station0.1" localSheetId="6">'[78]0.3'!#REF!</definedName>
    <definedName name="Station0.1">'[78]0.3'!#REF!</definedName>
    <definedName name="Station1" localSheetId="12">'[78]1'!#REF!</definedName>
    <definedName name="Station1" localSheetId="13">'[78]1'!#REF!</definedName>
    <definedName name="Station1">'[78]1'!#REF!</definedName>
    <definedName name="Station10" localSheetId="12">#REF!</definedName>
    <definedName name="Station10" localSheetId="13">#REF!</definedName>
    <definedName name="Station10" localSheetId="6">#REF!</definedName>
    <definedName name="Station10">#REF!</definedName>
    <definedName name="Station11" localSheetId="12">#REF!</definedName>
    <definedName name="Station11" localSheetId="13">#REF!</definedName>
    <definedName name="Station11">#REF!</definedName>
    <definedName name="Station12" localSheetId="12">#REF!</definedName>
    <definedName name="Station12" localSheetId="13">#REF!</definedName>
    <definedName name="Station12">#REF!</definedName>
    <definedName name="Station13" localSheetId="12">#REF!</definedName>
    <definedName name="Station13" localSheetId="13">#REF!</definedName>
    <definedName name="Station13">#REF!</definedName>
    <definedName name="Station14" localSheetId="12">#REF!</definedName>
    <definedName name="Station14" localSheetId="13">#REF!</definedName>
    <definedName name="Station14">#REF!</definedName>
    <definedName name="Station15" localSheetId="12">#REF!</definedName>
    <definedName name="Station15" localSheetId="13">#REF!</definedName>
    <definedName name="Station15">#REF!</definedName>
    <definedName name="Station16" localSheetId="12">#REF!</definedName>
    <definedName name="Station16" localSheetId="13">#REF!</definedName>
    <definedName name="Station16">#REF!</definedName>
    <definedName name="Station17" localSheetId="12">#REF!</definedName>
    <definedName name="Station17" localSheetId="13">#REF!</definedName>
    <definedName name="Station17">#REF!</definedName>
    <definedName name="Station18" localSheetId="12">#REF!</definedName>
    <definedName name="Station18" localSheetId="13">#REF!</definedName>
    <definedName name="Station18">#REF!</definedName>
    <definedName name="Station19" localSheetId="12">#REF!</definedName>
    <definedName name="Station19" localSheetId="13">#REF!</definedName>
    <definedName name="Station19">#REF!</definedName>
    <definedName name="Station2" localSheetId="12">'[78]2.1'!#REF!</definedName>
    <definedName name="Station2" localSheetId="13">'[78]2.1'!#REF!</definedName>
    <definedName name="Station2" localSheetId="6">'[78]2.1'!#REF!</definedName>
    <definedName name="Station2">'[78]2.1'!#REF!</definedName>
    <definedName name="Station20" localSheetId="12">#REF!</definedName>
    <definedName name="Station20" localSheetId="13">#REF!</definedName>
    <definedName name="Station20" localSheetId="6">#REF!</definedName>
    <definedName name="Station20">#REF!</definedName>
    <definedName name="Station21" localSheetId="12">#REF!</definedName>
    <definedName name="Station21" localSheetId="13">#REF!</definedName>
    <definedName name="Station21">#REF!</definedName>
    <definedName name="Station22" localSheetId="12">#REF!</definedName>
    <definedName name="Station22" localSheetId="13">#REF!</definedName>
    <definedName name="Station22">#REF!</definedName>
    <definedName name="Station23" localSheetId="12">#REF!</definedName>
    <definedName name="Station23" localSheetId="13">#REF!</definedName>
    <definedName name="Station23">#REF!</definedName>
    <definedName name="Station24" localSheetId="12">#REF!</definedName>
    <definedName name="Station24" localSheetId="13">#REF!</definedName>
    <definedName name="Station24">#REF!</definedName>
    <definedName name="Station25" localSheetId="12">#REF!</definedName>
    <definedName name="Station25" localSheetId="13">#REF!</definedName>
    <definedName name="Station25">#REF!</definedName>
    <definedName name="Station26" localSheetId="12">#REF!</definedName>
    <definedName name="Station26" localSheetId="13">#REF!</definedName>
    <definedName name="Station26">#REF!</definedName>
    <definedName name="Station27" localSheetId="12">#REF!</definedName>
    <definedName name="Station27" localSheetId="13">#REF!</definedName>
    <definedName name="Station27">#REF!</definedName>
    <definedName name="Station28" localSheetId="12">#REF!</definedName>
    <definedName name="Station28" localSheetId="13">#REF!</definedName>
    <definedName name="Station28">#REF!</definedName>
    <definedName name="Station29" localSheetId="12">#REF!</definedName>
    <definedName name="Station29" localSheetId="13">#REF!</definedName>
    <definedName name="Station29">#REF!</definedName>
    <definedName name="Station30" localSheetId="12">#REF!</definedName>
    <definedName name="Station30" localSheetId="13">#REF!</definedName>
    <definedName name="Station30">#REF!</definedName>
    <definedName name="Station5" localSheetId="12">#REF!</definedName>
    <definedName name="Station5" localSheetId="13">#REF!</definedName>
    <definedName name="Station5">#REF!</definedName>
    <definedName name="Station6" localSheetId="12">#REF!</definedName>
    <definedName name="Station6" localSheetId="13">#REF!</definedName>
    <definedName name="Station6">#REF!</definedName>
    <definedName name="Station7" localSheetId="12">#REF!</definedName>
    <definedName name="Station7" localSheetId="13">#REF!</definedName>
    <definedName name="Station7">#REF!</definedName>
    <definedName name="Station8" localSheetId="12">#REF!</definedName>
    <definedName name="Station8" localSheetId="13">#REF!</definedName>
    <definedName name="Station8">#REF!</definedName>
    <definedName name="Station9" localSheetId="12">#REF!</definedName>
    <definedName name="Station9" localSheetId="13">#REF!</definedName>
    <definedName name="Station9">#REF!</definedName>
    <definedName name="StRost06y0" localSheetId="12">'[78]0'!#REF!</definedName>
    <definedName name="StRost06y0" localSheetId="13">'[78]0'!#REF!</definedName>
    <definedName name="StRost06y0" localSheetId="6">'[78]0'!#REF!</definedName>
    <definedName name="StRost06y0">'[78]0'!#REF!</definedName>
    <definedName name="StRost06y0.1" localSheetId="12">'[78]0.3'!#REF!</definedName>
    <definedName name="StRost06y0.1" localSheetId="13">'[78]0.3'!#REF!</definedName>
    <definedName name="StRost06y0.1" localSheetId="6">'[78]0.3'!#REF!</definedName>
    <definedName name="StRost06y0.1">'[78]0.3'!#REF!</definedName>
    <definedName name="StRost06y1" localSheetId="12">'[78]1'!#REF!</definedName>
    <definedName name="StRost06y1" localSheetId="13">'[78]1'!#REF!</definedName>
    <definedName name="StRost06y1">'[78]1'!#REF!</definedName>
    <definedName name="StRost06y10" localSheetId="12">#REF!</definedName>
    <definedName name="StRost06y10" localSheetId="13">#REF!</definedName>
    <definedName name="StRost06y10" localSheetId="6">#REF!</definedName>
    <definedName name="StRost06y10">#REF!</definedName>
    <definedName name="StRost06y11" localSheetId="12">#REF!</definedName>
    <definedName name="StRost06y11" localSheetId="13">#REF!</definedName>
    <definedName name="StRost06y11">#REF!</definedName>
    <definedName name="StRost06y12" localSheetId="12">#REF!</definedName>
    <definedName name="StRost06y12" localSheetId="13">#REF!</definedName>
    <definedName name="StRost06y12">#REF!</definedName>
    <definedName name="StRost06y13" localSheetId="12">#REF!</definedName>
    <definedName name="StRost06y13" localSheetId="13">#REF!</definedName>
    <definedName name="StRost06y13">#REF!</definedName>
    <definedName name="StRost06y14" localSheetId="12">#REF!</definedName>
    <definedName name="StRost06y14" localSheetId="13">#REF!</definedName>
    <definedName name="StRost06y14">#REF!</definedName>
    <definedName name="StRost06y15" localSheetId="12">#REF!</definedName>
    <definedName name="StRost06y15" localSheetId="13">#REF!</definedName>
    <definedName name="StRost06y15">#REF!</definedName>
    <definedName name="StRost06y16" localSheetId="12">#REF!</definedName>
    <definedName name="StRost06y16" localSheetId="13">#REF!</definedName>
    <definedName name="StRost06y16">#REF!</definedName>
    <definedName name="StRost06y17" localSheetId="12">#REF!</definedName>
    <definedName name="StRost06y17" localSheetId="13">#REF!</definedName>
    <definedName name="StRost06y17">#REF!</definedName>
    <definedName name="StRost06y18" localSheetId="12">#REF!</definedName>
    <definedName name="StRost06y18" localSheetId="13">#REF!</definedName>
    <definedName name="StRost06y18">#REF!</definedName>
    <definedName name="StRost06y19" localSheetId="12">#REF!</definedName>
    <definedName name="StRost06y19" localSheetId="13">#REF!</definedName>
    <definedName name="StRost06y19">#REF!</definedName>
    <definedName name="StRost06y20" localSheetId="12">#REF!</definedName>
    <definedName name="StRost06y20" localSheetId="13">#REF!</definedName>
    <definedName name="StRost06y20">#REF!</definedName>
    <definedName name="StRost06y21" localSheetId="12">#REF!</definedName>
    <definedName name="StRost06y21" localSheetId="13">#REF!</definedName>
    <definedName name="StRost06y21">#REF!</definedName>
    <definedName name="StRost06y22" localSheetId="12">#REF!</definedName>
    <definedName name="StRost06y22" localSheetId="13">#REF!</definedName>
    <definedName name="StRost06y22">#REF!</definedName>
    <definedName name="StRost06y23" localSheetId="12">#REF!</definedName>
    <definedName name="StRost06y23" localSheetId="13">#REF!</definedName>
    <definedName name="StRost06y23">#REF!</definedName>
    <definedName name="StRost06y24" localSheetId="12">#REF!</definedName>
    <definedName name="StRost06y24" localSheetId="13">#REF!</definedName>
    <definedName name="StRost06y24">#REF!</definedName>
    <definedName name="StRost06y25" localSheetId="12">#REF!</definedName>
    <definedName name="StRost06y25" localSheetId="13">#REF!</definedName>
    <definedName name="StRost06y25">#REF!</definedName>
    <definedName name="StRost06y26" localSheetId="12">#REF!</definedName>
    <definedName name="StRost06y26" localSheetId="13">#REF!</definedName>
    <definedName name="StRost06y26">#REF!</definedName>
    <definedName name="StRost06y27" localSheetId="12">#REF!</definedName>
    <definedName name="StRost06y27" localSheetId="13">#REF!</definedName>
    <definedName name="StRost06y27">#REF!</definedName>
    <definedName name="StRost06y28" localSheetId="12">#REF!</definedName>
    <definedName name="StRost06y28" localSheetId="13">#REF!</definedName>
    <definedName name="StRost06y28">#REF!</definedName>
    <definedName name="StRost06y29" localSheetId="12">#REF!</definedName>
    <definedName name="StRost06y29" localSheetId="13">#REF!</definedName>
    <definedName name="StRost06y29">#REF!</definedName>
    <definedName name="StRost06y5" localSheetId="12">#REF!</definedName>
    <definedName name="StRost06y5" localSheetId="13">#REF!</definedName>
    <definedName name="StRost06y5">#REF!</definedName>
    <definedName name="StRost06y6" localSheetId="12">#REF!</definedName>
    <definedName name="StRost06y6" localSheetId="13">#REF!</definedName>
    <definedName name="StRost06y6">#REF!</definedName>
    <definedName name="StRost06y7" localSheetId="12">#REF!</definedName>
    <definedName name="StRost06y7" localSheetId="13">#REF!</definedName>
    <definedName name="StRost06y7">#REF!</definedName>
    <definedName name="StRost06y8" localSheetId="12">#REF!</definedName>
    <definedName name="StRost06y8" localSheetId="13">#REF!</definedName>
    <definedName name="StRost06y8">#REF!</definedName>
    <definedName name="StRost06y9" localSheetId="12">#REF!</definedName>
    <definedName name="StRost06y9" localSheetId="13">#REF!</definedName>
    <definedName name="StRost06y9">#REF!</definedName>
    <definedName name="sy0">'[24]BCS APP CR'!$O$24</definedName>
    <definedName name="t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[163]t_настройки!$H$97:$H$126</definedName>
    <definedName name="T0.1?axis?C?ПЭ">'[138]0.1'!$H$7:$J$11,'[138]0.1'!$L$7:$N$11,'[138]0.1'!$D$7:$F$11</definedName>
    <definedName name="T0.1?axis?C?ПЭ?">'[138]0.1'!$H$5:$J$5,'[138]0.1'!$L$5:$N$5,'[138]0.1'!$D$5:$F$5</definedName>
    <definedName name="T0.1?axis?ПРД?БАЗ">'[138]0.1'!$L$7:$N$11,'[138]0.1'!$D$7:$F$11</definedName>
    <definedName name="T0.1?axis?ПФ?ПЛАН">'[138]0.1'!$L$7:$N$11,'[138]0.1'!$D$7:$F$11</definedName>
    <definedName name="T0.1?Data">'[138]0.1'!$H$7:$J$11,'[138]0.1'!$L$7:$N$11,'[138]0.1'!$D$7:$F$11</definedName>
    <definedName name="T0.1?item_ext?РОСТ" localSheetId="12">'[78]0.3'!#REF!</definedName>
    <definedName name="T0.1?item_ext?РОСТ" localSheetId="13">'[78]0.3'!#REF!</definedName>
    <definedName name="T0.1?item_ext?РОСТ" localSheetId="6">'[78]0.3'!#REF!</definedName>
    <definedName name="T0.1?item_ext?РОСТ">'[78]0.3'!#REF!</definedName>
    <definedName name="T0.1?Name" localSheetId="12">'[78]0.3'!#REF!</definedName>
    <definedName name="T0.1?Name" localSheetId="13">'[78]0.3'!#REF!</definedName>
    <definedName name="T0.1?Name">'[78]0.3'!#REF!</definedName>
    <definedName name="T0.1?unit?ПРЦ" localSheetId="12">'[78]0.3'!#REF!</definedName>
    <definedName name="T0.1?unit?ПРЦ" localSheetId="13">'[78]0.3'!#REF!</definedName>
    <definedName name="T0.1?unit?ПРЦ">'[78]0.3'!#REF!</definedName>
    <definedName name="T0.1_Protect" localSheetId="12">'[78]0.3'!$E$5:$E$5,'[78]0.3'!#REF!,'[78]0.3'!#REF!,'[78]0.3'!#REF!,'[78]0.3'!#REF!,'[78]0.3'!$A$13:$IV$113,'[78]0.3'!$F$1:$Z$65536,'[78]0.3'!#REF!</definedName>
    <definedName name="T0.1_Protect" localSheetId="13">'[78]0.3'!$E$5:$E$5,'[78]0.3'!#REF!,'[78]0.3'!#REF!,'[78]0.3'!#REF!,'[78]0.3'!#REF!,'[78]0.3'!$A$13:$IV$113,'[78]0.3'!$F$1:$Z$65536,'[78]0.3'!#REF!</definedName>
    <definedName name="T0.1_Protect" localSheetId="6">'[78]0.3'!$E$5:$E$5,'[78]0.3'!#REF!,'[78]0.3'!#REF!,'[78]0.3'!#REF!,'[78]0.3'!#REF!,'[78]0.3'!$A$13:$IV$113,'[78]0.3'!$F$1:$Z$65536,'[78]0.3'!#REF!</definedName>
    <definedName name="T0.1_Protect">'[78]0.3'!$E$5:$E$5,'[78]0.3'!#REF!,'[78]0.3'!#REF!,'[78]0.3'!#REF!,'[78]0.3'!#REF!,'[78]0.3'!$A$13:$IV$113,'[78]0.3'!$F$1:$Z$65536,'[78]0.3'!#REF!</definedName>
    <definedName name="T0?axis?ПРД?БАЗ">'[138]0'!$I$7:$J$91,'[138]0'!$F$7:$G$91</definedName>
    <definedName name="T0?axis?ПРД?ПРЕД">'[138]0'!$K$7:$L$91,'[138]0'!$D$7:$E$91</definedName>
    <definedName name="T0?axis?ПРД?РЕГ" localSheetId="12">#REF!</definedName>
    <definedName name="T0?axis?ПРД?РЕГ" localSheetId="13">#REF!</definedName>
    <definedName name="T0?axis?ПРД?РЕГ" localSheetId="6">#REF!</definedName>
    <definedName name="T0?axis?ПРД?РЕГ">#REF!</definedName>
    <definedName name="T0?axis?ПФ?ПЛАН">'[138]0'!$I$7:$I$91,'[138]0'!$D$7:$D$91,'[138]0'!$K$7:$K$91,'[138]0'!$F$7:$F$91</definedName>
    <definedName name="T0?axis?ПФ?ФАКТ">'[138]0'!$J$7:$J$91,'[138]0'!$E$7:$E$91,'[138]0'!$L$7:$L$91,'[138]0'!$G$7:$G$91</definedName>
    <definedName name="T0?Data" localSheetId="12">'[138]0'!$D$8:$L$45,'[138]0'!$D$62:$L$62,'[138]0'!$D$64:$L$64,'[138]0'!$D$47:$L$53,[0]!P1_T0?Data</definedName>
    <definedName name="T0?Data" localSheetId="8">'[138]0'!$D$8:$L$45,'[138]0'!$D$62:$L$62,'[138]0'!$D$64:$L$64,'[138]0'!$D$47:$L$53,P1_T0?Data</definedName>
    <definedName name="T0?Data" localSheetId="10">'[138]0'!$D$8:$L$45,'[138]0'!$D$62:$L$62,'[138]0'!$D$64:$L$64,'[138]0'!$D$47:$L$53,P1_T0?Data</definedName>
    <definedName name="T0?Data" localSheetId="9">'[138]0'!$D$8:$L$45,'[138]0'!$D$62:$L$62,'[138]0'!$D$64:$L$64,'[138]0'!$D$47:$L$53,P1_T0?Data</definedName>
    <definedName name="T0?Data" localSheetId="6">'[138]0'!$D$8:$L$45,'[138]0'!$D$62:$L$62,'[138]0'!$D$64:$L$64,'[138]0'!$D$47:$L$53,P1_T0?Data</definedName>
    <definedName name="T0?Data" localSheetId="7">'[138]0'!$D$8:$L$45,'[138]0'!$D$62:$L$62,'[138]0'!$D$64:$L$64,'[138]0'!$D$47:$L$53,P1_T0?Data</definedName>
    <definedName name="T0?Data">'[138]0'!$D$8:$L$45,'[138]0'!$D$62:$L$62,'[138]0'!$D$64:$L$64,'[138]0'!$D$47:$L$53,P1_T0?Data</definedName>
    <definedName name="T0?item_ext?РОСТ" localSheetId="12">'[78]0'!#REF!</definedName>
    <definedName name="T0?item_ext?РОСТ" localSheetId="13">'[78]0'!#REF!</definedName>
    <definedName name="T0?item_ext?РОСТ" localSheetId="6">'[78]0'!#REF!</definedName>
    <definedName name="T0?item_ext?РОСТ">'[78]0'!#REF!</definedName>
    <definedName name="T0?L0.1" localSheetId="12">#REF!</definedName>
    <definedName name="T0?L0.1" localSheetId="13">#REF!</definedName>
    <definedName name="T0?L0.1" localSheetId="6">#REF!</definedName>
    <definedName name="T0?L0.1">#REF!</definedName>
    <definedName name="T0?L0.2" localSheetId="12">#REF!</definedName>
    <definedName name="T0?L0.2" localSheetId="13">#REF!</definedName>
    <definedName name="T0?L0.2">#REF!</definedName>
    <definedName name="T0?L1" localSheetId="12">#REF!</definedName>
    <definedName name="T0?L1" localSheetId="13">#REF!</definedName>
    <definedName name="T0?L1">#REF!</definedName>
    <definedName name="T0?L10" localSheetId="12">#REF!</definedName>
    <definedName name="T0?L10" localSheetId="13">#REF!</definedName>
    <definedName name="T0?L10">#REF!</definedName>
    <definedName name="T0?L10.1" localSheetId="12">#REF!</definedName>
    <definedName name="T0?L10.1" localSheetId="13">#REF!</definedName>
    <definedName name="T0?L10.1">#REF!</definedName>
    <definedName name="T0?L10.2" localSheetId="12">#REF!</definedName>
    <definedName name="T0?L10.2" localSheetId="13">#REF!</definedName>
    <definedName name="T0?L10.2">#REF!</definedName>
    <definedName name="T0?L10.3" localSheetId="12">#REF!</definedName>
    <definedName name="T0?L10.3" localSheetId="13">#REF!</definedName>
    <definedName name="T0?L10.3">#REF!</definedName>
    <definedName name="T0?L10.4" localSheetId="12">#REF!</definedName>
    <definedName name="T0?L10.4" localSheetId="13">#REF!</definedName>
    <definedName name="T0?L10.4">#REF!</definedName>
    <definedName name="T0?L10.5" localSheetId="12">#REF!</definedName>
    <definedName name="T0?L10.5" localSheetId="13">#REF!</definedName>
    <definedName name="T0?L10.5">#REF!</definedName>
    <definedName name="T0?L11" localSheetId="12">#REF!</definedName>
    <definedName name="T0?L11" localSheetId="13">#REF!</definedName>
    <definedName name="T0?L11">#REF!</definedName>
    <definedName name="T0?L12" localSheetId="12">#REF!</definedName>
    <definedName name="T0?L12" localSheetId="13">#REF!</definedName>
    <definedName name="T0?L12">#REF!</definedName>
    <definedName name="T0?L13" localSheetId="12">#REF!</definedName>
    <definedName name="T0?L13" localSheetId="13">#REF!</definedName>
    <definedName name="T0?L13">#REF!</definedName>
    <definedName name="T0?L13.1" localSheetId="12">#REF!</definedName>
    <definedName name="T0?L13.1" localSheetId="13">#REF!</definedName>
    <definedName name="T0?L13.1">#REF!</definedName>
    <definedName name="T0?L13.2" localSheetId="12">#REF!</definedName>
    <definedName name="T0?L13.2" localSheetId="13">#REF!</definedName>
    <definedName name="T0?L13.2">#REF!</definedName>
    <definedName name="T0?L14" localSheetId="12">#REF!</definedName>
    <definedName name="T0?L14" localSheetId="13">#REF!</definedName>
    <definedName name="T0?L14">#REF!</definedName>
    <definedName name="T0?L14.1" localSheetId="12">#REF!</definedName>
    <definedName name="T0?L14.1" localSheetId="13">#REF!</definedName>
    <definedName name="T0?L14.1">#REF!</definedName>
    <definedName name="T0?L14.2" localSheetId="12">#REF!</definedName>
    <definedName name="T0?L14.2" localSheetId="13">#REF!</definedName>
    <definedName name="T0?L14.2">#REF!</definedName>
    <definedName name="T0?L15" localSheetId="12">#REF!</definedName>
    <definedName name="T0?L15" localSheetId="13">#REF!</definedName>
    <definedName name="T0?L15">#REF!</definedName>
    <definedName name="T0?L15.1" localSheetId="12">#REF!</definedName>
    <definedName name="T0?L15.1" localSheetId="13">#REF!</definedName>
    <definedName name="T0?L15.1">#REF!</definedName>
    <definedName name="T0?L15.2" localSheetId="12">#REF!</definedName>
    <definedName name="T0?L15.2" localSheetId="13">#REF!</definedName>
    <definedName name="T0?L15.2">#REF!</definedName>
    <definedName name="T0?L15.2.1" localSheetId="12">#REF!</definedName>
    <definedName name="T0?L15.2.1" localSheetId="13">#REF!</definedName>
    <definedName name="T0?L15.2.1">#REF!</definedName>
    <definedName name="T0?L15.2.2" localSheetId="12">#REF!</definedName>
    <definedName name="T0?L15.2.2" localSheetId="13">#REF!</definedName>
    <definedName name="T0?L15.2.2">#REF!</definedName>
    <definedName name="T0?L16" localSheetId="12">#REF!</definedName>
    <definedName name="T0?L16" localSheetId="13">#REF!</definedName>
    <definedName name="T0?L16">#REF!</definedName>
    <definedName name="T0?L17" localSheetId="12">#REF!</definedName>
    <definedName name="T0?L17" localSheetId="13">#REF!</definedName>
    <definedName name="T0?L17">#REF!</definedName>
    <definedName name="T0?L17.1" localSheetId="12">#REF!</definedName>
    <definedName name="T0?L17.1" localSheetId="13">#REF!</definedName>
    <definedName name="T0?L17.1">#REF!</definedName>
    <definedName name="T0?L18" localSheetId="12">#REF!</definedName>
    <definedName name="T0?L18" localSheetId="13">#REF!</definedName>
    <definedName name="T0?L18">#REF!</definedName>
    <definedName name="T0?L19" localSheetId="12">#REF!</definedName>
    <definedName name="T0?L19" localSheetId="13">#REF!</definedName>
    <definedName name="T0?L19">#REF!</definedName>
    <definedName name="T0?L2" localSheetId="12">#REF!</definedName>
    <definedName name="T0?L2" localSheetId="13">#REF!</definedName>
    <definedName name="T0?L2">#REF!</definedName>
    <definedName name="T0?L20" localSheetId="12">#REF!</definedName>
    <definedName name="T0?L20" localSheetId="13">#REF!</definedName>
    <definedName name="T0?L20">#REF!</definedName>
    <definedName name="T0?L21" localSheetId="12">#REF!</definedName>
    <definedName name="T0?L21" localSheetId="13">#REF!</definedName>
    <definedName name="T0?L21">#REF!</definedName>
    <definedName name="T0?L22" localSheetId="12">#REF!</definedName>
    <definedName name="T0?L22" localSheetId="13">#REF!</definedName>
    <definedName name="T0?L22">#REF!</definedName>
    <definedName name="T0?L22.1" localSheetId="12">#REF!</definedName>
    <definedName name="T0?L22.1" localSheetId="13">#REF!</definedName>
    <definedName name="T0?L22.1">#REF!</definedName>
    <definedName name="T0?L22.2" localSheetId="12">#REF!</definedName>
    <definedName name="T0?L22.2" localSheetId="13">#REF!</definedName>
    <definedName name="T0?L22.2">#REF!</definedName>
    <definedName name="T0?L23" localSheetId="12">#REF!</definedName>
    <definedName name="T0?L23" localSheetId="13">#REF!</definedName>
    <definedName name="T0?L23">#REF!</definedName>
    <definedName name="T0?L24" localSheetId="12">#REF!</definedName>
    <definedName name="T0?L24" localSheetId="13">#REF!</definedName>
    <definedName name="T0?L24">#REF!</definedName>
    <definedName name="T0?L24.1" localSheetId="12">#REF!</definedName>
    <definedName name="T0?L24.1" localSheetId="13">#REF!</definedName>
    <definedName name="T0?L24.1">#REF!</definedName>
    <definedName name="T0?L24.2" localSheetId="12">#REF!</definedName>
    <definedName name="T0?L24.2" localSheetId="13">#REF!</definedName>
    <definedName name="T0?L24.2">#REF!</definedName>
    <definedName name="T0?L25" localSheetId="12">#REF!</definedName>
    <definedName name="T0?L25" localSheetId="13">#REF!</definedName>
    <definedName name="T0?L25">#REF!</definedName>
    <definedName name="T0?L25.1" localSheetId="12">#REF!</definedName>
    <definedName name="T0?L25.1" localSheetId="13">#REF!</definedName>
    <definedName name="T0?L25.1">#REF!</definedName>
    <definedName name="T0?L25.1.1" localSheetId="12">#REF!</definedName>
    <definedName name="T0?L25.1.1" localSheetId="13">#REF!</definedName>
    <definedName name="T0?L25.1.1">#REF!</definedName>
    <definedName name="T0?L25.1.2" localSheetId="12">#REF!</definedName>
    <definedName name="T0?L25.1.2" localSheetId="13">#REF!</definedName>
    <definedName name="T0?L25.1.2">#REF!</definedName>
    <definedName name="T0?L25.2" localSheetId="12">#REF!</definedName>
    <definedName name="T0?L25.2" localSheetId="13">#REF!</definedName>
    <definedName name="T0?L25.2">#REF!</definedName>
    <definedName name="T0?L25.3" localSheetId="12">#REF!</definedName>
    <definedName name="T0?L25.3" localSheetId="13">#REF!</definedName>
    <definedName name="T0?L25.3">#REF!</definedName>
    <definedName name="T0?L26" localSheetId="12">'[78]0'!#REF!</definedName>
    <definedName name="T0?L26" localSheetId="13">'[78]0'!#REF!</definedName>
    <definedName name="T0?L26" localSheetId="6">'[78]0'!#REF!</definedName>
    <definedName name="T0?L26">'[78]0'!#REF!</definedName>
    <definedName name="T0?L26.1" localSheetId="12">'[78]0'!#REF!</definedName>
    <definedName name="T0?L26.1" localSheetId="13">'[78]0'!#REF!</definedName>
    <definedName name="T0?L26.1" localSheetId="6">'[78]0'!#REF!</definedName>
    <definedName name="T0?L26.1">'[78]0'!#REF!</definedName>
    <definedName name="T0?L26.2" localSheetId="12">'[78]0'!#REF!</definedName>
    <definedName name="T0?L26.2" localSheetId="13">'[78]0'!#REF!</definedName>
    <definedName name="T0?L26.2">'[78]0'!#REF!</definedName>
    <definedName name="T0?L27" localSheetId="12">'[78]0'!#REF!</definedName>
    <definedName name="T0?L27" localSheetId="13">'[78]0'!#REF!</definedName>
    <definedName name="T0?L27">'[78]0'!#REF!</definedName>
    <definedName name="T0?L27.1" localSheetId="12">'[78]0'!#REF!</definedName>
    <definedName name="T0?L27.1" localSheetId="13">'[78]0'!#REF!</definedName>
    <definedName name="T0?L27.1">'[78]0'!#REF!</definedName>
    <definedName name="T0?L27.1.1" localSheetId="12">'[78]0'!#REF!</definedName>
    <definedName name="T0?L27.1.1" localSheetId="13">'[78]0'!#REF!</definedName>
    <definedName name="T0?L27.1.1">'[78]0'!#REF!</definedName>
    <definedName name="T0?L27.1.2" localSheetId="12">'[78]0'!#REF!</definedName>
    <definedName name="T0?L27.1.2" localSheetId="13">'[78]0'!#REF!</definedName>
    <definedName name="T0?L27.1.2">'[78]0'!#REF!</definedName>
    <definedName name="T0?L27.1.3" localSheetId="12">'[78]0'!#REF!</definedName>
    <definedName name="T0?L27.1.3" localSheetId="13">'[78]0'!#REF!</definedName>
    <definedName name="T0?L27.1.3">'[78]0'!#REF!</definedName>
    <definedName name="T0?L27.1.4" localSheetId="12">'[78]0'!#REF!</definedName>
    <definedName name="T0?L27.1.4" localSheetId="13">'[78]0'!#REF!</definedName>
    <definedName name="T0?L27.1.4">'[78]0'!#REF!</definedName>
    <definedName name="T0?L27.1.5" localSheetId="12">'[78]0'!#REF!</definedName>
    <definedName name="T0?L27.1.5" localSheetId="13">'[78]0'!#REF!</definedName>
    <definedName name="T0?L27.1.5">'[78]0'!#REF!</definedName>
    <definedName name="T0?L27.2" localSheetId="12">'[78]0'!#REF!</definedName>
    <definedName name="T0?L27.2" localSheetId="13">'[78]0'!#REF!</definedName>
    <definedName name="T0?L27.2">'[78]0'!#REF!</definedName>
    <definedName name="T0?L27.2.1" localSheetId="12">'[78]0'!#REF!</definedName>
    <definedName name="T0?L27.2.1" localSheetId="13">'[78]0'!#REF!</definedName>
    <definedName name="T0?L27.2.1">'[78]0'!#REF!</definedName>
    <definedName name="T0?L27.2.2" localSheetId="12">'[78]0'!#REF!</definedName>
    <definedName name="T0?L27.2.2" localSheetId="13">'[78]0'!#REF!</definedName>
    <definedName name="T0?L27.2.2">'[78]0'!#REF!</definedName>
    <definedName name="T0?L27.2.3" localSheetId="12">'[78]0'!#REF!</definedName>
    <definedName name="T0?L27.2.3" localSheetId="13">'[78]0'!#REF!</definedName>
    <definedName name="T0?L27.2.3">'[78]0'!#REF!</definedName>
    <definedName name="T0?L27.2.4" localSheetId="12">'[78]0'!#REF!</definedName>
    <definedName name="T0?L27.2.4" localSheetId="13">'[78]0'!#REF!</definedName>
    <definedName name="T0?L27.2.4">'[78]0'!#REF!</definedName>
    <definedName name="T0?L27.3" localSheetId="12">'[78]0'!#REF!</definedName>
    <definedName name="T0?L27.3" localSheetId="13">'[78]0'!#REF!</definedName>
    <definedName name="T0?L27.3">'[78]0'!#REF!</definedName>
    <definedName name="T0?L28.1" localSheetId="12">'[78]0'!#REF!</definedName>
    <definedName name="T0?L28.1" localSheetId="13">'[78]0'!#REF!</definedName>
    <definedName name="T0?L28.1">'[78]0'!#REF!</definedName>
    <definedName name="T0?L28.2" localSheetId="12">'[78]0'!#REF!</definedName>
    <definedName name="T0?L28.2" localSheetId="13">'[78]0'!#REF!</definedName>
    <definedName name="T0?L28.2">'[78]0'!#REF!</definedName>
    <definedName name="T0?L29.1" localSheetId="12">'[78]0'!#REF!</definedName>
    <definedName name="T0?L29.1" localSheetId="13">'[78]0'!#REF!</definedName>
    <definedName name="T0?L29.1">'[78]0'!#REF!</definedName>
    <definedName name="T0?L29.2" localSheetId="12">'[78]0'!#REF!</definedName>
    <definedName name="T0?L29.2" localSheetId="13">'[78]0'!#REF!</definedName>
    <definedName name="T0?L29.2">'[78]0'!#REF!</definedName>
    <definedName name="T0?L3" localSheetId="12">#REF!</definedName>
    <definedName name="T0?L3" localSheetId="13">#REF!</definedName>
    <definedName name="T0?L3" localSheetId="6">#REF!</definedName>
    <definedName name="T0?L3">#REF!</definedName>
    <definedName name="T0?L4" localSheetId="12">#REF!</definedName>
    <definedName name="T0?L4" localSheetId="13">#REF!</definedName>
    <definedName name="T0?L4">#REF!</definedName>
    <definedName name="T0?L5" localSheetId="12">#REF!</definedName>
    <definedName name="T0?L5" localSheetId="13">#REF!</definedName>
    <definedName name="T0?L5">#REF!</definedName>
    <definedName name="T0?L6" localSheetId="12">#REF!</definedName>
    <definedName name="T0?L6" localSheetId="13">#REF!</definedName>
    <definedName name="T0?L6">#REF!</definedName>
    <definedName name="T0?L7" localSheetId="12">#REF!</definedName>
    <definedName name="T0?L7" localSheetId="13">#REF!</definedName>
    <definedName name="T0?L7">#REF!</definedName>
    <definedName name="T0?L7.1" localSheetId="12">#REF!</definedName>
    <definedName name="T0?L7.1" localSheetId="13">#REF!</definedName>
    <definedName name="T0?L7.1">#REF!</definedName>
    <definedName name="T0?L7.1.2" localSheetId="12">#REF!</definedName>
    <definedName name="T0?L7.1.2" localSheetId="13">#REF!</definedName>
    <definedName name="T0?L7.1.2">#REF!</definedName>
    <definedName name="T0?L7.1.3" localSheetId="12">#REF!</definedName>
    <definedName name="T0?L7.1.3" localSheetId="13">#REF!</definedName>
    <definedName name="T0?L7.1.3">#REF!</definedName>
    <definedName name="T0?L7.2" localSheetId="12">#REF!</definedName>
    <definedName name="T0?L7.2" localSheetId="13">#REF!</definedName>
    <definedName name="T0?L7.2">#REF!</definedName>
    <definedName name="T0?L7.3" localSheetId="12">#REF!</definedName>
    <definedName name="T0?L7.3" localSheetId="13">#REF!</definedName>
    <definedName name="T0?L7.3">#REF!</definedName>
    <definedName name="T0?L7.4" localSheetId="12">#REF!</definedName>
    <definedName name="T0?L7.4" localSheetId="13">#REF!</definedName>
    <definedName name="T0?L7.4">#REF!</definedName>
    <definedName name="T0?L7.5" localSheetId="12">#REF!</definedName>
    <definedName name="T0?L7.5" localSheetId="13">#REF!</definedName>
    <definedName name="T0?L7.5">#REF!</definedName>
    <definedName name="T0?L7.6" localSheetId="12">#REF!</definedName>
    <definedName name="T0?L7.6" localSheetId="13">#REF!</definedName>
    <definedName name="T0?L7.6">#REF!</definedName>
    <definedName name="T0?L7.7" localSheetId="12">#REF!</definedName>
    <definedName name="T0?L7.7" localSheetId="13">#REF!</definedName>
    <definedName name="T0?L7.7">#REF!</definedName>
    <definedName name="T0?L7.7.1" localSheetId="12">#REF!</definedName>
    <definedName name="T0?L7.7.1" localSheetId="13">#REF!</definedName>
    <definedName name="T0?L7.7.1">#REF!</definedName>
    <definedName name="T0?L7.7.10" localSheetId="12">#REF!</definedName>
    <definedName name="T0?L7.7.10" localSheetId="13">#REF!</definedName>
    <definedName name="T0?L7.7.10">#REF!</definedName>
    <definedName name="T0?L7.7.11" localSheetId="12">#REF!</definedName>
    <definedName name="T0?L7.7.11" localSheetId="13">#REF!</definedName>
    <definedName name="T0?L7.7.11">#REF!</definedName>
    <definedName name="T0?L7.7.12" localSheetId="12">#REF!</definedName>
    <definedName name="T0?L7.7.12" localSheetId="13">#REF!</definedName>
    <definedName name="T0?L7.7.12">#REF!</definedName>
    <definedName name="T0?L7.7.2" localSheetId="12">#REF!</definedName>
    <definedName name="T0?L7.7.2" localSheetId="13">#REF!</definedName>
    <definedName name="T0?L7.7.2">#REF!</definedName>
    <definedName name="T0?L7.7.3" localSheetId="12">#REF!</definedName>
    <definedName name="T0?L7.7.3" localSheetId="13">#REF!</definedName>
    <definedName name="T0?L7.7.3">#REF!</definedName>
    <definedName name="T0?L7.7.4" localSheetId="12">#REF!</definedName>
    <definedName name="T0?L7.7.4" localSheetId="13">#REF!</definedName>
    <definedName name="T0?L7.7.4">#REF!</definedName>
    <definedName name="T0?L7.7.4.1" localSheetId="12">#REF!</definedName>
    <definedName name="T0?L7.7.4.1" localSheetId="13">#REF!</definedName>
    <definedName name="T0?L7.7.4.1">#REF!</definedName>
    <definedName name="T0?L7.7.4.3" localSheetId="12">#REF!</definedName>
    <definedName name="T0?L7.7.4.3" localSheetId="13">#REF!</definedName>
    <definedName name="T0?L7.7.4.3">#REF!</definedName>
    <definedName name="T0?L7.7.4.4" localSheetId="12">#REF!</definedName>
    <definedName name="T0?L7.7.4.4" localSheetId="13">#REF!</definedName>
    <definedName name="T0?L7.7.4.4">#REF!</definedName>
    <definedName name="T0?L7.7.4.5" localSheetId="12">#REF!</definedName>
    <definedName name="T0?L7.7.4.5" localSheetId="13">#REF!</definedName>
    <definedName name="T0?L7.7.4.5">#REF!</definedName>
    <definedName name="T0?L7.7.5" localSheetId="12">#REF!</definedName>
    <definedName name="T0?L7.7.5" localSheetId="13">#REF!</definedName>
    <definedName name="T0?L7.7.5">#REF!</definedName>
    <definedName name="T0?L7.7.6" localSheetId="12">#REF!</definedName>
    <definedName name="T0?L7.7.6" localSheetId="13">#REF!</definedName>
    <definedName name="T0?L7.7.6">#REF!</definedName>
    <definedName name="T0?L7.7.7" localSheetId="12">#REF!</definedName>
    <definedName name="T0?L7.7.7" localSheetId="13">#REF!</definedName>
    <definedName name="T0?L7.7.7">#REF!</definedName>
    <definedName name="T0?L7.7.8" localSheetId="12">#REF!</definedName>
    <definedName name="T0?L7.7.8" localSheetId="13">#REF!</definedName>
    <definedName name="T0?L7.7.8">#REF!</definedName>
    <definedName name="T0?L7.7.9" localSheetId="12">#REF!</definedName>
    <definedName name="T0?L7.7.9" localSheetId="13">#REF!</definedName>
    <definedName name="T0?L7.7.9">#REF!</definedName>
    <definedName name="T0?L8" localSheetId="12">#REF!</definedName>
    <definedName name="T0?L8" localSheetId="13">#REF!</definedName>
    <definedName name="T0?L8">#REF!</definedName>
    <definedName name="T0?L8.1" localSheetId="12">#REF!</definedName>
    <definedName name="T0?L8.1" localSheetId="13">#REF!</definedName>
    <definedName name="T0?L8.1">#REF!</definedName>
    <definedName name="T0?L8.2" localSheetId="12">#REF!</definedName>
    <definedName name="T0?L8.2" localSheetId="13">#REF!</definedName>
    <definedName name="T0?L8.2">#REF!</definedName>
    <definedName name="T0?L8.3" localSheetId="12">#REF!</definedName>
    <definedName name="T0?L8.3" localSheetId="13">#REF!</definedName>
    <definedName name="T0?L8.3">#REF!</definedName>
    <definedName name="T0?L8.4" localSheetId="12">#REF!</definedName>
    <definedName name="T0?L8.4" localSheetId="13">#REF!</definedName>
    <definedName name="T0?L8.4">#REF!</definedName>
    <definedName name="T0?L8.5" localSheetId="12">#REF!</definedName>
    <definedName name="T0?L8.5" localSheetId="13">#REF!</definedName>
    <definedName name="T0?L8.5">#REF!</definedName>
    <definedName name="T0?L8.6" localSheetId="12">#REF!</definedName>
    <definedName name="T0?L8.6" localSheetId="13">#REF!</definedName>
    <definedName name="T0?L8.6">#REF!</definedName>
    <definedName name="T0?L9" localSheetId="12">#REF!</definedName>
    <definedName name="T0?L9" localSheetId="13">#REF!</definedName>
    <definedName name="T0?L9">#REF!</definedName>
    <definedName name="T0?L9.1" localSheetId="12">#REF!</definedName>
    <definedName name="T0?L9.1" localSheetId="13">#REF!</definedName>
    <definedName name="T0?L9.1">#REF!</definedName>
    <definedName name="T0?L9.2" localSheetId="12">#REF!</definedName>
    <definedName name="T0?L9.2" localSheetId="13">#REF!</definedName>
    <definedName name="T0?L9.2">#REF!</definedName>
    <definedName name="T0?L9.3" localSheetId="12">#REF!</definedName>
    <definedName name="T0?L9.3" localSheetId="13">#REF!</definedName>
    <definedName name="T0?L9.3">#REF!</definedName>
    <definedName name="T0?L9.3.1" localSheetId="12">#REF!</definedName>
    <definedName name="T0?L9.3.1" localSheetId="13">#REF!</definedName>
    <definedName name="T0?L9.3.1">#REF!</definedName>
    <definedName name="T0?L9.3.2" localSheetId="12">#REF!</definedName>
    <definedName name="T0?L9.3.2" localSheetId="13">#REF!</definedName>
    <definedName name="T0?L9.3.2">#REF!</definedName>
    <definedName name="T0?Name" localSheetId="12">'[78]0'!#REF!</definedName>
    <definedName name="T0?Name" localSheetId="13">'[78]0'!#REF!</definedName>
    <definedName name="T0?Name" localSheetId="6">'[78]0'!#REF!</definedName>
    <definedName name="T0?Name">'[78]0'!#REF!</definedName>
    <definedName name="T0?Table" localSheetId="12">#REF!</definedName>
    <definedName name="T0?Table" localSheetId="13">#REF!</definedName>
    <definedName name="T0?Table" localSheetId="6">#REF!</definedName>
    <definedName name="T0?Table">#REF!</definedName>
    <definedName name="T0?Title" localSheetId="12">#REF!</definedName>
    <definedName name="T0?Title" localSheetId="13">#REF!</definedName>
    <definedName name="T0?Title">#REF!</definedName>
    <definedName name="T0?unit?МВТ">'[139]0'!$D$8:$H$8,'[139]0'!$D$100:$H$100</definedName>
    <definedName name="T0?unit?МКВТЧ" localSheetId="12">#REF!</definedName>
    <definedName name="T0?unit?МКВТЧ" localSheetId="13">#REF!</definedName>
    <definedName name="T0?unit?МКВТЧ" localSheetId="6">#REF!</definedName>
    <definedName name="T0?unit?МКВТЧ">#REF!</definedName>
    <definedName name="T0?unit?ПРЦ">'[138]0'!$D$85:$H$86,'[138]0'!$D$90:$H$91,'[138]0'!$I$7:$L$91,'[138]0'!$D$75:$H$75</definedName>
    <definedName name="T0?unit?РУБ.ГКАЛ">'[139]0'!$D$103:$H$103,'[139]0'!$D$106:$H$106</definedName>
    <definedName name="T0?unit?РУБ.МВТ.МЕС" localSheetId="12">#REF!</definedName>
    <definedName name="T0?unit?РУБ.МВТ.МЕС" localSheetId="13">#REF!</definedName>
    <definedName name="T0?unit?РУБ.МВТ.МЕС" localSheetId="6">#REF!</definedName>
    <definedName name="T0?unit?РУБ.МВТ.МЕС">#REF!</definedName>
    <definedName name="T0?unit?РУБ.ТКВТЧ" localSheetId="12">#REF!</definedName>
    <definedName name="T0?unit?РУБ.ТКВТЧ" localSheetId="13">#REF!</definedName>
    <definedName name="T0?unit?РУБ.ТКВТЧ">#REF!</definedName>
    <definedName name="T0?unit?ТГКАЛ" localSheetId="12">#REF!</definedName>
    <definedName name="T0?unit?ТГКАЛ" localSheetId="13">#REF!</definedName>
    <definedName name="T0?unit?ТГКАЛ">#REF!</definedName>
    <definedName name="T0?unit?ТРУБ" localSheetId="12">'[138]0'!$D$57:$H$58,[0]!P1_T0?unit?ТРУБ</definedName>
    <definedName name="T0?unit?ТРУБ" localSheetId="8">'[138]0'!$D$57:$H$58,P1_T0?unit?ТРУБ</definedName>
    <definedName name="T0?unit?ТРУБ" localSheetId="10">'[138]0'!$D$57:$H$58,P1_T0?unit?ТРУБ</definedName>
    <definedName name="T0?unit?ТРУБ" localSheetId="9">'[138]0'!$D$57:$H$58,P1_T0?unit?ТРУБ</definedName>
    <definedName name="T0?unit?ТРУБ" localSheetId="6">'[138]0'!$D$57:$H$58,P1_T0?unit?ТРУБ</definedName>
    <definedName name="T0?unit?ТРУБ" localSheetId="7">'[138]0'!$D$57:$H$58,P1_T0?unit?ТРУБ</definedName>
    <definedName name="T0?unit?ТРУБ">'[138]0'!$D$57:$H$58,P1_T0?unit?ТРУБ</definedName>
    <definedName name="T0_1_Protect">'[138]0.1'!$H$5:$J$5,'[138]0.1'!$L$5:$N$5,'[138]0.1'!$E$11:$F$11,'[138]0.1'!$D$5:$F$5</definedName>
    <definedName name="T0_Protect">'[138]0'!$D$25:$H$25,'[138]0'!$D$35:$H$35,'[138]0'!$D$52:$H$52,'[138]0'!$D$55:$H$55,'[138]0'!$D$71:$D$72,'[138]0'!$D$79:$H$82,'[138]0'!$D$85:$H$86,'[138]0'!$D$90:$H$91,'[138]0'!$D$16:$H$16</definedName>
    <definedName name="T0_Protection" localSheetId="12">'[138]0'!$D$79:$H$82,'[138]0'!$D$85:$H$86,'[138]0'!$D$90:$H$91,'[138]0'!$D$16:$H$16,[0]!P1_T0_Protection</definedName>
    <definedName name="T0_Protection" localSheetId="8">'[138]0'!$D$79:$H$82,'[138]0'!$D$85:$H$86,'[138]0'!$D$90:$H$91,'[138]0'!$D$16:$H$16,P1_T0_Protection</definedName>
    <definedName name="T0_Protection" localSheetId="10">'[138]0'!$D$79:$H$82,'[138]0'!$D$85:$H$86,'[138]0'!$D$90:$H$91,'[138]0'!$D$16:$H$16,P1_T0_Protection</definedName>
    <definedName name="T0_Protection" localSheetId="9">'[138]0'!$D$79:$H$82,'[138]0'!$D$85:$H$86,'[138]0'!$D$90:$H$91,'[138]0'!$D$16:$H$16,P1_T0_Protection</definedName>
    <definedName name="T0_Protection" localSheetId="6">'[138]0'!$D$79:$H$82,'[138]0'!$D$85:$H$86,'[138]0'!$D$90:$H$91,'[138]0'!$D$16:$H$16,P1_T0_Protection</definedName>
    <definedName name="T0_Protection" localSheetId="7">'[138]0'!$D$79:$H$82,'[138]0'!$D$85:$H$86,'[138]0'!$D$90:$H$91,'[138]0'!$D$16:$H$16,P1_T0_Protection</definedName>
    <definedName name="T0_Protection">'[138]0'!$D$79:$H$82,'[138]0'!$D$85:$H$86,'[138]0'!$D$90:$H$91,'[138]0'!$D$16:$H$16,P1_T0_Protection</definedName>
    <definedName name="T1?axis?ПРД?БАЗ">'[138]1'!$I$6:$J$23,'[138]1'!$F$6:$G$23</definedName>
    <definedName name="T1?axis?ПРД?ПРЕД">'[138]1'!$K$6:$L$23,'[138]1'!$D$6:$E$23</definedName>
    <definedName name="T1?axis?ПРД?РЕГ" localSheetId="12">#REF!</definedName>
    <definedName name="T1?axis?ПРД?РЕГ" localSheetId="13">#REF!</definedName>
    <definedName name="T1?axis?ПРД?РЕГ" localSheetId="6">#REF!</definedName>
    <definedName name="T1?axis?ПРД?РЕГ">#REF!</definedName>
    <definedName name="T1?axis?ПФ?ПЛАН">'[138]1'!$I$6:$I$23,'[138]1'!$D$6:$D$23,'[138]1'!$K$6:$K$23,'[138]1'!$F$6:$F$23</definedName>
    <definedName name="T1?axis?ПФ?ФАКТ">'[138]1'!$J$6:$J$23,'[138]1'!$E$6:$E$23,'[138]1'!$L$6:$L$23,'[138]1'!$G$6:$G$23</definedName>
    <definedName name="T1?Data">'[138]1'!$D$14:$H$18,'[138]1'!$D$20:$H$23,'[138]1'!$I$6:$L$12,'[138]1'!$I$14:$L$18,'[138]1'!$I$20:$L$23,'[138]1'!$D$6:$H$12</definedName>
    <definedName name="T1?item_ext?РОСТ" localSheetId="12">#REF!</definedName>
    <definedName name="T1?item_ext?РОСТ" localSheetId="13">#REF!</definedName>
    <definedName name="T1?item_ext?РОСТ" localSheetId="6">#REF!</definedName>
    <definedName name="T1?item_ext?РОСТ">#REF!</definedName>
    <definedName name="T1?L1" localSheetId="12">#REF!</definedName>
    <definedName name="T1?L1" localSheetId="13">#REF!</definedName>
    <definedName name="T1?L1">#REF!</definedName>
    <definedName name="T1?L2" localSheetId="12">#REF!</definedName>
    <definedName name="T1?L2" localSheetId="13">#REF!</definedName>
    <definedName name="T1?L2">#REF!</definedName>
    <definedName name="T1?L3" localSheetId="12">#REF!</definedName>
    <definedName name="T1?L3" localSheetId="13">#REF!</definedName>
    <definedName name="T1?L3">#REF!</definedName>
    <definedName name="T1?L4" localSheetId="12">#REF!</definedName>
    <definedName name="T1?L4" localSheetId="13">#REF!</definedName>
    <definedName name="T1?L4">#REF!</definedName>
    <definedName name="T1?L5" localSheetId="12">#REF!</definedName>
    <definedName name="T1?L5" localSheetId="13">#REF!</definedName>
    <definedName name="T1?L5">#REF!</definedName>
    <definedName name="T1?L6" localSheetId="12">#REF!</definedName>
    <definedName name="T1?L6" localSheetId="13">#REF!</definedName>
    <definedName name="T1?L6">#REF!</definedName>
    <definedName name="T1?L7" localSheetId="12">#REF!</definedName>
    <definedName name="T1?L7" localSheetId="13">#REF!</definedName>
    <definedName name="T1?L7">#REF!</definedName>
    <definedName name="T1?L7.1" localSheetId="12">#REF!</definedName>
    <definedName name="T1?L7.1" localSheetId="13">#REF!</definedName>
    <definedName name="T1?L7.1">#REF!</definedName>
    <definedName name="T1?L7.2" localSheetId="12">#REF!</definedName>
    <definedName name="T1?L7.2" localSheetId="13">#REF!</definedName>
    <definedName name="T1?L7.2">#REF!</definedName>
    <definedName name="T1?L7.3" localSheetId="12">#REF!</definedName>
    <definedName name="T1?L7.3" localSheetId="13">#REF!</definedName>
    <definedName name="T1?L7.3">#REF!</definedName>
    <definedName name="T1?L7.4" localSheetId="12">#REF!</definedName>
    <definedName name="T1?L7.4" localSheetId="13">#REF!</definedName>
    <definedName name="T1?L7.4">#REF!</definedName>
    <definedName name="T1?L8" localSheetId="12">#REF!</definedName>
    <definedName name="T1?L8" localSheetId="13">#REF!</definedName>
    <definedName name="T1?L8">#REF!</definedName>
    <definedName name="T1?L8.1" localSheetId="12">#REF!</definedName>
    <definedName name="T1?L8.1" localSheetId="13">#REF!</definedName>
    <definedName name="T1?L8.1">#REF!</definedName>
    <definedName name="T1?L8.2" localSheetId="12">#REF!</definedName>
    <definedName name="T1?L8.2" localSheetId="13">#REF!</definedName>
    <definedName name="T1?L8.2">#REF!</definedName>
    <definedName name="T1?L8.3" localSheetId="12">#REF!</definedName>
    <definedName name="T1?L8.3" localSheetId="13">#REF!</definedName>
    <definedName name="T1?L8.3">#REF!</definedName>
    <definedName name="T1?L9" localSheetId="12">#REF!</definedName>
    <definedName name="T1?L9" localSheetId="13">#REF!</definedName>
    <definedName name="T1?L9">#REF!</definedName>
    <definedName name="T1?Name" localSheetId="12">'[78]1'!#REF!</definedName>
    <definedName name="T1?Name" localSheetId="13">'[78]1'!#REF!</definedName>
    <definedName name="T1?Name" localSheetId="6">'[78]1'!#REF!</definedName>
    <definedName name="T1?Name">'[78]1'!#REF!</definedName>
    <definedName name="T1?Table" localSheetId="12">#REF!</definedName>
    <definedName name="T1?Table" localSheetId="13">#REF!</definedName>
    <definedName name="T1?Table" localSheetId="6">#REF!</definedName>
    <definedName name="T1?Table">#REF!</definedName>
    <definedName name="T1?Title" localSheetId="12">#REF!</definedName>
    <definedName name="T1?Title" localSheetId="13">#REF!</definedName>
    <definedName name="T1?Title">#REF!</definedName>
    <definedName name="T1?unit?МВТ" localSheetId="12">#REF!</definedName>
    <definedName name="T1?unit?МВТ" localSheetId="13">#REF!</definedName>
    <definedName name="T1?unit?МВТ">#REF!</definedName>
    <definedName name="T1?unit?ПРЦ" localSheetId="12">#REF!</definedName>
    <definedName name="T1?unit?ПРЦ" localSheetId="13">#REF!</definedName>
    <definedName name="T1?unit?ПРЦ">#REF!</definedName>
    <definedName name="T1_" localSheetId="17">#REF!</definedName>
    <definedName name="T1_" localSheetId="5">#REF!</definedName>
    <definedName name="T1_" localSheetId="12">#REF!</definedName>
    <definedName name="T1_" localSheetId="8">#REF!</definedName>
    <definedName name="T1_" localSheetId="13">#REF!</definedName>
    <definedName name="T1_" localSheetId="10">#REF!</definedName>
    <definedName name="T1_" localSheetId="9">#REF!</definedName>
    <definedName name="T1_" localSheetId="11">#REF!</definedName>
    <definedName name="T1_" localSheetId="6">#REF!</definedName>
    <definedName name="T1_" localSheetId="7">#REF!</definedName>
    <definedName name="T1_" localSheetId="3">#REF!</definedName>
    <definedName name="T1_">#REF!</definedName>
    <definedName name="T1_Protect" localSheetId="17">P15_T1_Protect,P16_T1_Protect,P17_T1_Protect,P18_T1_Protect,амортизация!P19_T1_Protect</definedName>
    <definedName name="T1_Protect" localSheetId="5">#N/A</definedName>
    <definedName name="T1_Protect" localSheetId="12">[0]!P15_T1_Protect,[0]!P16_T1_Protect,[0]!P17_T1_Protect,'Пр (1ГВС)'!P18_T1_Protect,[0]!P19_T1_Protect</definedName>
    <definedName name="T1_Protect" localSheetId="8">P15_T1_Protect,P16_T1_Protect,P17_T1_Protect,'Пр (2ГВС)'!P18_T1_Protect,P19_T1_Protect</definedName>
    <definedName name="T1_Protect" localSheetId="13">[0]!P15_T1_Protect,[0]!P16_T1_Protect,[0]!P17_T1_Protect,[0]!P18_T1_Protect,[0]!P19_T1_Protect</definedName>
    <definedName name="T1_Protect" localSheetId="10">P15_T1_Protect,P16_T1_Protect,P17_T1_Protect,'пр 4 (ГВС)'!P18_T1_Protect,P19_T1_Protect</definedName>
    <definedName name="T1_Protect" localSheetId="9">P15_T1_Protect,P16_T1_Protect,P17_T1_Protect,пр3ГВС!P18_T1_Protect,P19_T1_Protect</definedName>
    <definedName name="T1_Protect" localSheetId="11">[0]!P15_T1_Protect,[0]!P16_T1_Protect,[0]!P17_T1_Protect,[0]!P18_T1_Protect,P19_T1_Protect</definedName>
    <definedName name="T1_Protect" localSheetId="6">#N/A</definedName>
    <definedName name="T1_Protect" localSheetId="7">P15_T1_Protect,P16_T1_Protect,P17_T1_Protect,'Прил 3'!P18_T1_Protect,'Прил 3'!P19_T1_Protect</definedName>
    <definedName name="T1_Protect" localSheetId="3">#N/A</definedName>
    <definedName name="T1_Protect" localSheetId="15">#N/A</definedName>
    <definedName name="T1_Protect">P15_T1_Protect,P16_T1_Protect,P17_T1_Protect,P18_T1_Protect,подконтрольные!P19_T1_Protect</definedName>
    <definedName name="T1_Protection">[143]ГОД!$D$35:$K$43,[143]ГОД!$D$45:$K$51,[143]ГОД!$D$53:$K$53,[143]ГОД!$D$55:$K$57,[143]ГОД!$D$13:$K$17,[143]ГОД!$F$5:$K$6,[143]ГОД!$D$19:$K$33</definedName>
    <definedName name="T10?axis?R?ВРАС" localSheetId="12">#REF!</definedName>
    <definedName name="T10?axis?R?ВРАС" localSheetId="13">#REF!</definedName>
    <definedName name="T10?axis?R?ВРАС" localSheetId="6">#REF!</definedName>
    <definedName name="T10?axis?R?ВРАС">#REF!</definedName>
    <definedName name="T10?axis?R?ВРАС?" localSheetId="12">#REF!</definedName>
    <definedName name="T10?axis?R?ВРАС?" localSheetId="13">#REF!</definedName>
    <definedName name="T10?axis?R?ВРАС?">#REF!</definedName>
    <definedName name="T10?axis?R?ДОГОВОР" localSheetId="12">#REF!</definedName>
    <definedName name="T10?axis?R?ДОГОВОР" localSheetId="13">#REF!</definedName>
    <definedName name="T10?axis?R?ДОГОВОР">#REF!</definedName>
    <definedName name="T10?axis?R?ДОГОВОР?" localSheetId="12">#REF!</definedName>
    <definedName name="T10?axis?R?ДОГОВОР?" localSheetId="13">#REF!</definedName>
    <definedName name="T10?axis?R?ДОГОВОР?">#REF!</definedName>
    <definedName name="T10?axis?ПРД?БАЗ">'[138]10'!$L$6:$M$43,'[138]10'!$I$6:$J$43</definedName>
    <definedName name="T10?axis?ПРД?ПРЕД">'[138]10'!$N$6:$O$43,'[138]10'!$G$6:$H$43</definedName>
    <definedName name="T10?axis?ПРД?РЕГ" localSheetId="12">#REF!</definedName>
    <definedName name="T10?axis?ПРД?РЕГ" localSheetId="13">#REF!</definedName>
    <definedName name="T10?axis?ПРД?РЕГ" localSheetId="6">#REF!</definedName>
    <definedName name="T10?axis?ПРД?РЕГ">#REF!</definedName>
    <definedName name="T10?axis?ПФ?NA" localSheetId="12">#REF!</definedName>
    <definedName name="T10?axis?ПФ?NA" localSheetId="13">#REF!</definedName>
    <definedName name="T10?axis?ПФ?NA">#REF!</definedName>
    <definedName name="T10?axis?ПФ?ПЛАН">'[138]10'!$L$6:$L$43,'[138]10'!$G$6:$G$43,'[138]10'!$N$6:$N$43,'[138]10'!$I$6:$I$43</definedName>
    <definedName name="T10?axis?ПФ?ФАКТ">'[138]10'!$M$6:$M$43,'[138]10'!$H$6:$H$43,'[138]10'!$O$6:$O$43,'[138]10'!$J$6:$J$43</definedName>
    <definedName name="T10?Data" localSheetId="12">#REF!</definedName>
    <definedName name="T10?Data" localSheetId="13">#REF!</definedName>
    <definedName name="T10?Data" localSheetId="6">#REF!</definedName>
    <definedName name="T10?Data">#REF!</definedName>
    <definedName name="T10?item_ext?РОСТ" localSheetId="12">#REF!</definedName>
    <definedName name="T10?item_ext?РОСТ" localSheetId="13">#REF!</definedName>
    <definedName name="T10?item_ext?РОСТ">#REF!</definedName>
    <definedName name="T10?L1" localSheetId="12">#REF!</definedName>
    <definedName name="T10?L1" localSheetId="13">#REF!</definedName>
    <definedName name="T10?L1">#REF!</definedName>
    <definedName name="T10?L1.1" localSheetId="12">#REF!</definedName>
    <definedName name="T10?L1.1" localSheetId="13">#REF!</definedName>
    <definedName name="T10?L1.1">#REF!</definedName>
    <definedName name="T10?L1.1.x" localSheetId="12">#REF!</definedName>
    <definedName name="T10?L1.1.x" localSheetId="13">#REF!</definedName>
    <definedName name="T10?L1.1.x">#REF!</definedName>
    <definedName name="T10?L1.2" localSheetId="12">#REF!</definedName>
    <definedName name="T10?L1.2" localSheetId="13">#REF!</definedName>
    <definedName name="T10?L1.2">#REF!</definedName>
    <definedName name="T10?L1.2.x" localSheetId="12">#REF!</definedName>
    <definedName name="T10?L1.2.x" localSheetId="13">#REF!</definedName>
    <definedName name="T10?L1.2.x">#REF!</definedName>
    <definedName name="T10?L2" localSheetId="12">#REF!</definedName>
    <definedName name="T10?L2" localSheetId="13">#REF!</definedName>
    <definedName name="T10?L2">#REF!</definedName>
    <definedName name="T10?L2.x" localSheetId="12">#REF!</definedName>
    <definedName name="T10?L2.x" localSheetId="13">#REF!</definedName>
    <definedName name="T10?L2.x">#REF!</definedName>
    <definedName name="T10?L3" localSheetId="12">#REF!</definedName>
    <definedName name="T10?L3" localSheetId="13">#REF!</definedName>
    <definedName name="T10?L3">#REF!</definedName>
    <definedName name="T10?L3.x" localSheetId="12">#REF!</definedName>
    <definedName name="T10?L3.x" localSheetId="13">#REF!</definedName>
    <definedName name="T10?L3.x">#REF!</definedName>
    <definedName name="T10?L4" localSheetId="12">#REF!</definedName>
    <definedName name="T10?L4" localSheetId="13">#REF!</definedName>
    <definedName name="T10?L4">#REF!</definedName>
    <definedName name="T10?Name" localSheetId="12">#REF!</definedName>
    <definedName name="T10?Name" localSheetId="13">#REF!</definedName>
    <definedName name="T10?Name">#REF!</definedName>
    <definedName name="T10?Table" localSheetId="12">#REF!</definedName>
    <definedName name="T10?Table" localSheetId="13">#REF!</definedName>
    <definedName name="T10?Table">#REF!</definedName>
    <definedName name="T10?Title" localSheetId="12">#REF!</definedName>
    <definedName name="T10?Title" localSheetId="13">#REF!</definedName>
    <definedName name="T10?Title">#REF!</definedName>
    <definedName name="T10?unit?ПРЦ" localSheetId="12">#REF!</definedName>
    <definedName name="T10?unit?ПРЦ" localSheetId="13">#REF!</definedName>
    <definedName name="T10?unit?ПРЦ">#REF!</definedName>
    <definedName name="T10?unit?ТРУБ" localSheetId="12">#REF!</definedName>
    <definedName name="T10?unit?ТРУБ" localSheetId="13">#REF!</definedName>
    <definedName name="T10?unit?ТРУБ">#REF!</definedName>
    <definedName name="T10_ADD_1" localSheetId="12">#REF!</definedName>
    <definedName name="T10_ADD_1" localSheetId="13">#REF!</definedName>
    <definedName name="T10_ADD_1">#REF!</definedName>
    <definedName name="T10_Copy1" localSheetId="12">#REF!</definedName>
    <definedName name="T10_Copy1" localSheetId="13">#REF!</definedName>
    <definedName name="T10_Copy1">#REF!</definedName>
    <definedName name="T10_Copy2" localSheetId="12">#REF!</definedName>
    <definedName name="T10_Copy2" localSheetId="13">#REF!</definedName>
    <definedName name="T10_Copy2">#REF!</definedName>
    <definedName name="T10_Copy3" localSheetId="12">#REF!</definedName>
    <definedName name="T10_Copy3" localSheetId="13">#REF!</definedName>
    <definedName name="T10_Copy3">#REF!</definedName>
    <definedName name="T10_Copy4" localSheetId="12">#REF!</definedName>
    <definedName name="T10_Copy4" localSheetId="13">#REF!</definedName>
    <definedName name="T10_Copy4">#REF!</definedName>
    <definedName name="T10_ET" localSheetId="12">[47]TEHSHEET!#REF!</definedName>
    <definedName name="T10_ET" localSheetId="13">[47]TEHSHEET!#REF!</definedName>
    <definedName name="T10_ET" localSheetId="6">[47]TEHSHEET!#REF!</definedName>
    <definedName name="T10_ET">[47]TEHSHEET!#REF!</definedName>
    <definedName name="T10_OPT" localSheetId="12">#REF!</definedName>
    <definedName name="T10_OPT" localSheetId="13">#REF!</definedName>
    <definedName name="T10_OPT" localSheetId="6">#REF!</definedName>
    <definedName name="T10_OPT">#REF!</definedName>
    <definedName name="T10_Protect">'[138]10'!$C$7:$C$41,'[138]10'!$G$7:$K$41,'[138]10'!$B$26:$B$41</definedName>
    <definedName name="T10_ROZN" localSheetId="12">#REF!</definedName>
    <definedName name="T10_ROZN" localSheetId="13">#REF!</definedName>
    <definedName name="T10_ROZN" localSheetId="6">#REF!</definedName>
    <definedName name="T10_ROZN">#REF!</definedName>
    <definedName name="T11?axis?R?ВРАС" localSheetId="12">#REF!</definedName>
    <definedName name="T11?axis?R?ВРАС" localSheetId="13">#REF!</definedName>
    <definedName name="T11?axis?R?ВРАС">#REF!</definedName>
    <definedName name="T11?axis?R?ВРАС?" localSheetId="12">#REF!</definedName>
    <definedName name="T11?axis?R?ВРАС?" localSheetId="13">#REF!</definedName>
    <definedName name="T11?axis?R?ВРАС?">#REF!</definedName>
    <definedName name="T11?axis?R?ДОГОВОР" localSheetId="12">#REF!</definedName>
    <definedName name="T11?axis?R?ДОГОВОР" localSheetId="13">#REF!</definedName>
    <definedName name="T11?axis?R?ДОГОВОР">#REF!</definedName>
    <definedName name="T11?axis?R?ДОГОВОР?" localSheetId="12">#REF!</definedName>
    <definedName name="T11?axis?R?ДОГОВОР?" localSheetId="13">#REF!</definedName>
    <definedName name="T11?axis?R?ДОГОВОР?">#REF!</definedName>
    <definedName name="T11?axis?ПРД?БАЗ">'[138]11'!$K$6:$L$74,'[138]11'!$H$6:$I$74</definedName>
    <definedName name="T11?axis?ПРД?ПРЕД">'[138]11'!$M$6:$N$74,'[138]11'!$F$6:$G$74</definedName>
    <definedName name="T11?axis?ПРД?РЕГ" localSheetId="12">#REF!</definedName>
    <definedName name="T11?axis?ПРД?РЕГ" localSheetId="13">#REF!</definedName>
    <definedName name="T11?axis?ПРД?РЕГ" localSheetId="6">#REF!</definedName>
    <definedName name="T11?axis?ПРД?РЕГ">#REF!</definedName>
    <definedName name="T11?axis?ПФ?NA" localSheetId="12">#REF!</definedName>
    <definedName name="T11?axis?ПФ?NA" localSheetId="13">#REF!</definedName>
    <definedName name="T11?axis?ПФ?NA">#REF!</definedName>
    <definedName name="T11?axis?ПФ?ПЛАН">'[138]11'!$K$6:$K$74,'[138]11'!$F$6:$F$74,'[138]11'!$M$6:$M$74,'[138]11'!$H$6:$H$74</definedName>
    <definedName name="T11?axis?ПФ?ФАКТ">'[138]11'!$L$6:$L$74,'[138]11'!$G$6:$G$74,'[138]11'!$N$6:$N$74,'[138]11'!$I$6:$I$74</definedName>
    <definedName name="T11?Data">#N/A</definedName>
    <definedName name="T11?item_ext?РОСТ" localSheetId="12">#REF!</definedName>
    <definedName name="T11?item_ext?РОСТ" localSheetId="13">#REF!</definedName>
    <definedName name="T11?item_ext?РОСТ" localSheetId="6">#REF!</definedName>
    <definedName name="T11?item_ext?РОСТ">#REF!</definedName>
    <definedName name="T11?L1" localSheetId="12">#REF!</definedName>
    <definedName name="T11?L1" localSheetId="13">#REF!</definedName>
    <definedName name="T11?L1">#REF!</definedName>
    <definedName name="T11?L1.1" localSheetId="12">#REF!</definedName>
    <definedName name="T11?L1.1" localSheetId="13">#REF!</definedName>
    <definedName name="T11?L1.1">#REF!</definedName>
    <definedName name="T11?Name" localSheetId="12">#REF!</definedName>
    <definedName name="T11?Name" localSheetId="13">#REF!</definedName>
    <definedName name="T11?Name">#REF!</definedName>
    <definedName name="T11?Table" localSheetId="12">#REF!</definedName>
    <definedName name="T11?Table" localSheetId="13">#REF!</definedName>
    <definedName name="T11?Table">#REF!</definedName>
    <definedName name="T11?Title" localSheetId="12">#REF!</definedName>
    <definedName name="T11?Title" localSheetId="13">#REF!</definedName>
    <definedName name="T11?Title">#REF!</definedName>
    <definedName name="T11?unit?ПРЦ" localSheetId="12">#REF!</definedName>
    <definedName name="T11?unit?ПРЦ" localSheetId="13">#REF!</definedName>
    <definedName name="T11?unit?ПРЦ">#REF!</definedName>
    <definedName name="T11?unit?ТРУБ" localSheetId="12">#REF!</definedName>
    <definedName name="T11?unit?ТРУБ" localSheetId="13">#REF!</definedName>
    <definedName name="T11?unit?ТРУБ">#REF!</definedName>
    <definedName name="T11_ADD_1" localSheetId="12">#REF!</definedName>
    <definedName name="T11_ADD_1" localSheetId="13">#REF!</definedName>
    <definedName name="T11_ADD_1">#REF!</definedName>
    <definedName name="T11_Copy1" localSheetId="12">'[164]услуги непроизводств.'!#REF!</definedName>
    <definedName name="T11_Copy1" localSheetId="13">'[164]услуги непроизводств.'!#REF!</definedName>
    <definedName name="T11_Copy1" localSheetId="6">'[164]услуги непроизводств.'!#REF!</definedName>
    <definedName name="T11_Copy1">'[164]услуги непроизводств.'!#REF!</definedName>
    <definedName name="T11_Copy2" localSheetId="12">'[164]услуги непроизводств.'!#REF!</definedName>
    <definedName name="T11_Copy2" localSheetId="13">'[164]услуги непроизводств.'!#REF!</definedName>
    <definedName name="T11_Copy2" localSheetId="6">'[164]услуги непроизводств.'!#REF!</definedName>
    <definedName name="T11_Copy2">'[164]услуги непроизводств.'!#REF!</definedName>
    <definedName name="T11_Copy3" localSheetId="12">'[164]услуги непроизводств.'!#REF!</definedName>
    <definedName name="T11_Copy3" localSheetId="13">'[164]услуги непроизводств.'!#REF!</definedName>
    <definedName name="T11_Copy3" localSheetId="6">'[164]услуги непроизводств.'!#REF!</definedName>
    <definedName name="T11_Copy3">'[164]услуги непроизводств.'!#REF!</definedName>
    <definedName name="T11_Copy4" localSheetId="12">'[164]услуги непроизводств.'!#REF!</definedName>
    <definedName name="T11_Copy4" localSheetId="13">'[164]услуги непроизводств.'!#REF!</definedName>
    <definedName name="T11_Copy4" localSheetId="6">'[164]услуги непроизводств.'!#REF!</definedName>
    <definedName name="T11_Copy4">'[164]услуги непроизводств.'!#REF!</definedName>
    <definedName name="T11_Copy5" localSheetId="12">'[164]услуги непроизводств.'!#REF!</definedName>
    <definedName name="T11_Copy5" localSheetId="13">'[164]услуги непроизводств.'!#REF!</definedName>
    <definedName name="T11_Copy5" localSheetId="6">'[164]услуги непроизводств.'!#REF!</definedName>
    <definedName name="T11_Copy5">'[164]услуги непроизводств.'!#REF!</definedName>
    <definedName name="T11_Copy6" localSheetId="12">'[164]услуги непроизводств.'!#REF!</definedName>
    <definedName name="T11_Copy6" localSheetId="13">'[164]услуги непроизводств.'!#REF!</definedName>
    <definedName name="T11_Copy6" localSheetId="6">'[164]услуги непроизводств.'!#REF!</definedName>
    <definedName name="T11_Copy6">'[164]услуги непроизводств.'!#REF!</definedName>
    <definedName name="T11_Copy7.1" localSheetId="12">'[164]услуги непроизводств.'!#REF!</definedName>
    <definedName name="T11_Copy7.1" localSheetId="13">'[164]услуги непроизводств.'!#REF!</definedName>
    <definedName name="T11_Copy7.1" localSheetId="6">'[164]услуги непроизводств.'!#REF!</definedName>
    <definedName name="T11_Copy7.1">'[164]услуги непроизводств.'!#REF!</definedName>
    <definedName name="T11_Copy7.2" localSheetId="12">'[164]услуги непроизводств.'!#REF!</definedName>
    <definedName name="T11_Copy7.2" localSheetId="13">'[164]услуги непроизводств.'!#REF!</definedName>
    <definedName name="T11_Copy7.2" localSheetId="6">'[164]услуги непроизводств.'!#REF!</definedName>
    <definedName name="T11_Copy7.2">'[164]услуги непроизводств.'!#REF!</definedName>
    <definedName name="T11_Copy8" localSheetId="12">'[164]услуги непроизводств.'!#REF!</definedName>
    <definedName name="T11_Copy8" localSheetId="13">'[164]услуги непроизводств.'!#REF!</definedName>
    <definedName name="T11_Copy8" localSheetId="6">'[164]услуги непроизводств.'!#REF!</definedName>
    <definedName name="T11_Copy8">'[164]услуги непроизводств.'!#REF!</definedName>
    <definedName name="T11_Copy9" localSheetId="12">'[164]услуги непроизводств.'!#REF!</definedName>
    <definedName name="T11_Copy9" localSheetId="13">'[164]услуги непроизводств.'!#REF!</definedName>
    <definedName name="T11_Copy9" localSheetId="6">'[164]услуги непроизводств.'!#REF!</definedName>
    <definedName name="T11_Copy9">'[164]услуги непроизводств.'!#REF!</definedName>
    <definedName name="T11_Protect">'[138]11'!$C$6:$C$72,'[138]11'!$F$6:$J$72,'[138]11'!$B$58:$B$72</definedName>
    <definedName name="T12?axis?R?ДОГОВОР" localSheetId="12">#REF!</definedName>
    <definedName name="T12?axis?R?ДОГОВОР" localSheetId="13">#REF!</definedName>
    <definedName name="T12?axis?R?ДОГОВОР" localSheetId="6">#REF!</definedName>
    <definedName name="T12?axis?R?ДОГОВОР">#REF!</definedName>
    <definedName name="T12?axis?R?ДОГОВОР?" localSheetId="12">#REF!</definedName>
    <definedName name="T12?axis?R?ДОГОВОР?" localSheetId="13">#REF!</definedName>
    <definedName name="T12?axis?R?ДОГОВОР?">#REF!</definedName>
    <definedName name="T12?axis?ПРД?БАЗ">'[138]12'!$J$6:$K$48,'[138]12'!$G$6:$H$48</definedName>
    <definedName name="T12?axis?ПРД?ПРЕД">'[138]12'!$L$6:$M$48,'[138]12'!$E$6:$F$48</definedName>
    <definedName name="T12?axis?ПРД?РЕГ" localSheetId="12">#REF!</definedName>
    <definedName name="T12?axis?ПРД?РЕГ" localSheetId="13">#REF!</definedName>
    <definedName name="T12?axis?ПРД?РЕГ" localSheetId="6">#REF!</definedName>
    <definedName name="T12?axis?ПРД?РЕГ">#REF!</definedName>
    <definedName name="T12?axis?ПФ?NA" localSheetId="12">#REF!</definedName>
    <definedName name="T12?axis?ПФ?NA" localSheetId="13">#REF!</definedName>
    <definedName name="T12?axis?ПФ?NA">#REF!</definedName>
    <definedName name="T12?axis?ПФ?ПЛАН">'[138]12'!$J$6:$J$48,'[138]12'!$E$6:$E$48,'[138]12'!$L$6:$L$48,'[138]12'!$G$6:$G$48</definedName>
    <definedName name="T12?axis?ПФ?ФАКТ">'[138]12'!$K$6:$K$48,'[138]12'!$F$6:$F$48,'[138]12'!$M$6:$M$48,'[138]12'!$H$6:$H$48</definedName>
    <definedName name="T12?Data" localSheetId="12">'[138]12'!$B$13,'[138]12'!$B$45,'[138]12'!$B$31,'[138]12'!$B$39,'[138]12'!$E$6:$M$11,'[138]12'!$B$29,'[138]12'!$B$27,'[138]12'!$B$25,[0]!P1_T12?Data</definedName>
    <definedName name="T12?Data" localSheetId="8">'[138]12'!$B$13,'[138]12'!$B$45,'[138]12'!$B$31,'[138]12'!$B$39,'[138]12'!$E$6:$M$11,'[138]12'!$B$29,'[138]12'!$B$27,'[138]12'!$B$25,P1_T12?Data</definedName>
    <definedName name="T12?Data" localSheetId="10">'[138]12'!$B$13,'[138]12'!$B$45,'[138]12'!$B$31,'[138]12'!$B$39,'[138]12'!$E$6:$M$11,'[138]12'!$B$29,'[138]12'!$B$27,'[138]12'!$B$25,P1_T12?Data</definedName>
    <definedName name="T12?Data" localSheetId="9">'[138]12'!$B$13,'[138]12'!$B$45,'[138]12'!$B$31,'[138]12'!$B$39,'[138]12'!$E$6:$M$11,'[138]12'!$B$29,'[138]12'!$B$27,'[138]12'!$B$25,P1_T12?Data</definedName>
    <definedName name="T12?Data" localSheetId="6">'[138]12'!$B$13,'[138]12'!$B$45,'[138]12'!$B$31,'[138]12'!$B$39,'[138]12'!$E$6:$M$11,'[138]12'!$B$29,'[138]12'!$B$27,'[138]12'!$B$25,P1_T12?Data</definedName>
    <definedName name="T12?Data" localSheetId="7">'[138]12'!$B$13,'[138]12'!$B$45,'[138]12'!$B$31,'[138]12'!$B$39,'[138]12'!$E$6:$M$11,'[138]12'!$B$29,'[138]12'!$B$27,'[138]12'!$B$25,P1_T12?Data</definedName>
    <definedName name="T12?Data">'[138]12'!$B$13,'[138]12'!$B$45,'[138]12'!$B$31,'[138]12'!$B$39,'[138]12'!$E$6:$M$11,'[138]12'!$B$29,'[138]12'!$B$27,'[138]12'!$B$25,P1_T12?Data</definedName>
    <definedName name="T12?item_ext?РОСТ" localSheetId="12">#REF!</definedName>
    <definedName name="T12?item_ext?РОСТ" localSheetId="13">#REF!</definedName>
    <definedName name="T12?item_ext?РОСТ" localSheetId="6">#REF!</definedName>
    <definedName name="T12?item_ext?РОСТ">#REF!</definedName>
    <definedName name="T12?L1" localSheetId="12">#REF!</definedName>
    <definedName name="T12?L1" localSheetId="13">#REF!</definedName>
    <definedName name="T12?L1">#REF!</definedName>
    <definedName name="T12?L1.1" localSheetId="12">#REF!</definedName>
    <definedName name="T12?L1.1" localSheetId="13">#REF!</definedName>
    <definedName name="T12?L1.1">#REF!</definedName>
    <definedName name="T12?L2" localSheetId="12">#REF!</definedName>
    <definedName name="T12?L2" localSheetId="13">#REF!</definedName>
    <definedName name="T12?L2">#REF!</definedName>
    <definedName name="T12?L2.1" localSheetId="12">#REF!</definedName>
    <definedName name="T12?L2.1" localSheetId="13">#REF!</definedName>
    <definedName name="T12?L2.1">#REF!</definedName>
    <definedName name="T12?L2.1.x">'[142]12'!$A$16:$M$16, '[142]12'!$A$14:$M$14, '[142]12'!$A$12:$M$12, '[142]12'!$A$18:$M$18</definedName>
    <definedName name="T12?L2.x">'[142]12'!$A$15:$M$15, '[142]12'!$A$13:$M$13, '[142]12'!$A$11:$M$11, '[142]12'!$A$17:$M$17</definedName>
    <definedName name="T12?L3" localSheetId="12">#REF!</definedName>
    <definedName name="T12?L3" localSheetId="13">#REF!</definedName>
    <definedName name="T12?L3" localSheetId="6">#REF!</definedName>
    <definedName name="T12?L3">#REF!</definedName>
    <definedName name="T12?L3.1" localSheetId="12">#REF!</definedName>
    <definedName name="T12?L3.1" localSheetId="13">#REF!</definedName>
    <definedName name="T12?L3.1">#REF!</definedName>
    <definedName name="T12?L3.1.x" localSheetId="12">'[138]12'!$E$14:$M$14,[0]!P1_T12?L3.1.x,[0]!P2_T12?L3.1.x</definedName>
    <definedName name="T12?L3.1.x" localSheetId="8">'[138]12'!$E$14:$M$14,P1_T12?L3.1.x,P2_T12?L3.1.x</definedName>
    <definedName name="T12?L3.1.x" localSheetId="10">'[138]12'!$E$14:$M$14,P1_T12?L3.1.x,P2_T12?L3.1.x</definedName>
    <definedName name="T12?L3.1.x" localSheetId="9">'[138]12'!$E$14:$M$14,P1_T12?L3.1.x,P2_T12?L3.1.x</definedName>
    <definedName name="T12?L3.1.x" localSheetId="6">'[138]12'!$E$14:$M$14,P1_T12?L3.1.x,P2_T12?L3.1.x</definedName>
    <definedName name="T12?L3.1.x" localSheetId="7">'[138]12'!$E$14:$M$14,P1_T12?L3.1.x,P2_T12?L3.1.x</definedName>
    <definedName name="T12?L3.1.x">'[138]12'!$E$14:$M$14,P1_T12?L3.1.x,P2_T12?L3.1.x</definedName>
    <definedName name="T12?L3.x" localSheetId="12">'[138]12'!$E$13:$M$13,[0]!P1_T12?L3.x,[0]!P2_T12?L3.x</definedName>
    <definedName name="T12?L3.x" localSheetId="8">'[138]12'!$E$13:$M$13,P1_T12?L3.x,P2_T12?L3.x</definedName>
    <definedName name="T12?L3.x" localSheetId="10">'[138]12'!$E$13:$M$13,P1_T12?L3.x,P2_T12?L3.x</definedName>
    <definedName name="T12?L3.x" localSheetId="9">'[138]12'!$E$13:$M$13,P1_T12?L3.x,P2_T12?L3.x</definedName>
    <definedName name="T12?L3.x" localSheetId="6">'[138]12'!$E$13:$M$13,P1_T12?L3.x,P2_T12?L3.x</definedName>
    <definedName name="T12?L3.x" localSheetId="7">'[138]12'!$E$13:$M$13,P1_T12?L3.x,P2_T12?L3.x</definedName>
    <definedName name="T12?L3.x">'[138]12'!$E$13:$M$13,P1_T12?L3.x,P2_T12?L3.x</definedName>
    <definedName name="T12?L4" localSheetId="12">#REF!</definedName>
    <definedName name="T12?L4" localSheetId="13">#REF!</definedName>
    <definedName name="T12?L4" localSheetId="6">#REF!</definedName>
    <definedName name="T12?L4">#REF!</definedName>
    <definedName name="T12?Name" localSheetId="12">#REF!</definedName>
    <definedName name="T12?Name" localSheetId="13">#REF!</definedName>
    <definedName name="T12?Name">#REF!</definedName>
    <definedName name="T12?Table" localSheetId="12">#REF!</definedName>
    <definedName name="T12?Table" localSheetId="13">#REF!</definedName>
    <definedName name="T12?Table">#REF!</definedName>
    <definedName name="T12?Title" localSheetId="12">#REF!</definedName>
    <definedName name="T12?Title" localSheetId="13">#REF!</definedName>
    <definedName name="T12?Title">#REF!</definedName>
    <definedName name="T12?unit?ГА" localSheetId="12">'[138]12'!$E$22:$I$22,'[138]12'!$E$20:$I$20,'[138]12'!$E$30:$I$30,[0]!P1_T12?unit?ГА,[0]!P2_T12?unit?ГА</definedName>
    <definedName name="T12?unit?ГА" localSheetId="8">'[138]12'!$E$22:$I$22,'[138]12'!$E$20:$I$20,'[138]12'!$E$30:$I$30,P1_T12?unit?ГА,P2_T12?unit?ГА</definedName>
    <definedName name="T12?unit?ГА" localSheetId="10">'[138]12'!$E$22:$I$22,'[138]12'!$E$20:$I$20,'[138]12'!$E$30:$I$30,P1_T12?unit?ГА,P2_T12?unit?ГА</definedName>
    <definedName name="T12?unit?ГА" localSheetId="9">'[138]12'!$E$22:$I$22,'[138]12'!$E$20:$I$20,'[138]12'!$E$30:$I$30,P1_T12?unit?ГА,P2_T12?unit?ГА</definedName>
    <definedName name="T12?unit?ГА" localSheetId="6">'[138]12'!$E$22:$I$22,'[138]12'!$E$20:$I$20,'[138]12'!$E$30:$I$30,P1_T12?unit?ГА,P2_T12?unit?ГА</definedName>
    <definedName name="T12?unit?ГА" localSheetId="7">'[138]12'!$E$22:$I$22,'[138]12'!$E$20:$I$20,'[138]12'!$E$30:$I$30,P1_T12?unit?ГА,P2_T12?unit?ГА</definedName>
    <definedName name="T12?unit?ГА">'[138]12'!$E$22:$I$22,'[138]12'!$E$20:$I$20,'[138]12'!$E$30:$I$30,P1_T12?unit?ГА,P2_T12?unit?ГА</definedName>
    <definedName name="T12?unit?ПРЦ" localSheetId="12">#REF!</definedName>
    <definedName name="T12?unit?ПРЦ" localSheetId="13">#REF!</definedName>
    <definedName name="T12?unit?ПРЦ" localSheetId="6">#REF!</definedName>
    <definedName name="T12?unit?ПРЦ">#REF!</definedName>
    <definedName name="T12?unit?ТРУБ" localSheetId="12">'[138]12'!$E$29:$I$29,'[138]12'!$E$19:$I$19,'[138]12'!$E$33:$I$33,'[138]12'!$E$17:$I$17,[0]!P1_T12?unit?ТРУБ,[0]!P2_T12?unit?ТРУБ</definedName>
    <definedName name="T12?unit?ТРУБ" localSheetId="8">'[138]12'!$E$29:$I$29,'[138]12'!$E$19:$I$19,'[138]12'!$E$33:$I$33,'[138]12'!$E$17:$I$17,P1_T12?unit?ТРУБ,P2_T12?unit?ТРУБ</definedName>
    <definedName name="T12?unit?ТРУБ" localSheetId="10">'[138]12'!$E$29:$I$29,'[138]12'!$E$19:$I$19,'[138]12'!$E$33:$I$33,'[138]12'!$E$17:$I$17,P1_T12?unit?ТРУБ,P2_T12?unit?ТРУБ</definedName>
    <definedName name="T12?unit?ТРУБ" localSheetId="9">'[138]12'!$E$29:$I$29,'[138]12'!$E$19:$I$19,'[138]12'!$E$33:$I$33,'[138]12'!$E$17:$I$17,P1_T12?unit?ТРУБ,P2_T12?unit?ТРУБ</definedName>
    <definedName name="T12?unit?ТРУБ" localSheetId="6">'[138]12'!$E$29:$I$29,'[138]12'!$E$19:$I$19,'[138]12'!$E$33:$I$33,'[138]12'!$E$17:$I$17,P1_T12?unit?ТРУБ,P2_T12?unit?ТРУБ</definedName>
    <definedName name="T12?unit?ТРУБ" localSheetId="7">'[138]12'!$E$29:$I$29,'[138]12'!$E$19:$I$19,'[138]12'!$E$33:$I$33,'[138]12'!$E$17:$I$17,P1_T12?unit?ТРУБ,P2_T12?unit?ТРУБ</definedName>
    <definedName name="T12?unit?ТРУБ">'[138]12'!$E$29:$I$29,'[138]12'!$E$19:$I$19,'[138]12'!$E$33:$I$33,'[138]12'!$E$17:$I$17,P1_T12?unit?ТРУБ,P2_T12?unit?ТРУБ</definedName>
    <definedName name="T12_Copy" localSheetId="12">#REF!</definedName>
    <definedName name="T12_Copy" localSheetId="13">#REF!</definedName>
    <definedName name="T12_Copy" localSheetId="6">#REF!</definedName>
    <definedName name="T12_Copy">#REF!</definedName>
    <definedName name="T12_Protect">'[138]12'!$E$6:$I$9,'[138]12'!$B$13:$B$46,'[138]12'!$E$13:$I$46</definedName>
    <definedName name="T13?axis?R?ПЭ" localSheetId="12">#REF!</definedName>
    <definedName name="T13?axis?R?ПЭ" localSheetId="13">#REF!</definedName>
    <definedName name="T13?axis?R?ПЭ" localSheetId="6">#REF!</definedName>
    <definedName name="T13?axis?R?ПЭ">#REF!</definedName>
    <definedName name="T13?axis?R?ПЭ?" localSheetId="12">#REF!</definedName>
    <definedName name="T13?axis?R?ПЭ?" localSheetId="13">#REF!</definedName>
    <definedName name="T13?axis?R?ПЭ?">#REF!</definedName>
    <definedName name="T13?axis?ПРД?БАЗ">'[138]13'!$I$6:$J$13,'[138]13'!$F$6:$G$13</definedName>
    <definedName name="T13?axis?ПРД?ПРЕД">'[138]13'!$D$6:$E$13,'[138]13'!$K$6:$L$13</definedName>
    <definedName name="T13?axis?ПРД?РЕГ" localSheetId="12">#REF!</definedName>
    <definedName name="T13?axis?ПРД?РЕГ" localSheetId="13">#REF!</definedName>
    <definedName name="T13?axis?ПРД?РЕГ" localSheetId="6">#REF!</definedName>
    <definedName name="T13?axis?ПРД?РЕГ">#REF!</definedName>
    <definedName name="T13?axis?ПФ?NA" localSheetId="12">#REF!</definedName>
    <definedName name="T13?axis?ПФ?NA" localSheetId="13">#REF!</definedName>
    <definedName name="T13?axis?ПФ?NA">#REF!</definedName>
    <definedName name="T13?axis?ПФ?ПЛАН">'[138]13'!$K$6:$K$13,'[138]13'!$F$6:$F$13,'[138]13'!$D$6:$D$13,'[138]13'!$I$6:$I$13</definedName>
    <definedName name="T13?axis?ПФ?ФАКТ">'[138]13'!$L$6:$L$13,'[138]13'!$G$6:$G$13,'[138]13'!$E$6:$E$13,'[138]13'!$J$6:$J$13</definedName>
    <definedName name="T13?Data" localSheetId="12">#REF!</definedName>
    <definedName name="T13?Data" localSheetId="13">#REF!</definedName>
    <definedName name="T13?Data" localSheetId="6">#REF!</definedName>
    <definedName name="T13?Data">#REF!</definedName>
    <definedName name="T13?item_ext?РОСТ" localSheetId="12">#REF!</definedName>
    <definedName name="T13?item_ext?РОСТ" localSheetId="13">#REF!</definedName>
    <definedName name="T13?item_ext?РОСТ">#REF!</definedName>
    <definedName name="T13?L1.1">'[139]13'!$F$6:$N$6,'[139]13'!$F$26:$N$26,'[139]13'!$F$16:$N$16</definedName>
    <definedName name="T13?L1.2">'[139]13'!$F$7:$N$7,'[139]13'!$F$27:$N$27,'[139]13'!$F$17:$N$17</definedName>
    <definedName name="T13?L2">'[139]13'!$F$8:$N$8,'[139]13'!$F$28:$N$28,'[139]13'!$F$18:$N$18</definedName>
    <definedName name="T13?L2.1">'[139]13'!$F$9:$N$9,'[139]13'!$F$29:$N$29,'[139]13'!$F$19:$N$19</definedName>
    <definedName name="T13?L2.1.1">'[139]13'!$F$10:$N$10,'[139]13'!$F$30:$N$30,'[139]13'!$F$20:$N$20</definedName>
    <definedName name="T13?L2.1.2">'[139]13'!$F$11:$N$11,'[139]13'!$F$31:$N$31,'[139]13'!$F$21:$N$21</definedName>
    <definedName name="T13?L2.2">'[139]13'!$F$12:$N$12,'[139]13'!$F$32:$N$32,'[139]13'!$F$22:$N$22</definedName>
    <definedName name="T13?L2.2.1">'[139]13'!$F$13:$N$13,'[139]13'!$F$33:$N$33,'[139]13'!$F$23:$N$23</definedName>
    <definedName name="T13?L2.2.2">'[139]13'!$F$14:$N$14,'[139]13'!$F$34:$N$34,'[139]13'!$F$24:$N$24</definedName>
    <definedName name="T13?L3" localSheetId="12">#REF!</definedName>
    <definedName name="T13?L3" localSheetId="13">#REF!</definedName>
    <definedName name="T13?L3" localSheetId="6">#REF!</definedName>
    <definedName name="T13?L3">#REF!</definedName>
    <definedName name="T13?L4">'[139]13'!$F$15:$N$15,'[139]13'!$F$35:$N$35,'[139]13'!$F$25:$N$25</definedName>
    <definedName name="T13?Name" localSheetId="12">#REF!</definedName>
    <definedName name="T13?Name" localSheetId="13">#REF!</definedName>
    <definedName name="T13?Name" localSheetId="6">#REF!</definedName>
    <definedName name="T13?Name">#REF!</definedName>
    <definedName name="T13?Table" localSheetId="12">#REF!</definedName>
    <definedName name="T13?Table" localSheetId="13">#REF!</definedName>
    <definedName name="T13?Table">#REF!</definedName>
    <definedName name="T13?Title" localSheetId="12">#REF!</definedName>
    <definedName name="T13?Title" localSheetId="13">#REF!</definedName>
    <definedName name="T13?Title">#REF!</definedName>
    <definedName name="T13?unit?МКВТЧ">'[139]13'!$F$16:$J$16,'[139]13'!$F$26:$J$26,'[139]13'!$F$6:$J$6</definedName>
    <definedName name="T13?unit?ПРЦ" localSheetId="12">#REF!</definedName>
    <definedName name="T13?unit?ПРЦ" localSheetId="13">#REF!</definedName>
    <definedName name="T13?unit?ПРЦ" localSheetId="6">#REF!</definedName>
    <definedName name="T13?unit?ПРЦ">#REF!</definedName>
    <definedName name="T13?unit?РУБ.ТМКБ">'[138]13'!$D$12:$H$12,'[138]13'!$D$9:$H$9</definedName>
    <definedName name="T13?unit?ТГКАЛ">'[139]13'!$F$17:$J$17,'[139]13'!$F$27:$J$27,'[139]13'!$F$7:$J$7</definedName>
    <definedName name="T13?unit?ТМКБ">'[138]13'!$D$11:$H$11,'[138]13'!$D$8:$H$8</definedName>
    <definedName name="T13?unit?ТРУБ">'[138]13'!$D$10:$H$10,'[138]13'!$D$13:$H$13,'[138]13'!$D$6:$H$7</definedName>
    <definedName name="T13_Protect">'[138]13'!$D$11:$H$12,'[138]13'!$D$8:$H$9</definedName>
    <definedName name="T14?axis?R?ВРАС" localSheetId="12">#REF!</definedName>
    <definedName name="T14?axis?R?ВРАС" localSheetId="13">#REF!</definedName>
    <definedName name="T14?axis?R?ВРАС" localSheetId="6">#REF!</definedName>
    <definedName name="T14?axis?R?ВРАС">#REF!</definedName>
    <definedName name="T14?axis?R?ВРАС?" localSheetId="12">#REF!</definedName>
    <definedName name="T14?axis?R?ВРАС?" localSheetId="13">#REF!</definedName>
    <definedName name="T14?axis?R?ВРАС?">#REF!</definedName>
    <definedName name="T14?axis?ПРД?БАЗ">'[138]14'!$J$6:$K$20,'[138]14'!$G$6:$H$20</definedName>
    <definedName name="T14?axis?ПРД?ПРЕД">'[138]14'!$L$6:$M$20,'[138]14'!$E$6:$F$20</definedName>
    <definedName name="T14?axis?ПРД?РЕГ" localSheetId="12">#REF!</definedName>
    <definedName name="T14?axis?ПРД?РЕГ" localSheetId="13">#REF!</definedName>
    <definedName name="T14?axis?ПРД?РЕГ" localSheetId="6">#REF!</definedName>
    <definedName name="T14?axis?ПРД?РЕГ">#REF!</definedName>
    <definedName name="T14?axis?ПФ?NA" localSheetId="12">#REF!</definedName>
    <definedName name="T14?axis?ПФ?NA" localSheetId="13">#REF!</definedName>
    <definedName name="T14?axis?ПФ?NA">#REF!</definedName>
    <definedName name="T14?axis?ПФ?ПЛАН">'[138]14'!$G$6:$G$20,'[138]14'!$J$6:$J$20,'[138]14'!$L$6:$L$20,'[138]14'!$E$6:$E$20</definedName>
    <definedName name="T14?axis?ПФ?ФАКТ">'[138]14'!$H$6:$H$20,'[138]14'!$K$6:$K$20,'[138]14'!$M$6:$M$20,'[138]14'!$F$6:$F$20</definedName>
    <definedName name="T14?Data">'[138]14'!$E$20:$M$20,'[138]14'!$E$7:$M$18</definedName>
    <definedName name="T14?item_ext?РОСТ" localSheetId="12">#REF!</definedName>
    <definedName name="T14?item_ext?РОСТ" localSheetId="13">#REF!</definedName>
    <definedName name="T14?item_ext?РОСТ" localSheetId="6">#REF!</definedName>
    <definedName name="T14?item_ext?РОСТ">#REF!</definedName>
    <definedName name="T14?L1">'[138]14'!$E$13:$M$13,'[138]14'!$E$10:$M$10,'[138]14'!$E$16:$M$16,'[138]14'!$E$7:$M$7</definedName>
    <definedName name="T14?L1.1">'[138]14'!$E$14:$M$14,'[138]14'!$E$11:$M$11,'[138]14'!$E$17:$M$17,'[138]14'!$E$8:$M$8</definedName>
    <definedName name="T14?L1.2">'[138]14'!$E$15:$M$15,'[138]14'!$E$12:$M$12,'[138]14'!$E$18:$M$18,'[138]14'!$E$9:$M$9</definedName>
    <definedName name="T14?L2" localSheetId="12">#REF!</definedName>
    <definedName name="T14?L2" localSheetId="13">#REF!</definedName>
    <definedName name="T14?L2" localSheetId="6">#REF!</definedName>
    <definedName name="T14?L2">#REF!</definedName>
    <definedName name="T14?Name" localSheetId="12">#REF!</definedName>
    <definedName name="T14?Name" localSheetId="13">#REF!</definedName>
    <definedName name="T14?Name">#REF!</definedName>
    <definedName name="T14?Table" localSheetId="12">#REF!</definedName>
    <definedName name="T14?Table" localSheetId="13">#REF!</definedName>
    <definedName name="T14?Table">#REF!</definedName>
    <definedName name="T14?Title" localSheetId="12">#REF!</definedName>
    <definedName name="T14?Title" localSheetId="13">#REF!</definedName>
    <definedName name="T14?Title">#REF!</definedName>
    <definedName name="T14?unit?ПРЦ">'[138]14'!$E$15:$I$15,'[138]14'!$E$9:$I$9,'[138]14'!$E$18:$I$18,'[138]14'!$J$6:$M$20,'[138]14'!$E$12:$I$12</definedName>
    <definedName name="T14?unit?ТРУБ">'[138]14'!$E$13:$I$14,'[138]14'!$E$7:$I$8,'[138]14'!$E$16:$I$17,'[138]14'!$E$20:$I$20,'[138]14'!$E$10:$I$11</definedName>
    <definedName name="T14_Copy" localSheetId="12">#REF!</definedName>
    <definedName name="T14_Copy" localSheetId="13">#REF!</definedName>
    <definedName name="T14_Copy" localSheetId="6">#REF!</definedName>
    <definedName name="T14_Copy">#REF!</definedName>
    <definedName name="T14_Protect">'[138]14'!$B$7:$B$18,'[138]14'!$E$7:$I$18</definedName>
    <definedName name="T15?axis?ПРД?БАЗ">'[138]15'!$I$6:$J$11,'[138]15'!$F$6:$G$11</definedName>
    <definedName name="T15?axis?ПРД?ПРЕД">'[138]15'!$K$6:$L$11,'[138]15'!$D$6:$E$11</definedName>
    <definedName name="T15?axis?ПРД?РЕГ" localSheetId="12">#REF!</definedName>
    <definedName name="T15?axis?ПРД?РЕГ" localSheetId="13">#REF!</definedName>
    <definedName name="T15?axis?ПРД?РЕГ" localSheetId="6">#REF!</definedName>
    <definedName name="T15?axis?ПРД?РЕГ">#REF!</definedName>
    <definedName name="T15?axis?ПФ?NA" localSheetId="12">#REF!</definedName>
    <definedName name="T15?axis?ПФ?NA" localSheetId="13">#REF!</definedName>
    <definedName name="T15?axis?ПФ?NA">#REF!</definedName>
    <definedName name="T15?axis?ПФ?ПЛАН">'[138]15'!$I$6:$I$11,'[138]15'!$D$6:$D$11,'[138]15'!$K$6:$K$11,'[138]15'!$F$6:$F$11</definedName>
    <definedName name="T15?axis?ПФ?ФАКТ">'[138]15'!$J$6:$J$11,'[138]15'!$E$6:$E$11,'[138]15'!$L$6:$L$11,'[138]15'!$G$6:$G$11</definedName>
    <definedName name="T15?Columns" localSheetId="17">#REF!</definedName>
    <definedName name="T15?Columns" localSheetId="5">#REF!</definedName>
    <definedName name="T15?Columns" localSheetId="12">#REF!</definedName>
    <definedName name="T15?Columns" localSheetId="8">#REF!</definedName>
    <definedName name="T15?Columns" localSheetId="13">#REF!</definedName>
    <definedName name="T15?Columns" localSheetId="10">#REF!</definedName>
    <definedName name="T15?Columns" localSheetId="9">#REF!</definedName>
    <definedName name="T15?Columns" localSheetId="11">#REF!</definedName>
    <definedName name="T15?Columns" localSheetId="6">#REF!</definedName>
    <definedName name="T15?Columns" localSheetId="7">#REF!</definedName>
    <definedName name="T15?Columns" localSheetId="3">#REF!</definedName>
    <definedName name="T15?Columns" localSheetId="15">#REF!</definedName>
    <definedName name="T15?Columns">#REF!</definedName>
    <definedName name="T15?Data" localSheetId="12">#REF!</definedName>
    <definedName name="T15?Data" localSheetId="13">#REF!</definedName>
    <definedName name="T15?Data">#REF!</definedName>
    <definedName name="T15?item_ext?РОСТ" localSheetId="12">#REF!</definedName>
    <definedName name="T15?item_ext?РОСТ" localSheetId="13">#REF!</definedName>
    <definedName name="T15?item_ext?РОСТ">#REF!</definedName>
    <definedName name="T15?ItemComments" localSheetId="17">#REF!</definedName>
    <definedName name="T15?ItemComments" localSheetId="5">#REF!</definedName>
    <definedName name="T15?ItemComments" localSheetId="12">#REF!</definedName>
    <definedName name="T15?ItemComments" localSheetId="8">#REF!</definedName>
    <definedName name="T15?ItemComments" localSheetId="13">#REF!</definedName>
    <definedName name="T15?ItemComments" localSheetId="10">#REF!</definedName>
    <definedName name="T15?ItemComments" localSheetId="9">#REF!</definedName>
    <definedName name="T15?ItemComments" localSheetId="11">#REF!</definedName>
    <definedName name="T15?ItemComments" localSheetId="6">#REF!</definedName>
    <definedName name="T15?ItemComments" localSheetId="7">#REF!</definedName>
    <definedName name="T15?ItemComments" localSheetId="3">#REF!</definedName>
    <definedName name="T15?ItemComments" localSheetId="15">#REF!</definedName>
    <definedName name="T15?ItemComments">#REF!</definedName>
    <definedName name="T15?Items" localSheetId="17">#REF!</definedName>
    <definedName name="T15?Items" localSheetId="5">#REF!</definedName>
    <definedName name="T15?Items" localSheetId="12">#REF!</definedName>
    <definedName name="T15?Items" localSheetId="8">#REF!</definedName>
    <definedName name="T15?Items" localSheetId="13">#REF!</definedName>
    <definedName name="T15?Items" localSheetId="10">#REF!</definedName>
    <definedName name="T15?Items" localSheetId="9">#REF!</definedName>
    <definedName name="T15?Items" localSheetId="11">#REF!</definedName>
    <definedName name="T15?Items" localSheetId="6">#REF!</definedName>
    <definedName name="T15?Items" localSheetId="7">#REF!</definedName>
    <definedName name="T15?Items" localSheetId="3">#REF!</definedName>
    <definedName name="T15?Items">#REF!</definedName>
    <definedName name="T15?L1" localSheetId="12">#REF!</definedName>
    <definedName name="T15?L1" localSheetId="13">#REF!</definedName>
    <definedName name="T15?L1">#REF!</definedName>
    <definedName name="T15?L2" localSheetId="12">#REF!</definedName>
    <definedName name="T15?L2" localSheetId="13">#REF!</definedName>
    <definedName name="T15?L2">#REF!</definedName>
    <definedName name="T15?L3" localSheetId="12">#REF!</definedName>
    <definedName name="T15?L3" localSheetId="13">#REF!</definedName>
    <definedName name="T15?L3">#REF!</definedName>
    <definedName name="T15?L4" localSheetId="12">#REF!</definedName>
    <definedName name="T15?L4" localSheetId="13">#REF!</definedName>
    <definedName name="T15?L4">#REF!</definedName>
    <definedName name="T15?L5" localSheetId="12">#REF!</definedName>
    <definedName name="T15?L5" localSheetId="13">#REF!</definedName>
    <definedName name="T15?L5">#REF!</definedName>
    <definedName name="T15?L6" localSheetId="12">#REF!</definedName>
    <definedName name="T15?L6" localSheetId="13">#REF!</definedName>
    <definedName name="T15?L6">#REF!</definedName>
    <definedName name="T15?Name" localSheetId="12">#REF!</definedName>
    <definedName name="T15?Name" localSheetId="13">#REF!</definedName>
    <definedName name="T15?Name">#REF!</definedName>
    <definedName name="T15?Scope" localSheetId="17">#REF!</definedName>
    <definedName name="T15?Scope" localSheetId="5">#REF!</definedName>
    <definedName name="T15?Scope" localSheetId="12">#REF!</definedName>
    <definedName name="T15?Scope" localSheetId="8">#REF!</definedName>
    <definedName name="T15?Scope" localSheetId="13">#REF!</definedName>
    <definedName name="T15?Scope" localSheetId="10">#REF!</definedName>
    <definedName name="T15?Scope" localSheetId="9">#REF!</definedName>
    <definedName name="T15?Scope" localSheetId="11">#REF!</definedName>
    <definedName name="T15?Scope" localSheetId="6">#REF!</definedName>
    <definedName name="T15?Scope" localSheetId="7">#REF!</definedName>
    <definedName name="T15?Scope" localSheetId="3">#REF!</definedName>
    <definedName name="T15?Scope">#REF!</definedName>
    <definedName name="T15?Table" localSheetId="12">#REF!</definedName>
    <definedName name="T15?Table" localSheetId="13">#REF!</definedName>
    <definedName name="T15?Table">#REF!</definedName>
    <definedName name="T15?Title" localSheetId="12">#REF!</definedName>
    <definedName name="T15?Title" localSheetId="13">#REF!</definedName>
    <definedName name="T15?Title">#REF!</definedName>
    <definedName name="T15?unit?ПРЦ" localSheetId="12">#REF!</definedName>
    <definedName name="T15?unit?ПРЦ" localSheetId="13">#REF!</definedName>
    <definedName name="T15?unit?ПРЦ">#REF!</definedName>
    <definedName name="T15?unit?ТРУБ" localSheetId="12">#REF!</definedName>
    <definedName name="T15?unit?ТРУБ" localSheetId="13">#REF!</definedName>
    <definedName name="T15?unit?ТРУБ">#REF!</definedName>
    <definedName name="T15?ВРАС" localSheetId="17">#REF!</definedName>
    <definedName name="T15?ВРАС" localSheetId="5">#REF!</definedName>
    <definedName name="T15?ВРАС" localSheetId="12">#REF!</definedName>
    <definedName name="T15?ВРАС" localSheetId="8">#REF!</definedName>
    <definedName name="T15?ВРАС" localSheetId="13">#REF!</definedName>
    <definedName name="T15?ВРАС" localSheetId="10">#REF!</definedName>
    <definedName name="T15?ВРАС" localSheetId="9">#REF!</definedName>
    <definedName name="T15?ВРАС" localSheetId="11">#REF!</definedName>
    <definedName name="T15?ВРАС" localSheetId="6">#REF!</definedName>
    <definedName name="T15?ВРАС" localSheetId="7">#REF!</definedName>
    <definedName name="T15?ВРАС" localSheetId="3">#REF!</definedName>
    <definedName name="T15?ВРАС">#REF!</definedName>
    <definedName name="T15_Protect" localSheetId="12">#REF!,#REF!,#REF!</definedName>
    <definedName name="T15_Protect" localSheetId="13">#REF!,#REF!,#REF!</definedName>
    <definedName name="T15_Protect" localSheetId="6">#REF!,#REF!,#REF!</definedName>
    <definedName name="T15_Protect">#REF!,#REF!,#REF!</definedName>
    <definedName name="T16?axis?R?ДОГОВОР" localSheetId="12">#REF!</definedName>
    <definedName name="T16?axis?R?ДОГОВОР" localSheetId="13">#REF!</definedName>
    <definedName name="T16?axis?R?ДОГОВОР" localSheetId="6">#REF!</definedName>
    <definedName name="T16?axis?R?ДОГОВОР">#REF!</definedName>
    <definedName name="T16?axis?R?ДОГОВОР?" localSheetId="12">#REF!</definedName>
    <definedName name="T16?axis?R?ДОГОВОР?" localSheetId="13">#REF!</definedName>
    <definedName name="T16?axis?R?ДОГОВОР?">#REF!</definedName>
    <definedName name="T16?axis?R?ОРГ" localSheetId="12">#REF!</definedName>
    <definedName name="T16?axis?R?ОРГ" localSheetId="13">#REF!</definedName>
    <definedName name="T16?axis?R?ОРГ">#REF!</definedName>
    <definedName name="T16?axis?R?ОРГ?" localSheetId="12">#REF!</definedName>
    <definedName name="T16?axis?R?ОРГ?" localSheetId="13">#REF!</definedName>
    <definedName name="T16?axis?R?ОРГ?">#REF!</definedName>
    <definedName name="T16?axis?ПРД?БАЗ">'[138]16'!$M$6:$N$44,'[138]16'!$J$6:$K$44</definedName>
    <definedName name="T16?axis?ПРД?ПРЕД">'[138]16'!$O$6:$P$44,'[138]16'!$H$6:$I$44</definedName>
    <definedName name="T16?axis?ПРД?РЕГ" localSheetId="12">#REF!</definedName>
    <definedName name="T16?axis?ПРД?РЕГ" localSheetId="13">#REF!</definedName>
    <definedName name="T16?axis?ПРД?РЕГ" localSheetId="6">#REF!</definedName>
    <definedName name="T16?axis?ПРД?РЕГ">#REF!</definedName>
    <definedName name="T16?axis?ПФ?NA" localSheetId="12">#REF!</definedName>
    <definedName name="T16?axis?ПФ?NA" localSheetId="13">#REF!</definedName>
    <definedName name="T16?axis?ПФ?NA">#REF!</definedName>
    <definedName name="T16?axis?ПФ?ПЛАН">'[138]16'!$M$6:$M$44,'[138]16'!$H$6:$H$44,'[138]16'!$O$6:$O$44,'[138]16'!$J$6:$J$44</definedName>
    <definedName name="T16?axis?ПФ?ФАКТ">'[138]16'!$N$6:$N$44,'[138]16'!$I$6:$I$44,'[138]16'!$P$6:$P$44,'[138]16'!$K$6:$K$44</definedName>
    <definedName name="T16?Data">'[138]16'!$H$44:$P$44,'[138]16'!$H$6:$P$40</definedName>
    <definedName name="T16?item_ext?РОСТ" localSheetId="12">#REF!</definedName>
    <definedName name="T16?item_ext?РОСТ" localSheetId="13">#REF!</definedName>
    <definedName name="T16?item_ext?РОСТ" localSheetId="6">#REF!</definedName>
    <definedName name="T16?item_ext?РОСТ">#REF!</definedName>
    <definedName name="T16?item_ext?ЧЕЛ" localSheetId="12">'[138]16'!$H$9:$L$9,'[138]16'!$H$22:$L$22,'[138]16'!$H$18:$L$18,'[138]16'!$H$20:$L$20,[0]!P1_T16?item_ext?ЧЕЛ</definedName>
    <definedName name="T16?item_ext?ЧЕЛ" localSheetId="8">'[138]16'!$H$9:$L$9,'[138]16'!$H$22:$L$22,'[138]16'!$H$18:$L$18,'[138]16'!$H$20:$L$20,P1_T16?item_ext?ЧЕЛ</definedName>
    <definedName name="T16?item_ext?ЧЕЛ" localSheetId="10">'[138]16'!$H$9:$L$9,'[138]16'!$H$22:$L$22,'[138]16'!$H$18:$L$18,'[138]16'!$H$20:$L$20,P1_T16?item_ext?ЧЕЛ</definedName>
    <definedName name="T16?item_ext?ЧЕЛ" localSheetId="9">'[138]16'!$H$9:$L$9,'[138]16'!$H$22:$L$22,'[138]16'!$H$18:$L$18,'[138]16'!$H$20:$L$20,P1_T16?item_ext?ЧЕЛ</definedName>
    <definedName name="T16?item_ext?ЧЕЛ" localSheetId="6">'[138]16'!$H$9:$L$9,'[138]16'!$H$22:$L$22,'[138]16'!$H$18:$L$18,'[138]16'!$H$20:$L$20,P1_T16?item_ext?ЧЕЛ</definedName>
    <definedName name="T16?item_ext?ЧЕЛ" localSheetId="7">'[138]16'!$H$9:$L$9,'[138]16'!$H$22:$L$22,'[138]16'!$H$18:$L$18,'[138]16'!$H$20:$L$20,P1_T16?item_ext?ЧЕЛ</definedName>
    <definedName name="T16?item_ext?ЧЕЛ">'[138]16'!$H$9:$L$9,'[138]16'!$H$22:$L$22,'[138]16'!$H$18:$L$18,'[138]16'!$H$20:$L$20,P1_T16?item_ext?ЧЕЛ</definedName>
    <definedName name="T16?L1" localSheetId="12">#REF!</definedName>
    <definedName name="T16?L1" localSheetId="13">#REF!</definedName>
    <definedName name="T16?L1" localSheetId="6">#REF!</definedName>
    <definedName name="T16?L1">#REF!</definedName>
    <definedName name="T16?L1.1" localSheetId="12">#REF!</definedName>
    <definedName name="T16?L1.1" localSheetId="13">#REF!</definedName>
    <definedName name="T16?L1.1">#REF!</definedName>
    <definedName name="T16?L1.x" localSheetId="12">'[142]16'!$A$40:$M$40,'[142]16'!$A$60:$M$60,'[142]16'!$A$36:$M$36,'[142]16'!$A$32:$M$32,'[142]16'!$A$28:$M$28,'[142]16'!$A$24:$M$24,'[142]16'!$A$68:$M$68,'[142]16'!$A$56:$M$56,'[142]16'!$A$20:$M$20,[0]!P1_T16?L1.x</definedName>
    <definedName name="T16?L1.x" localSheetId="8">'[142]16'!$A$40:$M$40,'[142]16'!$A$60:$M$60,'[142]16'!$A$36:$M$36,'[142]16'!$A$32:$M$32,'[142]16'!$A$28:$M$28,'[142]16'!$A$24:$M$24,'[142]16'!$A$68:$M$68,'[142]16'!$A$56:$M$56,'[142]16'!$A$20:$M$20,P1_T16?L1.x</definedName>
    <definedName name="T16?L1.x" localSheetId="10">'[142]16'!$A$40:$M$40,'[142]16'!$A$60:$M$60,'[142]16'!$A$36:$M$36,'[142]16'!$A$32:$M$32,'[142]16'!$A$28:$M$28,'[142]16'!$A$24:$M$24,'[142]16'!$A$68:$M$68,'[142]16'!$A$56:$M$56,'[142]16'!$A$20:$M$20,P1_T16?L1.x</definedName>
    <definedName name="T16?L1.x" localSheetId="9">'[142]16'!$A$40:$M$40,'[142]16'!$A$60:$M$60,'[142]16'!$A$36:$M$36,'[142]16'!$A$32:$M$32,'[142]16'!$A$28:$M$28,'[142]16'!$A$24:$M$24,'[142]16'!$A$68:$M$68,'[142]16'!$A$56:$M$56,'[142]16'!$A$20:$M$20,P1_T16?L1.x</definedName>
    <definedName name="T16?L1.x" localSheetId="6">'[142]16'!$A$40:$M$40,'[142]16'!$A$60:$M$60,'[142]16'!$A$36:$M$36,'[142]16'!$A$32:$M$32,'[142]16'!$A$28:$M$28,'[142]16'!$A$24:$M$24,'[142]16'!$A$68:$M$68,'[142]16'!$A$56:$M$56,'[142]16'!$A$20:$M$20,P1_T16?L1.x</definedName>
    <definedName name="T16?L1.x" localSheetId="7">'[142]16'!$A$40:$M$40,'[142]16'!$A$60:$M$60,'[142]16'!$A$36:$M$36,'[142]16'!$A$32:$M$32,'[142]16'!$A$28:$M$28,'[142]16'!$A$24:$M$24,'[142]16'!$A$68:$M$68,'[142]16'!$A$56:$M$56,'[142]16'!$A$20:$M$20,P1_T16?L1.x</definedName>
    <definedName name="T16?L1.x">'[142]16'!$A$40:$M$40,'[142]16'!$A$60:$M$60,'[142]16'!$A$36:$M$36,'[142]16'!$A$32:$M$32,'[142]16'!$A$28:$M$28,'[142]16'!$A$24:$M$24,'[142]16'!$A$68:$M$68,'[142]16'!$A$56:$M$56,'[142]16'!$A$20:$M$20,P1_T16?L1.x</definedName>
    <definedName name="T16?L2" localSheetId="12">#REF!</definedName>
    <definedName name="T16?L2" localSheetId="13">#REF!</definedName>
    <definedName name="T16?L2" localSheetId="6">#REF!</definedName>
    <definedName name="T16?L2">#REF!</definedName>
    <definedName name="T16?Name" localSheetId="12">#REF!</definedName>
    <definedName name="T16?Name" localSheetId="13">#REF!</definedName>
    <definedName name="T16?Name">#REF!</definedName>
    <definedName name="T16?Table" localSheetId="12">#REF!</definedName>
    <definedName name="T16?Table" localSheetId="13">#REF!</definedName>
    <definedName name="T16?Table">#REF!</definedName>
    <definedName name="T16?Title" localSheetId="12">#REF!</definedName>
    <definedName name="T16?Title" localSheetId="13">#REF!</definedName>
    <definedName name="T16?Title">#REF!</definedName>
    <definedName name="T16?unit?ПРЦ" localSheetId="12">#REF!</definedName>
    <definedName name="T16?unit?ПРЦ" localSheetId="13">#REF!</definedName>
    <definedName name="T16?unit?ПРЦ">#REF!</definedName>
    <definedName name="T16?unit?ТРУБ" localSheetId="12">[0]!P1_T16?unit?ТРУБ,[0]!P2_T16?unit?ТРУБ</definedName>
    <definedName name="T16?unit?ТРУБ" localSheetId="8">P1_T16?unit?ТРУБ,P2_T16?unit?ТРУБ</definedName>
    <definedName name="T16?unit?ТРУБ" localSheetId="10">P1_T16?unit?ТРУБ,P2_T16?unit?ТРУБ</definedName>
    <definedName name="T16?unit?ТРУБ" localSheetId="9">P1_T16?unit?ТРУБ,P2_T16?unit?ТРУБ</definedName>
    <definedName name="T16?unit?ТРУБ" localSheetId="6">P1_T16?unit?ТРУБ,P2_T16?unit?ТРУБ</definedName>
    <definedName name="T16?unit?ТРУБ" localSheetId="7">P1_T16?unit?ТРУБ,P2_T16?unit?ТРУБ</definedName>
    <definedName name="T16?unit?ТРУБ">P1_T16?unit?ТРУБ,P2_T16?unit?ТРУБ</definedName>
    <definedName name="T16?unit?ЧЕЛ" localSheetId="12">'[138]16'!$H$9:$L$9,'[138]16'!$H$22:$L$22,'[138]16'!$H$18:$L$18,'[138]16'!$H$20:$L$20,[0]!P1_T16?unit?ЧЕЛ</definedName>
    <definedName name="T16?unit?ЧЕЛ" localSheetId="8">'[138]16'!$H$9:$L$9,'[138]16'!$H$22:$L$22,'[138]16'!$H$18:$L$18,'[138]16'!$H$20:$L$20,P1_T16?unit?ЧЕЛ</definedName>
    <definedName name="T16?unit?ЧЕЛ" localSheetId="10">'[138]16'!$H$9:$L$9,'[138]16'!$H$22:$L$22,'[138]16'!$H$18:$L$18,'[138]16'!$H$20:$L$20,P1_T16?unit?ЧЕЛ</definedName>
    <definedName name="T16?unit?ЧЕЛ" localSheetId="9">'[138]16'!$H$9:$L$9,'[138]16'!$H$22:$L$22,'[138]16'!$H$18:$L$18,'[138]16'!$H$20:$L$20,P1_T16?unit?ЧЕЛ</definedName>
    <definedName name="T16?unit?ЧЕЛ" localSheetId="6">'[138]16'!$H$9:$L$9,'[138]16'!$H$22:$L$22,'[138]16'!$H$18:$L$18,'[138]16'!$H$20:$L$20,P1_T16?unit?ЧЕЛ</definedName>
    <definedName name="T16?unit?ЧЕЛ" localSheetId="7">'[138]16'!$H$9:$L$9,'[138]16'!$H$22:$L$22,'[138]16'!$H$18:$L$18,'[138]16'!$H$20:$L$20,P1_T16?unit?ЧЕЛ</definedName>
    <definedName name="T16?unit?ЧЕЛ">'[138]16'!$H$9:$L$9,'[138]16'!$H$22:$L$22,'[138]16'!$H$18:$L$18,'[138]16'!$H$20:$L$20,P1_T16?unit?ЧЕЛ</definedName>
    <definedName name="T16_ADD_1" localSheetId="12">#REF!</definedName>
    <definedName name="T16_ADD_1" localSheetId="13">#REF!</definedName>
    <definedName name="T16_ADD_1" localSheetId="6">#REF!</definedName>
    <definedName name="T16_ADD_1">#REF!</definedName>
    <definedName name="T16_Copy" localSheetId="12">#REF!</definedName>
    <definedName name="T16_Copy" localSheetId="13">#REF!</definedName>
    <definedName name="T16_Copy">#REF!</definedName>
    <definedName name="T16_Copy2" localSheetId="12">#REF!</definedName>
    <definedName name="T16_Copy2" localSheetId="13">#REF!</definedName>
    <definedName name="T16_Copy2">#REF!</definedName>
    <definedName name="T16_Protect">'[138]16'!$A$6:$C$41,'[138]16'!$H$8:$L$40</definedName>
    <definedName name="T17.1?axis?C?НП">'[138]17.1'!$D$6:$G$19,'[138]17.1'!$D$21:$G$34</definedName>
    <definedName name="T17.1?axis?C?НП?" localSheetId="12">#REF!</definedName>
    <definedName name="T17.1?axis?C?НП?" localSheetId="13">#REF!</definedName>
    <definedName name="T17.1?axis?C?НП?" localSheetId="6">#REF!</definedName>
    <definedName name="T17.1?axis?C?НП?">#REF!</definedName>
    <definedName name="T17.1?axis?R?ВРАС">'[138]17.1'!$D$30:$I$32,'[138]17.1'!$D$15:$I$17</definedName>
    <definedName name="T17.1?axis?R?ВРАС?">'[138]17.1'!$B$30:$B$32,'[138]17.1'!$B$15:$B$17</definedName>
    <definedName name="T17.1?axis?ПРД?БАЗ" localSheetId="12">#REF!</definedName>
    <definedName name="T17.1?axis?ПРД?БАЗ" localSheetId="13">#REF!</definedName>
    <definedName name="T17.1?axis?ПРД?БАЗ" localSheetId="6">#REF!</definedName>
    <definedName name="T17.1?axis?ПРД?БАЗ">#REF!</definedName>
    <definedName name="T17.1?axis?ПРД?РЕГ" localSheetId="12">#REF!</definedName>
    <definedName name="T17.1?axis?ПРД?РЕГ" localSheetId="13">#REF!</definedName>
    <definedName name="T17.1?axis?ПРД?РЕГ">#REF!</definedName>
    <definedName name="T17.1?Data">'[138]17.1'!$D$21:$G$34,'[138]17.1'!$I$6:$I$8,'[138]17.1'!$I$10,'[138]17.1'!$I$12,'[138]17.1'!$I$14:$I$19,'[138]17.1'!$I$21:$I$23,'[138]17.1'!$I$25,'[138]17.1'!$I$27,'[138]17.1'!$I$29:$I$34,'[138]17.1'!$D$5:$G$19</definedName>
    <definedName name="T17.1?item_ext?ВСЕГО">'[138]17.1'!$I$6:$I$19,'[138]17.1'!$I$21:$I$34</definedName>
    <definedName name="T17.1?L1">'[138]17.1'!$A$6:$I$6,'[138]17.1'!$A$21:$I$21</definedName>
    <definedName name="T17.1?L2">'[138]17.1'!$A$7:$I$7,'[138]17.1'!$A$22:$I$22</definedName>
    <definedName name="T17.1?L3">'[138]17.1'!$A$8:$I$8,'[138]17.1'!$A$23:$I$23</definedName>
    <definedName name="T17.1?L3.1">'[138]17.1'!$A$9:$I$9,'[138]17.1'!$A$24:$I$24</definedName>
    <definedName name="T17.1?L4">'[138]17.1'!$A$10:$I$10,'[138]17.1'!$A$25:$I$25</definedName>
    <definedName name="T17.1?L4.1">'[138]17.1'!$A$11:$I$11,'[138]17.1'!$A$26:$I$26</definedName>
    <definedName name="T17.1?L5">'[138]17.1'!$A$12:$I$12,'[138]17.1'!$A$27:$I$27</definedName>
    <definedName name="T17.1?L5.1">'[138]17.1'!$A$13:$I$13,'[138]17.1'!$A$28:$I$28</definedName>
    <definedName name="T17.1?L6">'[138]17.1'!$A$14:$I$14,'[138]17.1'!$A$29:$I$29</definedName>
    <definedName name="T17.1?L7">'[138]17.1'!$D$30:$I$32,'[138]17.1'!$D$15:$I$17</definedName>
    <definedName name="T17.1?L8">'[138]17.1'!$A$19:$I$19,'[138]17.1'!$A$34:$I$34</definedName>
    <definedName name="T17.1?Name" localSheetId="12">#REF!</definedName>
    <definedName name="T17.1?Name" localSheetId="13">#REF!</definedName>
    <definedName name="T17.1?Name" localSheetId="6">#REF!</definedName>
    <definedName name="T17.1?Name">#REF!</definedName>
    <definedName name="T17.1?Table" localSheetId="12">#REF!</definedName>
    <definedName name="T17.1?Table" localSheetId="13">#REF!</definedName>
    <definedName name="T17.1?Table">#REF!</definedName>
    <definedName name="T17.1?Title" localSheetId="12">#REF!</definedName>
    <definedName name="T17.1?Title" localSheetId="13">#REF!</definedName>
    <definedName name="T17.1?Title">#REF!</definedName>
    <definedName name="T17.1?unit?РУБ">'[138]17.1'!$D$9:$I$9,'[138]17.1'!$D$11:$I$11,'[138]17.1'!$D$13:$I$13,'[138]17.1'!$D$24:$I$24,'[138]17.1'!$D$26:$I$26,'[138]17.1'!$D$28:$I$28</definedName>
    <definedName name="T17.1?unit?ТРУБ">'[138]17.1'!$D$8:$I$8,'[138]17.1'!$D$10:$I$10,'[138]17.1'!$D$12:$I$12,'[138]17.1'!$D$14:$I$19,'[138]17.1'!$D$23:$I$23,'[138]17.1'!$D$25:$I$25,'[138]17.1'!$D$27:$I$27,'[138]17.1'!$D$29:$I$34</definedName>
    <definedName name="T17.1?unit?ЧДН">'[138]17.1'!$D$7:$I$7,'[138]17.1'!$D$22:$I$22</definedName>
    <definedName name="T17.1?unit?ЧЕЛ">'[138]17.1'!$D$21:$I$21,'[138]17.1'!$D$6:$I$6</definedName>
    <definedName name="T17.1_Copy" localSheetId="12">#REF!</definedName>
    <definedName name="T17.1_Copy" localSheetId="13">#REF!</definedName>
    <definedName name="T17.1_Copy" localSheetId="6">#REF!</definedName>
    <definedName name="T17.1_Copy">#REF!</definedName>
    <definedName name="T17.1_Protect" localSheetId="12">#REF!,#REF!,'Пр (1ГВС)'!P1_T17.1_Protect</definedName>
    <definedName name="T17.1_Protect" localSheetId="8">#REF!,#REF!,P1_T17.1_Protect</definedName>
    <definedName name="T17.1_Protect" localSheetId="13">#REF!,#REF!,'пр 2 к расп'!P1_T17.1_Protect</definedName>
    <definedName name="T17.1_Protect" localSheetId="10">#REF!,#REF!,P1_T17.1_Protect</definedName>
    <definedName name="T17.1_Protect" localSheetId="9">#REF!,#REF!,P1_T17.1_Protect</definedName>
    <definedName name="T17.1_Protect" localSheetId="6">#REF!,#REF!,'Прил 2'!P1_T17.1_Protect</definedName>
    <definedName name="T17.1_Protect" localSheetId="7">#REF!,#REF!,P1_T17.1_Protect</definedName>
    <definedName name="T17.1_Protect">#REF!,#REF!,P1_T17.1_Protect</definedName>
    <definedName name="T17?axis?R?ВРАС" localSheetId="12">#REF!</definedName>
    <definedName name="T17?axis?R?ВРАС" localSheetId="13">#REF!</definedName>
    <definedName name="T17?axis?R?ВРАС" localSheetId="6">#REF!</definedName>
    <definedName name="T17?axis?R?ВРАС">#REF!</definedName>
    <definedName name="T17?axis?R?ВРАС?" localSheetId="12">#REF!</definedName>
    <definedName name="T17?axis?R?ВРАС?" localSheetId="13">#REF!</definedName>
    <definedName name="T17?axis?R?ВРАС?">#REF!</definedName>
    <definedName name="T17?axis?ПРД?БАЗ">'[138]17'!$I$6:$J$17,'[138]17'!$F$6:$G$17</definedName>
    <definedName name="T17?axis?ПРД?ПРЕД">'[138]17'!$K$6:$L$17,'[138]17'!$D$6:$E$17</definedName>
    <definedName name="T17?axis?ПРД?РЕГ" localSheetId="12">#REF!</definedName>
    <definedName name="T17?axis?ПРД?РЕГ" localSheetId="13">#REF!</definedName>
    <definedName name="T17?axis?ПРД?РЕГ" localSheetId="6">#REF!</definedName>
    <definedName name="T17?axis?ПРД?РЕГ">#REF!</definedName>
    <definedName name="T17?axis?ПФ?NA" localSheetId="12">#REF!</definedName>
    <definedName name="T17?axis?ПФ?NA" localSheetId="13">#REF!</definedName>
    <definedName name="T17?axis?ПФ?NA">#REF!</definedName>
    <definedName name="T17?axis?ПФ?ПЛАН">'[138]17'!$I$6:$I$17,'[138]17'!$D$6:$D$17,'[138]17'!$K$6:$K$17,'[138]17'!$F$6:$F$17</definedName>
    <definedName name="T17?axis?ПФ?ФАКТ">'[138]17'!$J$6:$J$17,'[138]17'!$E$6:$E$17,'[138]17'!$L$6:$L$17,'[138]17'!$G$6:$G$17</definedName>
    <definedName name="T17?Data">'[138]17'!$D$17:$L$17,'[138]17'!$D$6:$L$15</definedName>
    <definedName name="T17?item_ext?РОСТ" localSheetId="12">#REF!</definedName>
    <definedName name="T17?item_ext?РОСТ" localSheetId="13">#REF!</definedName>
    <definedName name="T17?item_ext?РОСТ" localSheetId="6">#REF!</definedName>
    <definedName name="T17?item_ext?РОСТ">#REF!</definedName>
    <definedName name="T17?L1" localSheetId="12">#REF!</definedName>
    <definedName name="T17?L1" localSheetId="13">#REF!</definedName>
    <definedName name="T17?L1">#REF!</definedName>
    <definedName name="T17?L2" localSheetId="12">#REF!</definedName>
    <definedName name="T17?L2" localSheetId="13">#REF!</definedName>
    <definedName name="T17?L2">#REF!</definedName>
    <definedName name="T17?L3" localSheetId="12">#REF!</definedName>
    <definedName name="T17?L3" localSheetId="13">#REF!</definedName>
    <definedName name="T17?L3">#REF!</definedName>
    <definedName name="T17?L4" localSheetId="12">#REF!</definedName>
    <definedName name="T17?L4" localSheetId="13">#REF!</definedName>
    <definedName name="T17?L4">#REF!</definedName>
    <definedName name="T17?L5" localSheetId="12">#REF!</definedName>
    <definedName name="T17?L5" localSheetId="13">#REF!</definedName>
    <definedName name="T17?L5">#REF!</definedName>
    <definedName name="T17?L6" localSheetId="12">#REF!</definedName>
    <definedName name="T17?L6" localSheetId="13">#REF!</definedName>
    <definedName name="T17?L6">#REF!</definedName>
    <definedName name="T17?L7" localSheetId="12">#REF!</definedName>
    <definedName name="T17?L7" localSheetId="13">#REF!</definedName>
    <definedName name="T17?L7">#REF!</definedName>
    <definedName name="T17?L8" localSheetId="12">#REF!</definedName>
    <definedName name="T17?L8" localSheetId="13">#REF!</definedName>
    <definedName name="T17?L8">#REF!</definedName>
    <definedName name="T17?Name" localSheetId="12">#REF!</definedName>
    <definedName name="T17?Name" localSheetId="13">#REF!</definedName>
    <definedName name="T17?Name">#REF!</definedName>
    <definedName name="T17?Table" localSheetId="12">#REF!</definedName>
    <definedName name="T17?Table" localSheetId="13">#REF!</definedName>
    <definedName name="T17?Table">#REF!</definedName>
    <definedName name="T17?Title" localSheetId="12">#REF!</definedName>
    <definedName name="T17?Title" localSheetId="13">#REF!</definedName>
    <definedName name="T17?Title">#REF!</definedName>
    <definedName name="T17?unit?ГКАЛЧ">'[93]29'!$M$26:$M$33,'[93]29'!$P$26:$P$33,'[93]29'!$G$52:$G$59,'[93]29'!$J$52:$J$59,'[93]29'!$M$52:$M$59,'[93]29'!$P$52:$P$59,'[93]29'!$G$26:$G$33,'[93]29'!$J$26:$J$33</definedName>
    <definedName name="T17?unit?РУБ.ГКАЛ" localSheetId="12">'[93]29'!$O$18:$O$25,[0]!P1_T17?unit?РУБ.ГКАЛ,[0]!P2_T17?unit?РУБ.ГКАЛ</definedName>
    <definedName name="T17?unit?РУБ.ГКАЛ" localSheetId="8">'[93]29'!$O$18:$O$25,P1_T17?unit?РУБ.ГКАЛ,P2_T17?unit?РУБ.ГКАЛ</definedName>
    <definedName name="T17?unit?РУБ.ГКАЛ" localSheetId="10">'[93]29'!$O$18:$O$25,P1_T17?unit?РУБ.ГКАЛ,P2_T17?unit?РУБ.ГКАЛ</definedName>
    <definedName name="T17?unit?РУБ.ГКАЛ" localSheetId="9">'[93]29'!$O$18:$O$25,P1_T17?unit?РУБ.ГКАЛ,P2_T17?unit?РУБ.ГКАЛ</definedName>
    <definedName name="T17?unit?РУБ.ГКАЛ" localSheetId="6">'[93]29'!$O$18:$O$25,P1_T17?unit?РУБ.ГКАЛ,P2_T17?unit?РУБ.ГКАЛ</definedName>
    <definedName name="T17?unit?РУБ.ГКАЛ" localSheetId="7">'[93]29'!$O$18:$O$25,P1_T17?unit?РУБ.ГКАЛ,P2_T17?unit?РУБ.ГКАЛ</definedName>
    <definedName name="T17?unit?РУБ.ГКАЛ">'[93]29'!$O$18:$O$25,P1_T17?unit?РУБ.ГКАЛ,P2_T17?unit?РУБ.ГКАЛ</definedName>
    <definedName name="T17?unit?ТГКАЛ" localSheetId="12">'[93]29'!$P$18:$P$25,[0]!P1_T17?unit?ТГКАЛ,[0]!P2_T17?unit?ТГКАЛ</definedName>
    <definedName name="T17?unit?ТГКАЛ" localSheetId="8">'[93]29'!$P$18:$P$25,P1_T17?unit?ТГКАЛ,P2_T17?unit?ТГКАЛ</definedName>
    <definedName name="T17?unit?ТГКАЛ" localSheetId="10">'[93]29'!$P$18:$P$25,P1_T17?unit?ТГКАЛ,P2_T17?unit?ТГКАЛ</definedName>
    <definedName name="T17?unit?ТГКАЛ" localSheetId="9">'[93]29'!$P$18:$P$25,P1_T17?unit?ТГКАЛ,P2_T17?unit?ТГКАЛ</definedName>
    <definedName name="T17?unit?ТГКАЛ" localSheetId="6">'[93]29'!$P$18:$P$25,P1_T17?unit?ТГКАЛ,P2_T17?unit?ТГКАЛ</definedName>
    <definedName name="T17?unit?ТГКАЛ" localSheetId="7">'[93]29'!$P$18:$P$25,P1_T17?unit?ТГКАЛ,P2_T17?unit?ТГКАЛ</definedName>
    <definedName name="T17?unit?ТГКАЛ">'[93]29'!$P$18:$P$25,P1_T17?unit?ТГКАЛ,P2_T17?unit?ТГКАЛ</definedName>
    <definedName name="T17?unit?ТРУБ" localSheetId="12">#REF!</definedName>
    <definedName name="T17?unit?ТРУБ" localSheetId="13">#REF!</definedName>
    <definedName name="T17?unit?ТРУБ" localSheetId="6">#REF!</definedName>
    <definedName name="T17?unit?ТРУБ">#REF!</definedName>
    <definedName name="T17?unit?ТРУБ.ГКАЛЧ.МЕС">'[93]29'!$L$26:$L$33,'[93]29'!$O$26:$O$33,'[93]29'!$F$52:$F$59,'[93]29'!$I$52:$I$59,'[93]29'!$L$52:$L$59,'[93]29'!$O$52:$O$59,'[93]29'!$F$26:$F$33,'[93]29'!$I$26:$I$33</definedName>
    <definedName name="T17?unit?ЧДН" localSheetId="12">#REF!</definedName>
    <definedName name="T17?unit?ЧДН" localSheetId="13">#REF!</definedName>
    <definedName name="T17?unit?ЧДН" localSheetId="6">#REF!</definedName>
    <definedName name="T17?unit?ЧДН">#REF!</definedName>
    <definedName name="T17?unit?ЧЕЛ" localSheetId="12">#REF!</definedName>
    <definedName name="T17?unit?ЧЕЛ" localSheetId="13">#REF!</definedName>
    <definedName name="T17?unit?ЧЕЛ">#REF!</definedName>
    <definedName name="T17_1_ADD_1" localSheetId="12">#REF!</definedName>
    <definedName name="T17_1_ADD_1" localSheetId="13">#REF!</definedName>
    <definedName name="T17_1_ADD_1">#REF!</definedName>
    <definedName name="T17_1_Protect">'[138]17.1'!$D$9:$G$11,'[138]17.1'!$D$13:$G$17,'[138]17.1'!$D$21:$G$22,'[138]17.1'!$D$24:$G$26,'[138]17.1'!$D$28:$G$32,'[138]17.1'!$B$15:$B$17,'[138]17.1'!$B$30:$B$32,'[138]17.1'!$D$5:$G$7</definedName>
    <definedName name="T17_Protect" localSheetId="17">#REF!,#REF!,P1_T17_Protect</definedName>
    <definedName name="T17_Protect" localSheetId="5">#REF!,#REF!,P1_T17_Protect</definedName>
    <definedName name="T17_Protect" localSheetId="12">#REF!,#REF!,P1_T17_Protect</definedName>
    <definedName name="T17_Protect" localSheetId="8">#REF!,#REF!,P1_T17_Protect</definedName>
    <definedName name="T17_Protect" localSheetId="13">#REF!,#REF!,P1_T17_Protect</definedName>
    <definedName name="T17_Protect" localSheetId="10">#REF!,#REF!,P1_T17_Protect</definedName>
    <definedName name="T17_Protect" localSheetId="9">#REF!,#REF!,P1_T17_Protect</definedName>
    <definedName name="T17_Protect" localSheetId="11">#REF!,#REF!,P1_T17_Protect</definedName>
    <definedName name="T17_Protect" localSheetId="6">#REF!,#REF!,P1_T17_Protect</definedName>
    <definedName name="T17_Protect" localSheetId="7">#REF!,#REF!,P1_T17_Protect</definedName>
    <definedName name="T17_Protect" localSheetId="3">#REF!,#REF!,P1_T17_Protect</definedName>
    <definedName name="T17_Protect" localSheetId="15">#REF!,#REF!,P1_T17_Protect</definedName>
    <definedName name="T17_Protect">#REF!,#REF!,P1_T17_Protect</definedName>
    <definedName name="T17_Protection" localSheetId="17">P2_T17_Protection,P3_T17_Protection,P4_T17_Protection,P5_T17_Protection,P6_T17_Protection</definedName>
    <definedName name="T17_Protection" localSheetId="5">[0]!P2_T17_Protection,[0]!P3_T17_Protection,[0]!P4_T17_Protection,[0]!P5_T17_Protection,[0]!P6_T17_Protection</definedName>
    <definedName name="T17_Protection" localSheetId="12">[0]!P2_T17_Protection,[0]!P3_T17_Protection,[0]!P4_T17_Protection,[0]!P5_T17_Protection,'Пр (1ГВС)'!P6_T17_Protection</definedName>
    <definedName name="T17_Protection" localSheetId="8">P2_T17_Protection,P3_T17_Protection,P4_T17_Protection,P5_T17_Protection,'Пр (2ГВС)'!P6_T17_Protection</definedName>
    <definedName name="T17_Protection" localSheetId="13">[0]!P2_T17_Protection,[0]!P3_T17_Protection,[0]!P4_T17_Protection,[0]!P5_T17_Protection,[0]!P6_T17_Protection</definedName>
    <definedName name="T17_Protection" localSheetId="10">P2_T17_Protection,P3_T17_Protection,P4_T17_Protection,P5_T17_Protection,'пр 4 (ГВС)'!P6_T17_Protection</definedName>
    <definedName name="T17_Protection" localSheetId="9">P2_T17_Protection,P3_T17_Protection,P4_T17_Protection,P5_T17_Protection,пр3ГВС!P6_T17_Protection</definedName>
    <definedName name="T17_Protection" localSheetId="11">[0]!P2_T17_Protection,[0]!P3_T17_Protection,[0]!P4_T17_Protection,[0]!P5_T17_Protection,[0]!P6_T17_Protection</definedName>
    <definedName name="T17_Protection" localSheetId="6">[0]!P2_T17_Protection,[0]!P3_T17_Protection,[0]!P4_T17_Protection,[0]!P5_T17_Protection,'Прил 2'!P6_T17_Protection</definedName>
    <definedName name="T17_Protection" localSheetId="7">P2_T17_Protection,P3_T17_Protection,P4_T17_Protection,P5_T17_Protection,'Прил 3'!P6_T17_Protection</definedName>
    <definedName name="T17_Protection" localSheetId="3">[0]!P2_T17_Protection,[0]!P3_T17_Protection,[0]!P4_T17_Protection,[0]!P5_T17_Protection,[0]!P6_T17_Protection</definedName>
    <definedName name="T17_Protection" localSheetId="15">P2_T17_Protection,P3_T17_Protection,P4_T17_Protection,P5_T17_Protection,P6_T17_Protection</definedName>
    <definedName name="T17_Protection">P2_T17_Protection,P3_T17_Protection,P4_T17_Protection,P5_T17_Protection,P6_T17_Protection</definedName>
    <definedName name="T18.1?Data" localSheetId="17">P1_T18.1?Data,P2_T18.1?Data</definedName>
    <definedName name="T18.1?Data" localSheetId="5">P1_T18.1?Data,P2_T18.1?Data</definedName>
    <definedName name="T18.1?Data" localSheetId="12">P1_T18.1?Data,P2_T18.1?Data</definedName>
    <definedName name="T18.1?Data" localSheetId="8">P1_T18.1?Data,P2_T18.1?Data</definedName>
    <definedName name="T18.1?Data" localSheetId="13">P1_T18.1?Data,P2_T18.1?Data</definedName>
    <definedName name="T18.1?Data" localSheetId="10">P1_T18.1?Data,P2_T18.1?Data</definedName>
    <definedName name="T18.1?Data" localSheetId="9">P1_T18.1?Data,P2_T18.1?Data</definedName>
    <definedName name="T18.1?Data" localSheetId="11">P1_T18.1?Data,P2_T18.1?Data</definedName>
    <definedName name="T18.1?Data" localSheetId="6">P1_T18.1?Data,P2_T18.1?Data</definedName>
    <definedName name="T18.1?Data" localSheetId="7">P1_T18.1?Data,P2_T18.1?Data</definedName>
    <definedName name="T18.1?Data" localSheetId="3">P1_T18.1?Data,P2_T18.1?Data</definedName>
    <definedName name="T18.1?Data" localSheetId="15">P1_T18.1?Data,P2_T18.1?Data</definedName>
    <definedName name="T18.1?Data">P1_T18.1?Data,P2_T18.1?Data</definedName>
    <definedName name="T18.2?item_ext?СБЫТ" localSheetId="12">'[140]18.2'!#REF!,'[140]18.2'!#REF!</definedName>
    <definedName name="T18.2?item_ext?СБЫТ" localSheetId="13">'[140]18.2'!#REF!,'[140]18.2'!#REF!</definedName>
    <definedName name="T18.2?item_ext?СБЫТ" localSheetId="6">'[140]18.2'!#REF!,'[140]18.2'!#REF!</definedName>
    <definedName name="T18.2?item_ext?СБЫТ">'[140]18.2'!#REF!,'[140]18.2'!#REF!</definedName>
    <definedName name="T18.2?ВРАС">'[140]18.2'!$B$34:$B$38,'[140]18.2'!$B$28:$B$30</definedName>
    <definedName name="T18.2_Protect" localSheetId="12">'[140]18.2'!$F$58:$J$59,'[140]18.2'!$F$62:$J$62,'[140]18.2'!$F$64:$J$67,'[140]18.2'!$F$6:$J$8,[0]!P1_T18.2_Protect</definedName>
    <definedName name="T18.2_Protect" localSheetId="8">'[140]18.2'!$F$58:$J$59,'[140]18.2'!$F$62:$J$62,'[140]18.2'!$F$64:$J$67,'[140]18.2'!$F$6:$J$8,P1_T18.2_Protect</definedName>
    <definedName name="T18.2_Protect" localSheetId="10">'[140]18.2'!$F$58:$J$59,'[140]18.2'!$F$62:$J$62,'[140]18.2'!$F$64:$J$67,'[140]18.2'!$F$6:$J$8,P1_T18.2_Protect</definedName>
    <definedName name="T18.2_Protect" localSheetId="9">'[140]18.2'!$F$58:$J$59,'[140]18.2'!$F$62:$J$62,'[140]18.2'!$F$64:$J$67,'[140]18.2'!$F$6:$J$8,P1_T18.2_Protect</definedName>
    <definedName name="T18.2_Protect" localSheetId="6">'[140]18.2'!$F$58:$J$59,'[140]18.2'!$F$62:$J$62,'[140]18.2'!$F$64:$J$67,'[140]18.2'!$F$6:$J$8,P1_T18.2_Protect</definedName>
    <definedName name="T18.2_Protect" localSheetId="7">'[140]18.2'!$F$58:$J$59,'[140]18.2'!$F$62:$J$62,'[140]18.2'!$F$64:$J$67,'[140]18.2'!$F$6:$J$8,P1_T18.2_Protect</definedName>
    <definedName name="T18.2_Protect">'[140]18.2'!$F$58:$J$59,'[140]18.2'!$F$62:$J$62,'[140]18.2'!$F$64:$J$67,'[140]18.2'!$F$6:$J$8,P1_T18.2_Protect</definedName>
    <definedName name="T18?axis?R?ВРАС" localSheetId="12">#REF!</definedName>
    <definedName name="T18?axis?R?ВРАС" localSheetId="13">#REF!</definedName>
    <definedName name="T18?axis?R?ВРАС" localSheetId="6">#REF!</definedName>
    <definedName name="T18?axis?R?ВРАС">#REF!</definedName>
    <definedName name="T18?axis?R?ВРАС?" localSheetId="12">#REF!</definedName>
    <definedName name="T18?axis?R?ВРАС?" localSheetId="13">#REF!</definedName>
    <definedName name="T18?axis?R?ВРАС?">#REF!</definedName>
    <definedName name="T18?axis?R?ДОГОВОР" localSheetId="12">#REF!</definedName>
    <definedName name="T18?axis?R?ДОГОВОР" localSheetId="13">#REF!</definedName>
    <definedName name="T18?axis?R?ДОГОВОР">#REF!</definedName>
    <definedName name="T18?axis?R?ДОГОВОР?" localSheetId="12">#REF!</definedName>
    <definedName name="T18?axis?R?ДОГОВОР?" localSheetId="13">#REF!</definedName>
    <definedName name="T18?axis?R?ДОГОВОР?">#REF!</definedName>
    <definedName name="T18?axis?ПРД?БАЗ">'[138]18'!$L$6:$M$55,'[138]18'!$I$6:$J$55</definedName>
    <definedName name="T18?axis?ПРД?ПРЕД">'[138]18'!$N$6:$O$55,'[138]18'!$G$6:$H$55</definedName>
    <definedName name="T18?axis?ПРД?РЕГ" localSheetId="12">#REF!</definedName>
    <definedName name="T18?axis?ПРД?РЕГ" localSheetId="13">#REF!</definedName>
    <definedName name="T18?axis?ПРД?РЕГ" localSheetId="6">#REF!</definedName>
    <definedName name="T18?axis?ПРД?РЕГ">#REF!</definedName>
    <definedName name="T18?axis?ПФ?NA" localSheetId="12">#REF!</definedName>
    <definedName name="T18?axis?ПФ?NA" localSheetId="13">#REF!</definedName>
    <definedName name="T18?axis?ПФ?NA">#REF!</definedName>
    <definedName name="T18?axis?ПФ?ПЛАН">'[138]18'!$L$6:$L$55,'[138]18'!$G$6:$G$55,'[138]18'!$N$6:$N$55,'[138]18'!$I$6:$I$55</definedName>
    <definedName name="T18?axis?ПФ?ФАКТ">'[138]18'!$M$6:$M$55,'[138]18'!$H$6:$H$55,'[138]18'!$O$6:$O$55,'[138]18'!$J$6:$J$55</definedName>
    <definedName name="T18?Data">'[138]18'!$G$55:$O$55,'[138]18'!$G$6:$O$52</definedName>
    <definedName name="T18?item_ext?РОСТ" localSheetId="12">#REF!</definedName>
    <definedName name="T18?item_ext?РОСТ" localSheetId="13">#REF!</definedName>
    <definedName name="T18?item_ext?РОСТ" localSheetId="6">#REF!</definedName>
    <definedName name="T18?item_ext?РОСТ">#REF!</definedName>
    <definedName name="T18?L1" localSheetId="12">#REF!</definedName>
    <definedName name="T18?L1" localSheetId="13">#REF!</definedName>
    <definedName name="T18?L1">#REF!</definedName>
    <definedName name="T18?L1.1" localSheetId="12">#REF!</definedName>
    <definedName name="T18?L1.1" localSheetId="13">#REF!</definedName>
    <definedName name="T18?L1.1">#REF!</definedName>
    <definedName name="T18?Name" localSheetId="12">#REF!</definedName>
    <definedName name="T18?Name" localSheetId="13">#REF!</definedName>
    <definedName name="T18?Name">#REF!</definedName>
    <definedName name="T18?Table" localSheetId="12">#REF!</definedName>
    <definedName name="T18?Table" localSheetId="13">#REF!</definedName>
    <definedName name="T18?Table">#REF!</definedName>
    <definedName name="T18?Title" localSheetId="12">#REF!</definedName>
    <definedName name="T18?Title" localSheetId="13">#REF!</definedName>
    <definedName name="T18?Title">#REF!</definedName>
    <definedName name="T18?unit?ПРЦ" localSheetId="12">#REF!</definedName>
    <definedName name="T18?unit?ПРЦ" localSheetId="13">#REF!</definedName>
    <definedName name="T18?unit?ПРЦ">#REF!</definedName>
    <definedName name="T18?unit?ТРУБ" localSheetId="12">#REF!</definedName>
    <definedName name="T18?unit?ТРУБ" localSheetId="13">#REF!</definedName>
    <definedName name="T18?unit?ТРУБ">#REF!</definedName>
    <definedName name="T18_ADD_1" localSheetId="12">#REF!</definedName>
    <definedName name="T18_ADD_1" localSheetId="13">#REF!</definedName>
    <definedName name="T18_ADD_1">#REF!</definedName>
    <definedName name="T18_Copy1" localSheetId="12">[164]страховые!#REF!</definedName>
    <definedName name="T18_Copy1" localSheetId="13">[164]страховые!#REF!</definedName>
    <definedName name="T18_Copy1" localSheetId="6">[164]страховые!#REF!</definedName>
    <definedName name="T18_Copy1">[164]страховые!#REF!</definedName>
    <definedName name="T18_Copy2" localSheetId="12">[164]страховые!#REF!</definedName>
    <definedName name="T18_Copy2" localSheetId="13">[164]страховые!#REF!</definedName>
    <definedName name="T18_Copy2" localSheetId="6">[164]страховые!#REF!</definedName>
    <definedName name="T18_Copy2">[164]страховые!#REF!</definedName>
    <definedName name="T18_Copy3" localSheetId="12">[164]страховые!#REF!</definedName>
    <definedName name="T18_Copy3" localSheetId="13">[164]страховые!#REF!</definedName>
    <definedName name="T18_Copy3">[164]страховые!#REF!</definedName>
    <definedName name="T18_Copy4" localSheetId="12">[164]страховые!#REF!</definedName>
    <definedName name="T18_Copy4" localSheetId="13">[164]страховые!#REF!</definedName>
    <definedName name="T18_Copy4">[164]страховые!#REF!</definedName>
    <definedName name="T18_Copy5" localSheetId="12">[164]страховые!#REF!</definedName>
    <definedName name="T18_Copy5" localSheetId="13">[164]страховые!#REF!</definedName>
    <definedName name="T18_Copy5">[164]страховые!#REF!</definedName>
    <definedName name="T18_Copy6" localSheetId="12">[164]страховые!#REF!</definedName>
    <definedName name="T18_Copy6" localSheetId="13">[164]страховые!#REF!</definedName>
    <definedName name="T18_Copy6">[164]страховые!#REF!</definedName>
    <definedName name="T18_Protect">'[138]18'!$G$6:$K$53,'[138]18'!$B$6:$C$53</definedName>
    <definedName name="T19.1.1?Data" localSheetId="17">P1_T19.1.1?Data,P2_T19.1.1?Data</definedName>
    <definedName name="T19.1.1?Data" localSheetId="5">P1_T19.1.1?Data,P2_T19.1.1?Data</definedName>
    <definedName name="T19.1.1?Data" localSheetId="12">P1_T19.1.1?Data,P2_T19.1.1?Data</definedName>
    <definedName name="T19.1.1?Data" localSheetId="8">P1_T19.1.1?Data,P2_T19.1.1?Data</definedName>
    <definedName name="T19.1.1?Data" localSheetId="13">P1_T19.1.1?Data,P2_T19.1.1?Data</definedName>
    <definedName name="T19.1.1?Data" localSheetId="10">P1_T19.1.1?Data,P2_T19.1.1?Data</definedName>
    <definedName name="T19.1.1?Data" localSheetId="9">P1_T19.1.1?Data,P2_T19.1.1?Data</definedName>
    <definedName name="T19.1.1?Data" localSheetId="11">P1_T19.1.1?Data,P2_T19.1.1?Data</definedName>
    <definedName name="T19.1.1?Data" localSheetId="6">P1_T19.1.1?Data,P2_T19.1.1?Data</definedName>
    <definedName name="T19.1.1?Data" localSheetId="7">P1_T19.1.1?Data,P2_T19.1.1?Data</definedName>
    <definedName name="T19.1.1?Data" localSheetId="3">P1_T19.1.1?Data,P2_T19.1.1?Data</definedName>
    <definedName name="T19.1.1?Data" localSheetId="15">P1_T19.1.1?Data,P2_T19.1.1?Data</definedName>
    <definedName name="T19.1.1?Data">P1_T19.1.1?Data,P2_T19.1.1?Data</definedName>
    <definedName name="T19.1.2?Data" localSheetId="17">P1_T19.1.2?Data,P2_T19.1.2?Data</definedName>
    <definedName name="T19.1.2?Data" localSheetId="5">P1_T19.1.2?Data,P2_T19.1.2?Data</definedName>
    <definedName name="T19.1.2?Data" localSheetId="12">P1_T19.1.2?Data,P2_T19.1.2?Data</definedName>
    <definedName name="T19.1.2?Data" localSheetId="8">P1_T19.1.2?Data,P2_T19.1.2?Data</definedName>
    <definedName name="T19.1.2?Data" localSheetId="13">P1_T19.1.2?Data,P2_T19.1.2?Data</definedName>
    <definedName name="T19.1.2?Data" localSheetId="10">P1_T19.1.2?Data,P2_T19.1.2?Data</definedName>
    <definedName name="T19.1.2?Data" localSheetId="9">P1_T19.1.2?Data,P2_T19.1.2?Data</definedName>
    <definedName name="T19.1.2?Data" localSheetId="11">P1_T19.1.2?Data,P2_T19.1.2?Data</definedName>
    <definedName name="T19.1.2?Data" localSheetId="6">P1_T19.1.2?Data,P2_T19.1.2?Data</definedName>
    <definedName name="T19.1.2?Data" localSheetId="7">P1_T19.1.2?Data,P2_T19.1.2?Data</definedName>
    <definedName name="T19.1.2?Data" localSheetId="3">P1_T19.1.2?Data,P2_T19.1.2?Data</definedName>
    <definedName name="T19.1.2?Data" localSheetId="15">P1_T19.1.2?Data,P2_T19.1.2?Data</definedName>
    <definedName name="T19.1.2?Data">P1_T19.1.2?Data,P2_T19.1.2?Data</definedName>
    <definedName name="T19.2?Data" localSheetId="17">P1_T19.2?Data,P2_T19.2?Data</definedName>
    <definedName name="T19.2?Data" localSheetId="5">P1_T19.2?Data,P2_T19.2?Data</definedName>
    <definedName name="T19.2?Data" localSheetId="12">P1_T19.2?Data,P2_T19.2?Data</definedName>
    <definedName name="T19.2?Data" localSheetId="8">P1_T19.2?Data,P2_T19.2?Data</definedName>
    <definedName name="T19.2?Data" localSheetId="13">P1_T19.2?Data,P2_T19.2?Data</definedName>
    <definedName name="T19.2?Data" localSheetId="10">P1_T19.2?Data,P2_T19.2?Data</definedName>
    <definedName name="T19.2?Data" localSheetId="9">P1_T19.2?Data,P2_T19.2?Data</definedName>
    <definedName name="T19.2?Data" localSheetId="11">P1_T19.2?Data,P2_T19.2?Data</definedName>
    <definedName name="T19.2?Data" localSheetId="6">P1_T19.2?Data,P2_T19.2?Data</definedName>
    <definedName name="T19.2?Data" localSheetId="7">P1_T19.2?Data,P2_T19.2?Data</definedName>
    <definedName name="T19.2?Data" localSheetId="3">P1_T19.2?Data,P2_T19.2?Data</definedName>
    <definedName name="T19.2?Data" localSheetId="15">P1_T19.2?Data,P2_T19.2?Data</definedName>
    <definedName name="T19.2?Data">P1_T19.2?Data,P2_T19.2?Data</definedName>
    <definedName name="T19?axis?R?ВРАС" localSheetId="12">#REF!</definedName>
    <definedName name="T19?axis?R?ВРАС" localSheetId="13">#REF!</definedName>
    <definedName name="T19?axis?R?ВРАС" localSheetId="6">#REF!</definedName>
    <definedName name="T19?axis?R?ВРАС">#REF!</definedName>
    <definedName name="T19?axis?R?ВРАС?" localSheetId="12">#REF!</definedName>
    <definedName name="T19?axis?R?ВРАС?" localSheetId="13">#REF!</definedName>
    <definedName name="T19?axis?R?ВРАС?">#REF!</definedName>
    <definedName name="T19?axis?R?ДОГОВОР" localSheetId="12">#REF!</definedName>
    <definedName name="T19?axis?R?ДОГОВОР" localSheetId="13">#REF!</definedName>
    <definedName name="T19?axis?R?ДОГОВОР">#REF!</definedName>
    <definedName name="T19?axis?R?ДОГОВОР?" localSheetId="12">#REF!</definedName>
    <definedName name="T19?axis?R?ДОГОВОР?" localSheetId="13">#REF!</definedName>
    <definedName name="T19?axis?R?ДОГОВОР?">#REF!</definedName>
    <definedName name="T19?axis?ПРД?БАЗ">'[138]19'!$L$6:$M$26,'[138]19'!$I$6:$J$26</definedName>
    <definedName name="T19?axis?ПРД?ПРЕД">'[138]19'!$N$6:$O$26,'[138]19'!$G$6:$H$26</definedName>
    <definedName name="T19?axis?ПРД?РЕГ" localSheetId="12">#REF!</definedName>
    <definedName name="T19?axis?ПРД?РЕГ" localSheetId="13">#REF!</definedName>
    <definedName name="T19?axis?ПРД?РЕГ" localSheetId="6">#REF!</definedName>
    <definedName name="T19?axis?ПРД?РЕГ">#REF!</definedName>
    <definedName name="T19?axis?ПФ?NA" localSheetId="12">#REF!</definedName>
    <definedName name="T19?axis?ПФ?NA" localSheetId="13">#REF!</definedName>
    <definedName name="T19?axis?ПФ?NA">#REF!</definedName>
    <definedName name="T19?axis?ПФ?ПЛАН">'[138]19'!$L$6:$L$26,'[138]19'!$G$6:$G$26,'[138]19'!$N$6:$N$26,'[138]19'!$I$6:$I$26</definedName>
    <definedName name="T19?axis?ПФ?ФАКТ">'[138]19'!$M$6:$M$26,'[138]19'!$H$6:$H$26,'[138]19'!$O$6:$O$26,'[138]19'!$J$6:$J$26</definedName>
    <definedName name="T19?Data" localSheetId="12">#REF!</definedName>
    <definedName name="T19?Data" localSheetId="13">#REF!</definedName>
    <definedName name="T19?Data" localSheetId="6">#REF!</definedName>
    <definedName name="T19?Data">#REF!</definedName>
    <definedName name="T19?item_ext?РОСТ" localSheetId="12">#REF!</definedName>
    <definedName name="T19?item_ext?РОСТ" localSheetId="13">#REF!</definedName>
    <definedName name="T19?item_ext?РОСТ">#REF!</definedName>
    <definedName name="T19?L1" localSheetId="12">#REF!</definedName>
    <definedName name="T19?L1" localSheetId="13">#REF!</definedName>
    <definedName name="T19?L1">#REF!</definedName>
    <definedName name="T19?L1.1" localSheetId="12">#REF!</definedName>
    <definedName name="T19?L1.1" localSheetId="13">#REF!</definedName>
    <definedName name="T19?L1.1">#REF!</definedName>
    <definedName name="T19?L1.x">'[138]19'!$G$20:$O$22,'[138]19'!$G$8:$O$10</definedName>
    <definedName name="T19?Name" localSheetId="12">#REF!</definedName>
    <definedName name="T19?Name" localSheetId="13">#REF!</definedName>
    <definedName name="T19?Name" localSheetId="6">#REF!</definedName>
    <definedName name="T19?Name">#REF!</definedName>
    <definedName name="T19?Table" localSheetId="12">#REF!</definedName>
    <definedName name="T19?Table" localSheetId="13">#REF!</definedName>
    <definedName name="T19?Table">#REF!</definedName>
    <definedName name="T19?Title" localSheetId="12">#REF!</definedName>
    <definedName name="T19?Title" localSheetId="13">#REF!</definedName>
    <definedName name="T19?Title">#REF!</definedName>
    <definedName name="T19?unit?ПРЦ" localSheetId="12">#REF!</definedName>
    <definedName name="T19?unit?ПРЦ" localSheetId="13">#REF!</definedName>
    <definedName name="T19?unit?ПРЦ">#REF!</definedName>
    <definedName name="T19?unit?ТРУБ" localSheetId="12">#REF!</definedName>
    <definedName name="T19?unit?ТРУБ" localSheetId="13">#REF!</definedName>
    <definedName name="T19?unit?ТРУБ">#REF!</definedName>
    <definedName name="T19_ADD_1" localSheetId="12">#REF!</definedName>
    <definedName name="T19_ADD_1" localSheetId="13">#REF!</definedName>
    <definedName name="T19_ADD_1">#REF!</definedName>
    <definedName name="T19_Copy" localSheetId="12">[164]НИОКР!#REF!</definedName>
    <definedName name="T19_Copy" localSheetId="13">[164]НИОКР!#REF!</definedName>
    <definedName name="T19_Copy" localSheetId="6">[164]НИОКР!#REF!</definedName>
    <definedName name="T19_Copy">[164]НИОКР!#REF!</definedName>
    <definedName name="T19_Copy2" localSheetId="12">[164]НИОКР!#REF!</definedName>
    <definedName name="T19_Copy2" localSheetId="13">[164]НИОКР!#REF!</definedName>
    <definedName name="T19_Copy2" localSheetId="6">[164]НИОКР!#REF!</definedName>
    <definedName name="T19_Copy2">[164]НИОКР!#REF!</definedName>
    <definedName name="T19_Protect">'[138]19'!$A$6:$C$23,'[138]19'!$G$6:$K$23</definedName>
    <definedName name="T19_Protection">'[93]19'!$E$13:$H$13,'[93]19'!$E$15:$H$15,'[93]19'!$J$8:$M$11,'[93]19'!$J$13:$M$13,'[93]19'!$J$15:$M$15,'[93]19'!$E$4:$H$4,'[93]19'!$J$4:$M$4,'[93]19'!$E$8:$H$11</definedName>
    <definedName name="T2.1?axis?R?ВТОП">'[139]2.1'!$E$47:$K$59,'[139]2.1'!$E$62:$K$74,'[139]2.1'!$E$77:$K$89,'[139]2.1'!$E$92:$K$104,'[139]2.1'!$E$107:$K$119,'[139]2.1'!$E$123:$K$135,'[139]2.1'!$E$138:$K$150,'[139]2.1'!$E$154:$K$166</definedName>
    <definedName name="T2.1?axis?R?ВТОП?">'[139]2.1'!$C$170:$C$182,'[139]2.1'!$C$154:$C$166,'[139]2.1'!$C$138:$C$150,'[139]2.1'!$C$123:$C$135,'[139]2.1'!$C$107:$C$119,'[139]2.1'!$C$92:$C$104,'[139]2.1'!$C$77:$C$89,'[139]2.1'!$C$62:$C$74</definedName>
    <definedName name="T2.1?axis?R?ДЕТ">'[139]2.1'!$E$186:$K$198,'[139]2.1'!$E$31:$K$43,'[139]2.1'!$E$47:$K$59,'[139]2.1'!$E$62:$K$74,'[139]2.1'!$E$77:$K$89,'[139]2.1'!$E$92:$K$104,'[139]2.1'!$E$107:$K$119,'[139]2.1'!$E$123:$K$135</definedName>
    <definedName name="T2.1?axis?R?ДЕТ?">'[139]2.1'!$B$47:$B$59,'[139]2.1'!$B$62:$B$74,'[139]2.1'!$B$77:$B$89,'[139]2.1'!$B$92:$B$104,'[139]2.1'!$B$107:$B$119,'[139]2.1'!$B$123:$B$135,'[139]2.1'!$B$138:$B$150,'[139]2.1'!$B$154:$B$166</definedName>
    <definedName name="T2.1?Data">#N/A</definedName>
    <definedName name="T2.1?item_ext?ГАЗ">'[139]2.1'!$E$191:$J$194,'[139]2.1'!$E$97:$J$100,'[139]2.1'!$E$82:$J$85,'[139]2.1'!$E$128:$J$131</definedName>
    <definedName name="T2.1?Protection" localSheetId="17">амортизация!P6_T2.1?Protection</definedName>
    <definedName name="T2.1?Protection" localSheetId="5">'Закрытый ГВС (2)'!P6_T2.1?Protection</definedName>
    <definedName name="T2.1?Protection" localSheetId="12">'Пр (1ГВС)'!P6_T2.1?Protection</definedName>
    <definedName name="T2.1?Protection" localSheetId="8">'Пр (2ГВС)'!P6_T2.1?Protection</definedName>
    <definedName name="T2.1?Protection" localSheetId="13">'пр 2 к расп'!P6_T2.1?Protection</definedName>
    <definedName name="T2.1?Protection" localSheetId="10">'пр 4 (ГВС)'!P6_T2.1?Protection</definedName>
    <definedName name="T2.1?Protection" localSheetId="9">пр3ГВС!P6_T2.1?Protection</definedName>
    <definedName name="T2.1?Protection" localSheetId="11">пр5!P6_T2.1?Protection</definedName>
    <definedName name="T2.1?Protection" localSheetId="6">'Прил 2'!P6_T2.1?Protection</definedName>
    <definedName name="T2.1?Protection" localSheetId="7">'Прил 3'!P6_T2.1?Protection</definedName>
    <definedName name="T2.1?Protection" localSheetId="3">'Тарифное меню_!! (2)'!P6_T2.1?Protection</definedName>
    <definedName name="T2.1?Protection" localSheetId="15">'учет итогов'!P6_T2.1?Protection</definedName>
    <definedName name="T2.1?Protection">P6_T2.1?Protection</definedName>
    <definedName name="T2.1?unit?МКВТЧ">'[139]2.1'!$E$12:$J$12,'[139]2.1'!$E$14:$J$15,'[139]2.1'!$E$17:$J$17,'[139]2.1'!$E$22:$J$22,'[139]2.1'!$E$8:$J$10</definedName>
    <definedName name="T2.1?unit?ПРЦ">'[139]2.1'!$E$20:$J$20,'[139]2.1'!$E$29:$J$29,'[139]2.1'!$E$46:$J$49,'[139]2.1'!$E$51:$J$58,'[139]2.1'!$E$11:$J$11,'[139]2.1'!$E$16:$J$16</definedName>
    <definedName name="T2.1?unit?РУБ.ТМКБ">'[139]2.1'!$E$191:$J$194,'[139]2.1'!$E$97:$J$100,'[139]2.1'!$E$128:$J$131</definedName>
    <definedName name="T2.1?unit?РУБ.ТНТ" localSheetId="12">'[139]2.1'!$E$195:$J$197,'[139]2.1'!$E$92:$J$94,[0]!P1_T2.1?unit?РУБ.ТНТ</definedName>
    <definedName name="T2.1?unit?РУБ.ТНТ" localSheetId="8">'[139]2.1'!$E$195:$J$197,'[139]2.1'!$E$92:$J$94,P1_T2.1?unit?РУБ.ТНТ</definedName>
    <definedName name="T2.1?unit?РУБ.ТНТ" localSheetId="10">'[139]2.1'!$E$195:$J$197,'[139]2.1'!$E$92:$J$94,P1_T2.1?unit?РУБ.ТНТ</definedName>
    <definedName name="T2.1?unit?РУБ.ТНТ" localSheetId="9">'[139]2.1'!$E$195:$J$197,'[139]2.1'!$E$92:$J$94,P1_T2.1?unit?РУБ.ТНТ</definedName>
    <definedName name="T2.1?unit?РУБ.ТНТ" localSheetId="6">'[139]2.1'!$E$195:$J$197,'[139]2.1'!$E$92:$J$94,P1_T2.1?unit?РУБ.ТНТ</definedName>
    <definedName name="T2.1?unit?РУБ.ТНТ" localSheetId="7">'[139]2.1'!$E$195:$J$197,'[139]2.1'!$E$92:$J$94,P1_T2.1?unit?РУБ.ТНТ</definedName>
    <definedName name="T2.1?unit?РУБ.ТНТ">'[139]2.1'!$E$195:$J$197,'[139]2.1'!$E$92:$J$94,P1_T2.1?unit?РУБ.ТНТ</definedName>
    <definedName name="T2.1?unit?РУБ.ТУТ">'[139]2.1'!$E$174:$J$181,'[139]2.1'!$E$183:$J$183,'[139]2.1'!$E$169:$J$172</definedName>
    <definedName name="T2.1?unit?ТГКАЛ">'[139]2.1'!$E$21:$J$21,'[139]2.1'!$E$25:$J$25,'[139]2.1'!$E$18:$J$19</definedName>
    <definedName name="T2.1?unit?ТРУБ">'[139]2.1'!$E$137:$J$151,'[139]2.1'!$E$153:$J$167,'[139]2.1'!$E$106:$J$120</definedName>
    <definedName name="T2.1?unit?ТТНТ">'[139]2.1'!$E$81:$J$81,'[139]2.1'!$E$86:$J$88,'[139]2.1'!$E$77:$J$79</definedName>
    <definedName name="T2.1?unit?ТТУТ">'[139]2.1'!$E$27:$J$28,'[139]2.1'!$E$30:$J$33,'[139]2.1'!$E$35:$J$42,'[139]2.1'!$E$44:$J$44,'[139]2.1'!$E$24:$J$24</definedName>
    <definedName name="T2.2?axis?C?ПФ" localSheetId="12">#REF!</definedName>
    <definedName name="T2.2?axis?C?ПФ" localSheetId="13">#REF!</definedName>
    <definedName name="T2.2?axis?C?ПФ" localSheetId="6">#REF!</definedName>
    <definedName name="T2.2?axis?C?ПФ">#REF!</definedName>
    <definedName name="T2.2?axis?C?ПФ?" localSheetId="12">#REF!</definedName>
    <definedName name="T2.2?axis?C?ПФ?" localSheetId="13">#REF!</definedName>
    <definedName name="T2.2?axis?C?ПФ?">#REF!</definedName>
    <definedName name="T2.2?axis?C?ПЭ" localSheetId="12">#REF!</definedName>
    <definedName name="T2.2?axis?C?ПЭ" localSheetId="13">#REF!</definedName>
    <definedName name="T2.2?axis?C?ПЭ">#REF!</definedName>
    <definedName name="T2.2?axis?C?ПЭ?" localSheetId="12">#REF!</definedName>
    <definedName name="T2.2?axis?C?ПЭ?" localSheetId="13">#REF!</definedName>
    <definedName name="T2.2?axis?C?ПЭ?">#REF!</definedName>
    <definedName name="T2.2?axis?R?ВТОП">'[139]2.2'!$E$48:$K$61,'[139]2.2'!$E$64:$K$77,'[139]2.2'!$E$80:$K$93,'[139]2.2'!$E$96:$K$109,'[139]2.2'!$E$112:$K$125,'[139]2.2'!$E$129:$K$142,'[139]2.2'!$E$145:$K$158,'[139]2.2'!$E$162:$K$175</definedName>
    <definedName name="T2.2?axis?R?ВТОП?">'[139]2.2'!$C$179:$C$192,'[139]2.2'!$C$162:$C$175,'[139]2.2'!$C$145:$C$158,'[139]2.2'!$C$129:$C$142,'[139]2.2'!$C$112:$C$125,'[139]2.2'!$C$96:$C$109,'[139]2.2'!$C$80:$C$93,'[139]2.2'!$C$64:$C$77</definedName>
    <definedName name="T2.2?axis?R?ДЕТ">'[139]2.2'!$E$196:$K$209,'[139]2.2'!$E$31:$K$44,'[139]2.2'!$E$48:$K$61,'[139]2.2'!$E$64:$K$77,'[139]2.2'!$E$80:$K$93,'[139]2.2'!$E$96:$K$109,'[139]2.2'!$E$112:$K$125,'[139]2.2'!$E$129:$K$142</definedName>
    <definedName name="T2.2?axis?R?ДЕТ?">'[139]2.2'!$B$48:$B$61,'[139]2.2'!$B$64:$B$77,'[139]2.2'!$B$80:$B$93,'[139]2.2'!$B$96:$B$109,'[139]2.2'!$B$112:$B$125,'[139]2.2'!$B$129:$B$142,'[139]2.2'!$B$145:$B$158,'[139]2.2'!$B$162:$B$175</definedName>
    <definedName name="T2.2?axis?ПРД?ПРЕД" localSheetId="12">#REF!</definedName>
    <definedName name="T2.2?axis?ПРД?ПРЕД" localSheetId="13">#REF!</definedName>
    <definedName name="T2.2?axis?ПРД?ПРЕД" localSheetId="6">#REF!</definedName>
    <definedName name="T2.2?axis?ПРД?ПРЕД">#REF!</definedName>
    <definedName name="T2.2?Data" localSheetId="12">'[139]2.2'!$E$183:$J$191,'[139]2.2'!$E$193:$J$193,'[139]2.2'!$E$196:$J$208,'[139]2.2'!$E$211:$J$211,'[139]2.2'!$E$116:$J$124,[0]!P1_T2.2?Data,[0]!P2_T2.2?Data,[0]!P3_T2.2?Data</definedName>
    <definedName name="T2.2?Data" localSheetId="8">'[139]2.2'!$E$183:$J$191,'[139]2.2'!$E$193:$J$193,'[139]2.2'!$E$196:$J$208,'[139]2.2'!$E$211:$J$211,'[139]2.2'!$E$116:$J$124,P1_T2.2?Data,P2_T2.2?Data,P3_T2.2?Data</definedName>
    <definedName name="T2.2?Data" localSheetId="10">'[139]2.2'!$E$183:$J$191,'[139]2.2'!$E$193:$J$193,'[139]2.2'!$E$196:$J$208,'[139]2.2'!$E$211:$J$211,'[139]2.2'!$E$116:$J$124,P1_T2.2?Data,P2_T2.2?Data,P3_T2.2?Data</definedName>
    <definedName name="T2.2?Data" localSheetId="9">'[139]2.2'!$E$183:$J$191,'[139]2.2'!$E$193:$J$193,'[139]2.2'!$E$196:$J$208,'[139]2.2'!$E$211:$J$211,'[139]2.2'!$E$116:$J$124,P1_T2.2?Data,P2_T2.2?Data,P3_T2.2?Data</definedName>
    <definedName name="T2.2?Data" localSheetId="6">'[139]2.2'!$E$183:$J$191,'[139]2.2'!$E$193:$J$193,'[139]2.2'!$E$196:$J$208,'[139]2.2'!$E$211:$J$211,'[139]2.2'!$E$116:$J$124,P1_T2.2?Data,P2_T2.2?Data,P3_T2.2?Data</definedName>
    <definedName name="T2.2?Data" localSheetId="7">'[139]2.2'!$E$183:$J$191,'[139]2.2'!$E$193:$J$193,'[139]2.2'!$E$196:$J$208,'[139]2.2'!$E$211:$J$211,'[139]2.2'!$E$116:$J$124,P1_T2.2?Data,P2_T2.2?Data,P3_T2.2?Data</definedName>
    <definedName name="T2.2?Data">'[139]2.2'!$E$183:$J$191,'[139]2.2'!$E$193:$J$193,'[139]2.2'!$E$196:$J$208,'[139]2.2'!$E$211:$J$211,'[139]2.2'!$E$116:$J$124,P1_T2.2?Data,P2_T2.2?Data,P3_T2.2?Data</definedName>
    <definedName name="T2.2?item_ext?ГАЗ">'[139]2.2'!$E$201:$J$204,'[139]2.2'!$E$101:$J$104,'[139]2.2'!$E$85:$J$88,'[139]2.2'!$E$134:$J$137</definedName>
    <definedName name="T2.2?L1" localSheetId="12">#REF!</definedName>
    <definedName name="T2.2?L1" localSheetId="13">#REF!</definedName>
    <definedName name="T2.2?L1" localSheetId="6">#REF!</definedName>
    <definedName name="T2.2?L1">#REF!</definedName>
    <definedName name="T2.2?L10" localSheetId="12">#REF!</definedName>
    <definedName name="T2.2?L10" localSheetId="13">#REF!</definedName>
    <definedName name="T2.2?L10">#REF!</definedName>
    <definedName name="T2.2?L100" localSheetId="12">#REF!</definedName>
    <definedName name="T2.2?L100" localSheetId="13">#REF!</definedName>
    <definedName name="T2.2?L100">#REF!</definedName>
    <definedName name="T2.2?L11" localSheetId="12">#REF!</definedName>
    <definedName name="T2.2?L11" localSheetId="13">#REF!</definedName>
    <definedName name="T2.2?L11">#REF!</definedName>
    <definedName name="T2.2?L12" localSheetId="12">#REF!</definedName>
    <definedName name="T2.2?L12" localSheetId="13">#REF!</definedName>
    <definedName name="T2.2?L12">#REF!</definedName>
    <definedName name="T2.2?L13" localSheetId="12">#REF!</definedName>
    <definedName name="T2.2?L13" localSheetId="13">#REF!</definedName>
    <definedName name="T2.2?L13">#REF!</definedName>
    <definedName name="T2.2?L14" localSheetId="12">#REF!</definedName>
    <definedName name="T2.2?L14" localSheetId="13">#REF!</definedName>
    <definedName name="T2.2?L14">#REF!</definedName>
    <definedName name="T2.2?L15" localSheetId="12">#REF!</definedName>
    <definedName name="T2.2?L15" localSheetId="13">#REF!</definedName>
    <definedName name="T2.2?L15">#REF!</definedName>
    <definedName name="T2.2?L16" localSheetId="12">#REF!</definedName>
    <definedName name="T2.2?L16" localSheetId="13">#REF!</definedName>
    <definedName name="T2.2?L16">#REF!</definedName>
    <definedName name="T2.2?L17" localSheetId="12">#REF!</definedName>
    <definedName name="T2.2?L17" localSheetId="13">#REF!</definedName>
    <definedName name="T2.2?L17">#REF!</definedName>
    <definedName name="T2.2?L17.1" localSheetId="12">#REF!</definedName>
    <definedName name="T2.2?L17.1" localSheetId="13">#REF!</definedName>
    <definedName name="T2.2?L17.1">#REF!</definedName>
    <definedName name="T2.2?L17.x" localSheetId="12">#REF!</definedName>
    <definedName name="T2.2?L17.x" localSheetId="13">#REF!</definedName>
    <definedName name="T2.2?L17.x">#REF!</definedName>
    <definedName name="T2.2?L18" localSheetId="12">#REF!</definedName>
    <definedName name="T2.2?L18" localSheetId="13">#REF!</definedName>
    <definedName name="T2.2?L18">#REF!</definedName>
    <definedName name="T2.2?L18.x" localSheetId="12">#REF!</definedName>
    <definedName name="T2.2?L18.x" localSheetId="13">#REF!</definedName>
    <definedName name="T2.2?L18.x">#REF!</definedName>
    <definedName name="T2.2?L19" localSheetId="12">#REF!</definedName>
    <definedName name="T2.2?L19" localSheetId="13">#REF!</definedName>
    <definedName name="T2.2?L19">#REF!</definedName>
    <definedName name="T2.2?L19.x" localSheetId="12">#REF!</definedName>
    <definedName name="T2.2?L19.x" localSheetId="13">#REF!</definedName>
    <definedName name="T2.2?L19.x">#REF!</definedName>
    <definedName name="T2.2?L2" localSheetId="12">#REF!</definedName>
    <definedName name="T2.2?L2" localSheetId="13">#REF!</definedName>
    <definedName name="T2.2?L2">#REF!</definedName>
    <definedName name="T2.2?L2.1" localSheetId="12">#REF!</definedName>
    <definedName name="T2.2?L2.1" localSheetId="13">#REF!</definedName>
    <definedName name="T2.2?L2.1">#REF!</definedName>
    <definedName name="T2.2?L2.1.1" localSheetId="12">#REF!</definedName>
    <definedName name="T2.2?L2.1.1" localSheetId="13">#REF!</definedName>
    <definedName name="T2.2?L2.1.1">#REF!</definedName>
    <definedName name="T2.2?L2.2" localSheetId="12">#REF!</definedName>
    <definedName name="T2.2?L2.2" localSheetId="13">#REF!</definedName>
    <definedName name="T2.2?L2.2">#REF!</definedName>
    <definedName name="T2.2?L2.2.1" localSheetId="12">#REF!</definedName>
    <definedName name="T2.2?L2.2.1" localSheetId="13">#REF!</definedName>
    <definedName name="T2.2?L2.2.1">#REF!</definedName>
    <definedName name="T2.2?L20" localSheetId="12">#REF!</definedName>
    <definedName name="T2.2?L20" localSheetId="13">#REF!</definedName>
    <definedName name="T2.2?L20">#REF!</definedName>
    <definedName name="T2.2?L20.x" localSheetId="12">#REF!</definedName>
    <definedName name="T2.2?L20.x" localSheetId="13">#REF!</definedName>
    <definedName name="T2.2?L20.x">#REF!</definedName>
    <definedName name="T2.2?L21" localSheetId="12">#REF!</definedName>
    <definedName name="T2.2?L21" localSheetId="13">#REF!</definedName>
    <definedName name="T2.2?L21">#REF!</definedName>
    <definedName name="T2.2?L21.x" localSheetId="12">#REF!</definedName>
    <definedName name="T2.2?L21.x" localSheetId="13">#REF!</definedName>
    <definedName name="T2.2?L21.x">#REF!</definedName>
    <definedName name="T2.2?L22" localSheetId="12">#REF!</definedName>
    <definedName name="T2.2?L22" localSheetId="13">#REF!</definedName>
    <definedName name="T2.2?L22">#REF!</definedName>
    <definedName name="T2.2?L22.1" localSheetId="12">#REF!</definedName>
    <definedName name="T2.2?L22.1" localSheetId="13">#REF!</definedName>
    <definedName name="T2.2?L22.1">#REF!</definedName>
    <definedName name="T2.2?L22.x" localSheetId="12">#REF!</definedName>
    <definedName name="T2.2?L22.x" localSheetId="13">#REF!</definedName>
    <definedName name="T2.2?L22.x">#REF!</definedName>
    <definedName name="T2.2?L23" localSheetId="12">#REF!</definedName>
    <definedName name="T2.2?L23" localSheetId="13">#REF!</definedName>
    <definedName name="T2.2?L23">#REF!</definedName>
    <definedName name="T2.2?L23.x" localSheetId="12">#REF!</definedName>
    <definedName name="T2.2?L23.x" localSheetId="13">#REF!</definedName>
    <definedName name="T2.2?L23.x">#REF!</definedName>
    <definedName name="T2.2?L24" localSheetId="12">#REF!</definedName>
    <definedName name="T2.2?L24" localSheetId="13">#REF!</definedName>
    <definedName name="T2.2?L24">#REF!</definedName>
    <definedName name="T2.2?L24.1" localSheetId="12">#REF!</definedName>
    <definedName name="T2.2?L24.1" localSheetId="13">#REF!</definedName>
    <definedName name="T2.2?L24.1">#REF!</definedName>
    <definedName name="T2.2?L24.x" localSheetId="12">#REF!</definedName>
    <definedName name="T2.2?L24.x" localSheetId="13">#REF!</definedName>
    <definedName name="T2.2?L24.x">#REF!</definedName>
    <definedName name="T2.2?L25" localSheetId="12">#REF!</definedName>
    <definedName name="T2.2?L25" localSheetId="13">#REF!</definedName>
    <definedName name="T2.2?L25">#REF!</definedName>
    <definedName name="T2.2?L25.1" localSheetId="12">#REF!</definedName>
    <definedName name="T2.2?L25.1" localSheetId="13">#REF!</definedName>
    <definedName name="T2.2?L25.1">#REF!</definedName>
    <definedName name="T2.2?L25.x" localSheetId="12">#REF!</definedName>
    <definedName name="T2.2?L25.x" localSheetId="13">#REF!</definedName>
    <definedName name="T2.2?L25.x">#REF!</definedName>
    <definedName name="T2.2?L26" localSheetId="12">#REF!</definedName>
    <definedName name="T2.2?L26" localSheetId="13">#REF!</definedName>
    <definedName name="T2.2?L26">#REF!</definedName>
    <definedName name="T2.2?L26.1" localSheetId="12">#REF!</definedName>
    <definedName name="T2.2?L26.1" localSheetId="13">#REF!</definedName>
    <definedName name="T2.2?L26.1">#REF!</definedName>
    <definedName name="T2.2?L26.x" localSheetId="12">#REF!</definedName>
    <definedName name="T2.2?L26.x" localSheetId="13">#REF!</definedName>
    <definedName name="T2.2?L26.x">#REF!</definedName>
    <definedName name="T2.2?L27" localSheetId="12">#REF!</definedName>
    <definedName name="T2.2?L27" localSheetId="13">#REF!</definedName>
    <definedName name="T2.2?L27">#REF!</definedName>
    <definedName name="T2.2?L27.x" localSheetId="12">#REF!</definedName>
    <definedName name="T2.2?L27.x" localSheetId="13">#REF!</definedName>
    <definedName name="T2.2?L27.x">#REF!</definedName>
    <definedName name="T2.2?L28" localSheetId="12">#REF!</definedName>
    <definedName name="T2.2?L28" localSheetId="13">#REF!</definedName>
    <definedName name="T2.2?L28">#REF!</definedName>
    <definedName name="T2.2?L3" localSheetId="12">#REF!</definedName>
    <definedName name="T2.2?L3" localSheetId="13">#REF!</definedName>
    <definedName name="T2.2?L3">#REF!</definedName>
    <definedName name="T2.2?L4" localSheetId="12">#REF!</definedName>
    <definedName name="T2.2?L4" localSheetId="13">#REF!</definedName>
    <definedName name="T2.2?L4">#REF!</definedName>
    <definedName name="T2.2?L4.1" localSheetId="12">#REF!</definedName>
    <definedName name="T2.2?L4.1" localSheetId="13">#REF!</definedName>
    <definedName name="T2.2?L4.1">#REF!</definedName>
    <definedName name="T2.2?L5" localSheetId="12">#REF!</definedName>
    <definedName name="T2.2?L5" localSheetId="13">#REF!</definedName>
    <definedName name="T2.2?L5">#REF!</definedName>
    <definedName name="T2.2?L6" localSheetId="12">#REF!</definedName>
    <definedName name="T2.2?L6" localSheetId="13">#REF!</definedName>
    <definedName name="T2.2?L6">#REF!</definedName>
    <definedName name="T2.2?L7" localSheetId="12">#REF!</definedName>
    <definedName name="T2.2?L7" localSheetId="13">#REF!</definedName>
    <definedName name="T2.2?L7">#REF!</definedName>
    <definedName name="T2.2?L7.1" localSheetId="12">#REF!</definedName>
    <definedName name="T2.2?L7.1" localSheetId="13">#REF!</definedName>
    <definedName name="T2.2?L7.1">#REF!</definedName>
    <definedName name="T2.2?L8" localSheetId="12">#REF!</definedName>
    <definedName name="T2.2?L8" localSheetId="13">#REF!</definedName>
    <definedName name="T2.2?L8">#REF!</definedName>
    <definedName name="T2.2?L9" localSheetId="12">#REF!</definedName>
    <definedName name="T2.2?L9" localSheetId="13">#REF!</definedName>
    <definedName name="T2.2?L9">#REF!</definedName>
    <definedName name="T2.2?Name" localSheetId="12">#REF!</definedName>
    <definedName name="T2.2?Name" localSheetId="13">#REF!</definedName>
    <definedName name="T2.2?Name">#REF!</definedName>
    <definedName name="T2.2?Table" localSheetId="12">#REF!</definedName>
    <definedName name="T2.2?Table" localSheetId="13">#REF!</definedName>
    <definedName name="T2.2?Table">#REF!</definedName>
    <definedName name="T2.2?Title" localSheetId="12">#REF!</definedName>
    <definedName name="T2.2?Title" localSheetId="13">#REF!</definedName>
    <definedName name="T2.2?Title">#REF!</definedName>
    <definedName name="T2.2?unit?Г.КВТЧ" localSheetId="12">#REF!</definedName>
    <definedName name="T2.2?unit?Г.КВТЧ" localSheetId="13">#REF!</definedName>
    <definedName name="T2.2?unit?Г.КВТЧ">#REF!</definedName>
    <definedName name="T2.2?unit?КВТЧ.ГКАЛ" localSheetId="12">#REF!</definedName>
    <definedName name="T2.2?unit?КВТЧ.ГКАЛ" localSheetId="13">#REF!</definedName>
    <definedName name="T2.2?unit?КВТЧ.ГКАЛ">#REF!</definedName>
    <definedName name="T2.2?unit?КГ.ГКАЛ" localSheetId="12">#REF!</definedName>
    <definedName name="T2.2?unit?КГ.ГКАЛ" localSheetId="13">#REF!</definedName>
    <definedName name="T2.2?unit?КГ.ГКАЛ">#REF!</definedName>
    <definedName name="T2.2?unit?МКВТЧ">'[139]2.2'!$E$12:$J$12,'[139]2.2'!$E$14:$J$15,'[139]2.2'!$E$17:$J$17,'[139]2.2'!$E$22:$J$22,'[139]2.2'!$E$8:$J$10</definedName>
    <definedName name="T2.2?unit?ММКБ" localSheetId="12">#REF!</definedName>
    <definedName name="T2.2?unit?ММКБ" localSheetId="13">#REF!</definedName>
    <definedName name="T2.2?unit?ММКБ" localSheetId="6">#REF!</definedName>
    <definedName name="T2.2?unit?ММКБ">#REF!</definedName>
    <definedName name="T2.2?unit?ПРЦ">'[139]2.2'!$E$20:$J$20,'[139]2.2'!$E$29:$J$29,'[139]2.2'!$E$47:$J$50,'[139]2.2'!$E$52:$J$60,'[139]2.2'!$E$11:$J$11,'[139]2.2'!$E$16:$J$16</definedName>
    <definedName name="T2.2?unit?РУБ.ТКВТЧ" localSheetId="12">#REF!</definedName>
    <definedName name="T2.2?unit?РУБ.ТКВТЧ" localSheetId="13">#REF!</definedName>
    <definedName name="T2.2?unit?РУБ.ТКВТЧ" localSheetId="6">#REF!</definedName>
    <definedName name="T2.2?unit?РУБ.ТКВТЧ">#REF!</definedName>
    <definedName name="T2.2?unit?РУБ.ТМКБ">'[139]2.2'!$E$201:$J$204,'[139]2.2'!$E$101:$J$104,'[139]2.2'!$E$134:$J$137</definedName>
    <definedName name="T2.2?unit?РУБ.ТНТ" localSheetId="12">'[139]2.2'!$E$205:$J$208,'[139]2.2'!$E$100:$J$100,[0]!P1_T2.2?unit?РУБ.ТНТ</definedName>
    <definedName name="T2.2?unit?РУБ.ТНТ" localSheetId="8">'[139]2.2'!$E$205:$J$208,'[139]2.2'!$E$100:$J$100,P1_T2.2?unit?РУБ.ТНТ</definedName>
    <definedName name="T2.2?unit?РУБ.ТНТ" localSheetId="10">'[139]2.2'!$E$205:$J$208,'[139]2.2'!$E$100:$J$100,P1_T2.2?unit?РУБ.ТНТ</definedName>
    <definedName name="T2.2?unit?РУБ.ТНТ" localSheetId="9">'[139]2.2'!$E$205:$J$208,'[139]2.2'!$E$100:$J$100,P1_T2.2?unit?РУБ.ТНТ</definedName>
    <definedName name="T2.2?unit?РУБ.ТНТ" localSheetId="6">'[139]2.2'!$E$205:$J$208,'[139]2.2'!$E$100:$J$100,P1_T2.2?unit?РУБ.ТНТ</definedName>
    <definedName name="T2.2?unit?РУБ.ТНТ" localSheetId="7">'[139]2.2'!$E$205:$J$208,'[139]2.2'!$E$100:$J$100,P1_T2.2?unit?РУБ.ТНТ</definedName>
    <definedName name="T2.2?unit?РУБ.ТНТ">'[139]2.2'!$E$205:$J$208,'[139]2.2'!$E$100:$J$100,P1_T2.2?unit?РУБ.ТНТ</definedName>
    <definedName name="T2.2?unit?РУБ.ТУТ">'[139]2.2'!$E$183:$J$191,'[139]2.2'!$E$193:$J$193,'[139]2.2'!$E$178:$J$181</definedName>
    <definedName name="T2.2?unit?ТГКАЛ">'[139]2.2'!$E$21:$J$21,'[139]2.2'!$E$25:$J$25,'[139]2.2'!$E$18:$J$19</definedName>
    <definedName name="T2.2?unit?ТРУБ">'[139]2.2'!$E$144:$J$159,'[139]2.2'!$E$161:$J$176,'[139]2.2'!$E$111:$J$126</definedName>
    <definedName name="T2.2?unit?ТТНТ">'[139]2.2'!$E$84:$J$84,'[139]2.2'!$E$89:$J$92,'[139]2.2'!$E$80:$J$82</definedName>
    <definedName name="T2.2?unit?ТТУТ">'[139]2.2'!$E$27:$J$28,'[139]2.2'!$E$30:$J$33,'[139]2.2'!$E$35:$J$43,'[139]2.2'!$E$45:$J$45,'[139]2.2'!$E$24:$J$24</definedName>
    <definedName name="T2.2?unit?ЧСЛ" localSheetId="12">#REF!</definedName>
    <definedName name="T2.2?unit?ЧСЛ" localSheetId="13">#REF!</definedName>
    <definedName name="T2.2?unit?ЧСЛ" localSheetId="6">#REF!</definedName>
    <definedName name="T2.2?unit?ЧСЛ">#REF!</definedName>
    <definedName name="T2.2_Protect" localSheetId="12">#REF!,#REF!,#REF!,'Пр (1ГВС)'!P1_T2.2_Protect,'Пр (1ГВС)'!P2_T2.2_Protect,'Пр (1ГВС)'!P3_T2.2_Protect,'Пр (1ГВС)'!P4_T2.2_Protect,'Пр (1ГВС)'!P5_T2.2_Protect,'Пр (1ГВС)'!P6_T2.2_Protect</definedName>
    <definedName name="T2.2_Protect" localSheetId="8">#REF!,#REF!,#REF!,P1_T2.2_Protect,P2_T2.2_Protect,P3_T2.2_Protect,P4_T2.2_Protect,P5_T2.2_Protect,P6_T2.2_Protect</definedName>
    <definedName name="T2.2_Protect" localSheetId="13">#REF!,#REF!,#REF!,'пр 2 к расп'!P1_T2.2_Protect,'пр 2 к расп'!P2_T2.2_Protect,'пр 2 к расп'!P3_T2.2_Protect,'пр 2 к расп'!P4_T2.2_Protect,'пр 2 к расп'!P5_T2.2_Protect,'пр 2 к расп'!P6_T2.2_Protect</definedName>
    <definedName name="T2.2_Protect" localSheetId="10">#REF!,#REF!,#REF!,P1_T2.2_Protect,P2_T2.2_Protect,P3_T2.2_Protect,P4_T2.2_Protect,P5_T2.2_Protect,P6_T2.2_Protect</definedName>
    <definedName name="T2.2_Protect" localSheetId="9">#REF!,#REF!,#REF!,P1_T2.2_Protect,P2_T2.2_Protect,P3_T2.2_Protect,P4_T2.2_Protect,P5_T2.2_Protect,P6_T2.2_Protect</definedName>
    <definedName name="T2.2_Protect" localSheetId="6">#REF!,#REF!,#REF!,'Прил 2'!P1_T2.2_Protect,'Прил 2'!P2_T2.2_Protect,'Прил 2'!P3_T2.2_Protect,'Прил 2'!P4_T2.2_Protect,'Прил 2'!P5_T2.2_Protect,'Прил 2'!P6_T2.2_Protect</definedName>
    <definedName name="T2.2_Protect" localSheetId="7">#REF!,#REF!,#REF!,P1_T2.2_Protect,P2_T2.2_Protect,P3_T2.2_Protect,P4_T2.2_Protect,P5_T2.2_Protect,P6_T2.2_Protect</definedName>
    <definedName name="T2.2_Protect">#REF!,#REF!,#REF!,P1_T2.2_Protect,P2_T2.2_Protect,P3_T2.2_Protect,P4_T2.2_Protect,P5_T2.2_Protect,P6_T2.2_Protect</definedName>
    <definedName name="T2.3_Protect">'[140]2.3'!$F$30:$G$34,'[140]2.3'!$H$24:$K$28</definedName>
    <definedName name="T2?axis?C?ПФ" localSheetId="12">#REF!</definedName>
    <definedName name="T2?axis?C?ПФ" localSheetId="13">#REF!</definedName>
    <definedName name="T2?axis?C?ПФ" localSheetId="6">#REF!</definedName>
    <definedName name="T2?axis?C?ПФ">#REF!</definedName>
    <definedName name="T2?axis?C?ПЭ">'[138]2'!$J$6:$L$19,'[138]2'!$N$6:$P$19,'[138]2'!$F$6:$H$19</definedName>
    <definedName name="T2?axis?C?ПЭ?">'[138]2'!$J$5:$L$5,'[138]2'!$N$5:$P$5,'[138]2'!$F$5:$H$5</definedName>
    <definedName name="T2?axis?R?ВТОП" localSheetId="12">'[139]2'!$E$168:$M$180,'[139]2'!$E$184:$M$196,'[139]2'!$E$29:$M$41,[0]!P1_T2?axis?R?ВТОП</definedName>
    <definedName name="T2?axis?R?ВТОП" localSheetId="8">'[139]2'!$E$168:$M$180,'[139]2'!$E$184:$M$196,'[139]2'!$E$29:$M$41,P1_T2?axis?R?ВТОП</definedName>
    <definedName name="T2?axis?R?ВТОП" localSheetId="10">'[139]2'!$E$168:$M$180,'[139]2'!$E$184:$M$196,'[139]2'!$E$29:$M$41,P1_T2?axis?R?ВТОП</definedName>
    <definedName name="T2?axis?R?ВТОП" localSheetId="9">'[139]2'!$E$168:$M$180,'[139]2'!$E$184:$M$196,'[139]2'!$E$29:$M$41,P1_T2?axis?R?ВТОП</definedName>
    <definedName name="T2?axis?R?ВТОП" localSheetId="6">'[139]2'!$E$168:$M$180,'[139]2'!$E$184:$M$196,'[139]2'!$E$29:$M$41,P1_T2?axis?R?ВТОП</definedName>
    <definedName name="T2?axis?R?ВТОП" localSheetId="7">'[139]2'!$E$168:$M$180,'[139]2'!$E$184:$M$196,'[139]2'!$E$29:$M$41,P1_T2?axis?R?ВТОП</definedName>
    <definedName name="T2?axis?R?ВТОП">'[139]2'!$E$168:$M$180,'[139]2'!$E$184:$M$196,'[139]2'!$E$29:$M$41,P1_T2?axis?R?ВТОП</definedName>
    <definedName name="T2?axis?R?ВТОП?" localSheetId="12">'[139]2'!$C$45:$C$57,'[139]2'!$C$29:$C$41,'[139]2'!$C$184:$C$196,[0]!P1_T2?axis?R?ВТОП?</definedName>
    <definedName name="T2?axis?R?ВТОП?" localSheetId="8">'[139]2'!$C$45:$C$57,'[139]2'!$C$29:$C$41,'[139]2'!$C$184:$C$196,P1_T2?axis?R?ВТОП?</definedName>
    <definedName name="T2?axis?R?ВТОП?" localSheetId="10">'[139]2'!$C$45:$C$57,'[139]2'!$C$29:$C$41,'[139]2'!$C$184:$C$196,P1_T2?axis?R?ВТОП?</definedName>
    <definedName name="T2?axis?R?ВТОП?" localSheetId="9">'[139]2'!$C$45:$C$57,'[139]2'!$C$29:$C$41,'[139]2'!$C$184:$C$196,P1_T2?axis?R?ВТОП?</definedName>
    <definedName name="T2?axis?R?ВТОП?" localSheetId="6">'[139]2'!$C$45:$C$57,'[139]2'!$C$29:$C$41,'[139]2'!$C$184:$C$196,P1_T2?axis?R?ВТОП?</definedName>
    <definedName name="T2?axis?R?ВТОП?" localSheetId="7">'[139]2'!$C$45:$C$57,'[139]2'!$C$29:$C$41,'[139]2'!$C$184:$C$196,P1_T2?axis?R?ВТОП?</definedName>
    <definedName name="T2?axis?R?ВТОП?">'[139]2'!$C$45:$C$57,'[139]2'!$C$29:$C$41,'[139]2'!$C$184:$C$196,P1_T2?axis?R?ВТОП?</definedName>
    <definedName name="T2?axis?R?ДЕТ" localSheetId="12">'[139]2'!$E$136:$M$148,'[139]2'!$E$152:$M$164,'[139]2'!$E$168:$M$180,[0]!P1_T2?axis?R?ДЕТ</definedName>
    <definedName name="T2?axis?R?ДЕТ" localSheetId="8">'[139]2'!$E$136:$M$148,'[139]2'!$E$152:$M$164,'[139]2'!$E$168:$M$180,P1_T2?axis?R?ДЕТ</definedName>
    <definedName name="T2?axis?R?ДЕТ" localSheetId="10">'[139]2'!$E$136:$M$148,'[139]2'!$E$152:$M$164,'[139]2'!$E$168:$M$180,P1_T2?axis?R?ДЕТ</definedName>
    <definedName name="T2?axis?R?ДЕТ" localSheetId="9">'[139]2'!$E$136:$M$148,'[139]2'!$E$152:$M$164,'[139]2'!$E$168:$M$180,P1_T2?axis?R?ДЕТ</definedName>
    <definedName name="T2?axis?R?ДЕТ" localSheetId="6">'[139]2'!$E$136:$M$148,'[139]2'!$E$152:$M$164,'[139]2'!$E$168:$M$180,P1_T2?axis?R?ДЕТ</definedName>
    <definedName name="T2?axis?R?ДЕТ" localSheetId="7">'[139]2'!$E$136:$M$148,'[139]2'!$E$152:$M$164,'[139]2'!$E$168:$M$180,P1_T2?axis?R?ДЕТ</definedName>
    <definedName name="T2?axis?R?ДЕТ">'[139]2'!$E$136:$M$148,'[139]2'!$E$152:$M$164,'[139]2'!$E$168:$M$180,P1_T2?axis?R?ДЕТ</definedName>
    <definedName name="T2?axis?R?ДЕТ?" localSheetId="12">'[139]2'!$B$168:$B$180,'[139]2'!$B$184:$B$196,'[139]2'!$B$29:$B$41,[0]!P1_T2?axis?R?ДЕТ?</definedName>
    <definedName name="T2?axis?R?ДЕТ?" localSheetId="8">'[139]2'!$B$168:$B$180,'[139]2'!$B$184:$B$196,'[139]2'!$B$29:$B$41,P1_T2?axis?R?ДЕТ?</definedName>
    <definedName name="T2?axis?R?ДЕТ?" localSheetId="10">'[139]2'!$B$168:$B$180,'[139]2'!$B$184:$B$196,'[139]2'!$B$29:$B$41,P1_T2?axis?R?ДЕТ?</definedName>
    <definedName name="T2?axis?R?ДЕТ?" localSheetId="9">'[139]2'!$B$168:$B$180,'[139]2'!$B$184:$B$196,'[139]2'!$B$29:$B$41,P1_T2?axis?R?ДЕТ?</definedName>
    <definedName name="T2?axis?R?ДЕТ?" localSheetId="6">'[139]2'!$B$168:$B$180,'[139]2'!$B$184:$B$196,'[139]2'!$B$29:$B$41,P1_T2?axis?R?ДЕТ?</definedName>
    <definedName name="T2?axis?R?ДЕТ?" localSheetId="7">'[139]2'!$B$168:$B$180,'[139]2'!$B$184:$B$196,'[139]2'!$B$29:$B$41,P1_T2?axis?R?ДЕТ?</definedName>
    <definedName name="T2?axis?R?ДЕТ?">'[139]2'!$B$168:$B$180,'[139]2'!$B$184:$B$196,'[139]2'!$B$29:$B$41,P1_T2?axis?R?ДЕТ?</definedName>
    <definedName name="T2?axis?ПРД?БАЗ">'[138]2'!$F$6:$M$19,'[138]2'!$R$6:$S$19</definedName>
    <definedName name="T2?axis?ПРД?ПРЕД">'[138]2'!$D$6:$E$19,'[138]2'!$T$6:$U$19</definedName>
    <definedName name="T2?axis?ПРД?РЕГ" localSheetId="12">#REF!</definedName>
    <definedName name="T2?axis?ПРД?РЕГ" localSheetId="13">#REF!</definedName>
    <definedName name="T2?axis?ПРД?РЕГ" localSheetId="6">#REF!</definedName>
    <definedName name="T2?axis?ПРД?РЕГ">#REF!</definedName>
    <definedName name="T2?axis?ПФ?ПЛАН">'[138]2'!$T$6:$T$19,'[138]2'!$D$6:$D$19,'[138]2'!$F$6:$I$19,'[138]2'!$R$6:$R$19</definedName>
    <definedName name="T2?axis?ПФ?ФАКТ">'[138]2'!$U$6:$U$19,'[138]2'!$E$6:$E$19,'[138]2'!$J$6:$M$19,'[138]2'!$S$6:$S$19</definedName>
    <definedName name="T2?Data">'[138]2'!$J$6:$L$19,'[138]2'!$N$6:$P$19,'[138]2'!$R$6:$U$19,'[138]2'!$D$6:$H$19</definedName>
    <definedName name="T2?item_ext?ГАЗ">'[139]2'!$E$189:$G$192,'[139]2'!$E$95:$G$98,'[139]2'!$E$80:$G$83,'[139]2'!$E$126:$G$129</definedName>
    <definedName name="T2?item_ext?РОСТ" localSheetId="12">#REF!</definedName>
    <definedName name="T2?item_ext?РОСТ" localSheetId="13">#REF!</definedName>
    <definedName name="T2?item_ext?РОСТ" localSheetId="6">#REF!</definedName>
    <definedName name="T2?item_ext?РОСТ">#REF!</definedName>
    <definedName name="T2?L1" localSheetId="12">#REF!</definedName>
    <definedName name="T2?L1" localSheetId="13">#REF!</definedName>
    <definedName name="T2?L1">#REF!</definedName>
    <definedName name="T2?L2" localSheetId="12">#REF!</definedName>
    <definedName name="T2?L2" localSheetId="13">#REF!</definedName>
    <definedName name="T2?L2">#REF!</definedName>
    <definedName name="T2?L2.1" localSheetId="12">#REF!</definedName>
    <definedName name="T2?L2.1" localSheetId="13">#REF!</definedName>
    <definedName name="T2?L2.1">#REF!</definedName>
    <definedName name="T2?L2.1.ПРЦ" localSheetId="12">#REF!</definedName>
    <definedName name="T2?L2.1.ПРЦ" localSheetId="13">#REF!</definedName>
    <definedName name="T2?L2.1.ПРЦ">#REF!</definedName>
    <definedName name="T2?L2.2" localSheetId="12">#REF!</definedName>
    <definedName name="T2?L2.2" localSheetId="13">#REF!</definedName>
    <definedName name="T2?L2.2">#REF!</definedName>
    <definedName name="T2?L2.2.КВТЧ" localSheetId="12">#REF!</definedName>
    <definedName name="T2?L2.2.КВТЧ" localSheetId="13">#REF!</definedName>
    <definedName name="T2?L2.2.КВТЧ">#REF!</definedName>
    <definedName name="T2?L3" localSheetId="12">#REF!</definedName>
    <definedName name="T2?L3" localSheetId="13">#REF!</definedName>
    <definedName name="T2?L3">#REF!</definedName>
    <definedName name="T2?L4" localSheetId="12">#REF!</definedName>
    <definedName name="T2?L4" localSheetId="13">#REF!</definedName>
    <definedName name="T2?L4">#REF!</definedName>
    <definedName name="T2?L4.ПРЦ" localSheetId="12">#REF!</definedName>
    <definedName name="T2?L4.ПРЦ" localSheetId="13">#REF!</definedName>
    <definedName name="T2?L4.ПРЦ">#REF!</definedName>
    <definedName name="T2?L5" localSheetId="12">#REF!</definedName>
    <definedName name="T2?L5" localSheetId="13">#REF!</definedName>
    <definedName name="T2?L5">#REF!</definedName>
    <definedName name="T2?L6" localSheetId="12">#REF!</definedName>
    <definedName name="T2?L6" localSheetId="13">#REF!</definedName>
    <definedName name="T2?L6">#REF!</definedName>
    <definedName name="T2?L7" localSheetId="12">#REF!</definedName>
    <definedName name="T2?L7" localSheetId="13">#REF!</definedName>
    <definedName name="T2?L7">#REF!</definedName>
    <definedName name="T2?L7.ПРЦ" localSheetId="12">#REF!</definedName>
    <definedName name="T2?L7.ПРЦ" localSheetId="13">#REF!</definedName>
    <definedName name="T2?L7.ПРЦ">#REF!</definedName>
    <definedName name="T2?L8" localSheetId="12">#REF!</definedName>
    <definedName name="T2?L8" localSheetId="13">#REF!</definedName>
    <definedName name="T2?L8">#REF!</definedName>
    <definedName name="T2?Name" localSheetId="12">'[78]2.1'!#REF!</definedName>
    <definedName name="T2?Name" localSheetId="13">'[78]2.1'!#REF!</definedName>
    <definedName name="T2?Name" localSheetId="6">'[78]2.1'!#REF!</definedName>
    <definedName name="T2?Name">'[78]2.1'!#REF!</definedName>
    <definedName name="T2?Protection" localSheetId="17">P1_T2?Protection,P2_T2?Protection</definedName>
    <definedName name="T2?Protection" localSheetId="5">P1_T2?Protection,P2_T2?Protection</definedName>
    <definedName name="T2?Protection" localSheetId="12">P1_T2?Protection,P2_T2?Protection</definedName>
    <definedName name="T2?Protection" localSheetId="8">P1_T2?Protection,P2_T2?Protection</definedName>
    <definedName name="T2?Protection" localSheetId="13">P1_T2?Protection,P2_T2?Protection</definedName>
    <definedName name="T2?Protection" localSheetId="10">P1_T2?Protection,P2_T2?Protection</definedName>
    <definedName name="T2?Protection" localSheetId="9">P1_T2?Protection,P2_T2?Protection</definedName>
    <definedName name="T2?Protection" localSheetId="11">P1_T2?Protection,P2_T2?Protection</definedName>
    <definedName name="T2?Protection" localSheetId="6">P1_T2?Protection,P2_T2?Protection</definedName>
    <definedName name="T2?Protection" localSheetId="7">P1_T2?Protection,P2_T2?Protection</definedName>
    <definedName name="T2?Protection" localSheetId="3">P1_T2?Protection,P2_T2?Protection</definedName>
    <definedName name="T2?Protection" localSheetId="15">P1_T2?Protection,P2_T2?Protection</definedName>
    <definedName name="T2?Protection">P1_T2?Protection,P2_T2?Protection</definedName>
    <definedName name="T2?Table" localSheetId="12">#REF!</definedName>
    <definedName name="T2?Table" localSheetId="13">#REF!</definedName>
    <definedName name="T2?Table" localSheetId="6">#REF!</definedName>
    <definedName name="T2?Table">#REF!</definedName>
    <definedName name="T2?Title" localSheetId="12">#REF!</definedName>
    <definedName name="T2?Title" localSheetId="13">#REF!</definedName>
    <definedName name="T2?Title">#REF!</definedName>
    <definedName name="T2?unit?КВТЧ.ГКАЛ" localSheetId="12">#REF!</definedName>
    <definedName name="T2?unit?КВТЧ.ГКАЛ" localSheetId="13">#REF!</definedName>
    <definedName name="T2?unit?КВТЧ.ГКАЛ">#REF!</definedName>
    <definedName name="T2?unit?МКВТЧ">'[138]2'!$D$6:$Q$8,'[138]2'!$D$12:$Q$13,'[138]2'!$D$15:$Q$15,'[138]2'!$D$10:$Q$10</definedName>
    <definedName name="T2?unit?ПРЦ">'[138]2'!$R$6:$U$19,'[138]2'!$D$9:$Q$9,'[138]2'!$D$18:$Q$18,'[138]2'!$D$14:$Q$14</definedName>
    <definedName name="T2?unit?РУБ.ТМКБ">'[139]2'!$E$189:$G$192,'[139]2'!$E$95:$G$98,'[139]2'!$E$126:$G$129</definedName>
    <definedName name="T2?unit?РУБ.ТНТ" localSheetId="12">'[139]2'!$E$90:$G$92,[0]!P1_T2?unit?РУБ.ТНТ</definedName>
    <definedName name="T2?unit?РУБ.ТНТ" localSheetId="8">'[139]2'!$E$90:$G$92,P1_T2?unit?РУБ.ТНТ</definedName>
    <definedName name="T2?unit?РУБ.ТНТ" localSheetId="10">'[139]2'!$E$90:$G$92,P1_T2?unit?РУБ.ТНТ</definedName>
    <definedName name="T2?unit?РУБ.ТНТ" localSheetId="9">'[139]2'!$E$90:$G$92,P1_T2?unit?РУБ.ТНТ</definedName>
    <definedName name="T2?unit?РУБ.ТНТ" localSheetId="6">'[139]2'!$E$90:$G$92,P1_T2?unit?РУБ.ТНТ</definedName>
    <definedName name="T2?unit?РУБ.ТНТ" localSheetId="7">'[139]2'!$E$90:$G$92,P1_T2?unit?РУБ.ТНТ</definedName>
    <definedName name="T2?unit?РУБ.ТНТ">'[139]2'!$E$90:$G$92,P1_T2?unit?РУБ.ТНТ</definedName>
    <definedName name="T2?unit?РУБ.ТУТ">'[139]2'!$E$172:$G$179,'[139]2'!$E$181:$G$181,'[139]2'!$E$167:$G$170</definedName>
    <definedName name="T2?unit?ТГКАЛ">'[138]2'!$D$19:$Q$19,'[138]2'!$D$16:$Q$17</definedName>
    <definedName name="T2?unit?ТРУБ" localSheetId="12">'[139]2'!$E$104:$G$107,[0]!P1_T2?unit?ТРУБ</definedName>
    <definedName name="T2?unit?ТРУБ" localSheetId="8">'[139]2'!$E$104:$G$107,P1_T2?unit?ТРУБ</definedName>
    <definedName name="T2?unit?ТРУБ" localSheetId="10">'[139]2'!$E$104:$G$107,P1_T2?unit?ТРУБ</definedName>
    <definedName name="T2?unit?ТРУБ" localSheetId="9">'[139]2'!$E$104:$G$107,P1_T2?unit?ТРУБ</definedName>
    <definedName name="T2?unit?ТРУБ" localSheetId="6">'[139]2'!$E$104:$G$107,P1_T2?unit?ТРУБ</definedName>
    <definedName name="T2?unit?ТРУБ" localSheetId="7">'[139]2'!$E$104:$G$107,P1_T2?unit?ТРУБ</definedName>
    <definedName name="T2?unit?ТРУБ">'[139]2'!$E$104:$G$107,P1_T2?unit?ТРУБ</definedName>
    <definedName name="T2?unit?ТТНТ">'[139]2'!$E$79:$G$79,'[139]2'!$E$84:$G$86,'[139]2'!$E$75:$G$77</definedName>
    <definedName name="T2?unit?ТТУТ">'[139]2'!$E$25:$G$26,'[139]2'!$E$28:$G$31,'[139]2'!$E$33:$G$40,'[139]2'!$E$42:$G$42,'[139]2'!$E$22:$G$22</definedName>
    <definedName name="T2_" localSheetId="17">#REF!</definedName>
    <definedName name="T2_" localSheetId="5">#REF!</definedName>
    <definedName name="T2_" localSheetId="12">#REF!</definedName>
    <definedName name="T2_" localSheetId="8">#REF!</definedName>
    <definedName name="T2_" localSheetId="13">#REF!</definedName>
    <definedName name="T2_" localSheetId="10">#REF!</definedName>
    <definedName name="T2_" localSheetId="9">#REF!</definedName>
    <definedName name="T2_" localSheetId="11">#REF!</definedName>
    <definedName name="T2_" localSheetId="6">#REF!</definedName>
    <definedName name="T2_" localSheetId="7">#REF!</definedName>
    <definedName name="T2_" localSheetId="3">#REF!</definedName>
    <definedName name="T2_" localSheetId="15">#REF!</definedName>
    <definedName name="T2_">#REF!</definedName>
    <definedName name="T2_1_Protect" localSheetId="12">'[139]2.1'!$B$196:$B$197,[0]!P1_T2_1_Protect,[0]!P2_T2_1_Protect,[0]!P3_T2_1_Protect,[0]!P4_T2_1_Protect,[0]!P5_T2_1_Protect,[0]!P6_T2_1_Protect</definedName>
    <definedName name="T2_1_Protect" localSheetId="8">'[139]2.1'!$B$196:$B$197,P1_T2_1_Protect,P2_T2_1_Protect,P3_T2_1_Protect,P4_T2_1_Protect,P5_T2_1_Protect,P6_T2_1_Protect</definedName>
    <definedName name="T2_1_Protect" localSheetId="10">'[139]2.1'!$B$196:$B$197,P1_T2_1_Protect,P2_T2_1_Protect,P3_T2_1_Protect,P4_T2_1_Protect,P5_T2_1_Protect,P6_T2_1_Protect</definedName>
    <definedName name="T2_1_Protect" localSheetId="9">'[139]2.1'!$B$196:$B$197,P1_T2_1_Protect,P2_T2_1_Protect,P3_T2_1_Protect,P4_T2_1_Protect,P5_T2_1_Protect,P6_T2_1_Protect</definedName>
    <definedName name="T2_1_Protect" localSheetId="6">'[139]2.1'!$B$196:$B$197,P1_T2_1_Protect,P2_T2_1_Protect,P3_T2_1_Protect,P4_T2_1_Protect,P5_T2_1_Protect,P6_T2_1_Protect</definedName>
    <definedName name="T2_1_Protect" localSheetId="7">'[139]2.1'!$B$196:$B$197,P1_T2_1_Protect,P2_T2_1_Protect,P3_T2_1_Protect,P4_T2_1_Protect,P5_T2_1_Protect,P6_T2_1_Protect</definedName>
    <definedName name="T2_1_Protect">'[139]2.1'!$B$196:$B$197,P1_T2_1_Protect,P2_T2_1_Protect,P3_T2_1_Protect,P4_T2_1_Protect,P5_T2_1_Protect,P6_T2_1_Protect</definedName>
    <definedName name="T2_2_ADD_COL" localSheetId="12">#REF!</definedName>
    <definedName name="T2_2_ADD_COL" localSheetId="13">#REF!</definedName>
    <definedName name="T2_2_ADD_COL" localSheetId="6">#REF!</definedName>
    <definedName name="T2_2_ADD_COL">#REF!</definedName>
    <definedName name="T2_2_Protect" localSheetId="12">'[139]2.2'!$B$206:$B$208,[0]!P1_T2_2_Protect,[0]!P2_T2_2_Protect,[0]!P3_T2_2_Protect,[0]!P4_T2_2_Protect,[0]!P5_T2_2_Protect,[0]!P6_T2_2_Protect</definedName>
    <definedName name="T2_2_Protect" localSheetId="8">'[139]2.2'!$B$206:$B$208,P1_T2_2_Protect,P2_T2_2_Protect,P3_T2_2_Protect,P4_T2_2_Protect,P5_T2_2_Protect,P6_T2_2_Protect</definedName>
    <definedName name="T2_2_Protect" localSheetId="10">'[139]2.2'!$B$206:$B$208,P1_T2_2_Protect,P2_T2_2_Protect,P3_T2_2_Protect,P4_T2_2_Protect,P5_T2_2_Protect,P6_T2_2_Protect</definedName>
    <definedName name="T2_2_Protect" localSheetId="9">'[139]2.2'!$B$206:$B$208,P1_T2_2_Protect,P2_T2_2_Protect,P3_T2_2_Protect,P4_T2_2_Protect,P5_T2_2_Protect,P6_T2_2_Protect</definedName>
    <definedName name="T2_2_Protect" localSheetId="6">'[139]2.2'!$B$206:$B$208,P1_T2_2_Protect,P2_T2_2_Protect,P3_T2_2_Protect,P4_T2_2_Protect,P5_T2_2_Protect,P6_T2_2_Protect</definedName>
    <definedName name="T2_2_Protect" localSheetId="7">'[139]2.2'!$B$206:$B$208,P1_T2_2_Protect,P2_T2_2_Protect,P3_T2_2_Protect,P4_T2_2_Protect,P5_T2_2_Protect,P6_T2_2_Protect</definedName>
    <definedName name="T2_2_Protect">'[139]2.2'!$B$206:$B$208,P1_T2_2_Protect,P2_T2_2_Protect,P3_T2_2_Protect,P4_T2_2_Protect,P5_T2_2_Protect,P6_T2_2_Protect</definedName>
    <definedName name="T2_ADD_COL" localSheetId="12">'[78]2.1'!#REF!</definedName>
    <definedName name="T2_ADD_COL" localSheetId="13">'[78]2.1'!#REF!</definedName>
    <definedName name="T2_ADD_COL" localSheetId="6">'[78]2.1'!#REF!</definedName>
    <definedName name="T2_ADD_COL">'[78]2.1'!#REF!</definedName>
    <definedName name="T2_DiapProt" localSheetId="17">P1_T2_DiapProt,P2_T2_DiapProt</definedName>
    <definedName name="T2_DiapProt" localSheetId="5">P1_T2_DiapProt,P2_T2_DiapProt</definedName>
    <definedName name="T2_DiapProt" localSheetId="12">P1_T2_DiapProt,P2_T2_DiapProt</definedName>
    <definedName name="T2_DiapProt" localSheetId="8">P1_T2_DiapProt,P2_T2_DiapProt</definedName>
    <definedName name="T2_DiapProt" localSheetId="13">P1_T2_DiapProt,P2_T2_DiapProt</definedName>
    <definedName name="T2_DiapProt" localSheetId="10">P1_T2_DiapProt,P2_T2_DiapProt</definedName>
    <definedName name="T2_DiapProt" localSheetId="9">P1_T2_DiapProt,P2_T2_DiapProt</definedName>
    <definedName name="T2_DiapProt" localSheetId="11">P1_T2_DiapProt,P2_T2_DiapProt</definedName>
    <definedName name="T2_DiapProt" localSheetId="6">P1_T2_DiapProt,P2_T2_DiapProt</definedName>
    <definedName name="T2_DiapProt" localSheetId="7">P1_T2_DiapProt,P2_T2_DiapProt</definedName>
    <definedName name="T2_DiapProt" localSheetId="3">P1_T2_DiapProt,P2_T2_DiapProt</definedName>
    <definedName name="T2_DiapProt" localSheetId="15">P1_T2_DiapProt,P2_T2_DiapProt</definedName>
    <definedName name="T2_DiapProt">P1_T2_DiapProt,P2_T2_DiapProt</definedName>
    <definedName name="T2_Protect" localSheetId="12">'[138]2'!$O$10:$P$10,'[138]2'!$O$13:$P$13,'[138]2'!$O$16:$P$17,'[138]2'!$D$6:$E$6,[0]!P1_T2_Protect,[0]!P2_T2_Protect</definedName>
    <definedName name="T2_Protect" localSheetId="8">'[138]2'!$O$10:$P$10,'[138]2'!$O$13:$P$13,'[138]2'!$O$16:$P$17,'[138]2'!$D$6:$E$6,P1_T2_Protect,P2_T2_Protect</definedName>
    <definedName name="T2_Protect" localSheetId="10">'[138]2'!$O$10:$P$10,'[138]2'!$O$13:$P$13,'[138]2'!$O$16:$P$17,'[138]2'!$D$6:$E$6,P1_T2_Protect,P2_T2_Protect</definedName>
    <definedName name="T2_Protect" localSheetId="9">'[138]2'!$O$10:$P$10,'[138]2'!$O$13:$P$13,'[138]2'!$O$16:$P$17,'[138]2'!$D$6:$E$6,P1_T2_Protect,P2_T2_Protect</definedName>
    <definedName name="T2_Protect" localSheetId="6">'[138]2'!$O$10:$P$10,'[138]2'!$O$13:$P$13,'[138]2'!$O$16:$P$17,'[138]2'!$D$6:$E$6,P1_T2_Protect,P2_T2_Protect</definedName>
    <definedName name="T2_Protect" localSheetId="7">'[138]2'!$O$10:$P$10,'[138]2'!$O$13:$P$13,'[138]2'!$O$16:$P$17,'[138]2'!$D$6:$E$6,P1_T2_Protect,P2_T2_Protect</definedName>
    <definedName name="T2_Protect">'[138]2'!$O$10:$P$10,'[138]2'!$O$13:$P$13,'[138]2'!$O$16:$P$17,'[138]2'!$D$6:$E$6,P1_T2_Protect,P2_T2_Protect</definedName>
    <definedName name="T20?axis?R?ДОГОВОР">'[138]20'!$G$7:$O$17,'[138]20'!$G$19:$O$32</definedName>
    <definedName name="T20?axis?R?ДОГОВОР?">'[138]20'!$D$7:$D$17,'[138]20'!$D$19:$D$32</definedName>
    <definedName name="T20?axis?ПРД?БАЗ">'[138]20'!$L$6:$M$33,'[138]20'!$I$6:$J$33</definedName>
    <definedName name="T20?axis?ПРД?ПРЕД">'[138]20'!$G$6:$H$33,'[138]20'!$N$6:$O$33</definedName>
    <definedName name="T20?axis?ПРД?РЕГ" localSheetId="12">#REF!</definedName>
    <definedName name="T20?axis?ПРД?РЕГ" localSheetId="13">#REF!</definedName>
    <definedName name="T20?axis?ПРД?РЕГ" localSheetId="6">#REF!</definedName>
    <definedName name="T20?axis?ПРД?РЕГ">#REF!</definedName>
    <definedName name="T20?axis?ПФ?NA" localSheetId="12">#REF!</definedName>
    <definedName name="T20?axis?ПФ?NA" localSheetId="13">#REF!</definedName>
    <definedName name="T20?axis?ПФ?NA">#REF!</definedName>
    <definedName name="T20?axis?ПФ?ПЛАН">'[138]20'!$L$6:$L$33,'[138]20'!$G$6:$G$33,'[138]20'!$N$6:$N$33,'[138]20'!$I$6:$I$33</definedName>
    <definedName name="T20?axis?ПФ?ФАКТ">'[138]20'!$M$6:$M$33,'[138]20'!$H$6:$H$33,'[138]20'!$O$6:$O$33,'[138]20'!$J$6:$J$33</definedName>
    <definedName name="T20?Data">'[138]20'!$G$8:$O$16,'[138]20'!$G$18:$O$18,'[138]20'!$G$20:$O$31,'[138]20'!$G$33:$O$33,'[138]20'!$G$6:$O$6</definedName>
    <definedName name="T20?item_ext?РОСТ" localSheetId="12">#REF!</definedName>
    <definedName name="T20?item_ext?РОСТ" localSheetId="13">#REF!</definedName>
    <definedName name="T20?item_ext?РОСТ" localSheetId="6">#REF!</definedName>
    <definedName name="T20?item_ext?РОСТ">#REF!</definedName>
    <definedName name="T20?L1" localSheetId="12">#REF!</definedName>
    <definedName name="T20?L1" localSheetId="13">#REF!</definedName>
    <definedName name="T20?L1">#REF!</definedName>
    <definedName name="T20?L1.1">'[138]20'!$G$11:$O$11,'[138]20'!$G$14:$O$14,'[138]20'!$G$8:$O$8</definedName>
    <definedName name="T20?L1.2">'[138]20'!$G$12:$O$12,'[138]20'!$G$15:$O$15,'[138]20'!$G$9:$O$9</definedName>
    <definedName name="T20?L1.3">'[138]20'!$G$13:$O$13,'[138]20'!$G$16:$O$16,'[138]20'!$G$10:$O$10</definedName>
    <definedName name="T20?L2" localSheetId="12">#REF!</definedName>
    <definedName name="T20?L2" localSheetId="13">#REF!</definedName>
    <definedName name="T20?L2" localSheetId="6">#REF!</definedName>
    <definedName name="T20?L2">#REF!</definedName>
    <definedName name="T20?L2.1">'[138]20'!$G$26:$O$26,'[138]20'!$G$23:$O$23,'[138]20'!$G$29:$O$29,'[138]20'!$G$20:$O$20</definedName>
    <definedName name="T20?L2.2">'[138]20'!$G$27:$O$27,'[138]20'!$G$24:$O$24,'[138]20'!$G$30:$O$30,'[138]20'!$G$21:$O$21</definedName>
    <definedName name="T20?L2.3">'[138]20'!$G$28:$O$28,'[138]20'!$G$25:$O$25,'[138]20'!$G$31:$O$31,'[138]20'!$G$22:$O$22</definedName>
    <definedName name="T20?L3" localSheetId="12">#REF!</definedName>
    <definedName name="T20?L3" localSheetId="13">#REF!</definedName>
    <definedName name="T20?L3" localSheetId="6">#REF!</definedName>
    <definedName name="T20?L3">#REF!</definedName>
    <definedName name="T20?Name" localSheetId="12">#REF!</definedName>
    <definedName name="T20?Name" localSheetId="13">#REF!</definedName>
    <definedName name="T20?Name">#REF!</definedName>
    <definedName name="T20?Table" localSheetId="12">#REF!</definedName>
    <definedName name="T20?Table" localSheetId="13">#REF!</definedName>
    <definedName name="T20?Table">#REF!</definedName>
    <definedName name="T20?Title" localSheetId="12">#REF!</definedName>
    <definedName name="T20?Title" localSheetId="13">#REF!</definedName>
    <definedName name="T20?Title">#REF!</definedName>
    <definedName name="T20?unit?МКВТЧ">'[93]20'!$C$13:$M$13,'[93]20'!$C$15:$M$19,'[93]20'!$C$8:$M$11</definedName>
    <definedName name="T20?unit?ПРЦ" localSheetId="12">#REF!</definedName>
    <definedName name="T20?unit?ПРЦ" localSheetId="13">#REF!</definedName>
    <definedName name="T20?unit?ПРЦ" localSheetId="6">#REF!</definedName>
    <definedName name="T20?unit?ПРЦ">#REF!</definedName>
    <definedName name="T20?unit?ТРУБ" localSheetId="12">#REF!</definedName>
    <definedName name="T20?unit?ТРУБ" localSheetId="13">#REF!</definedName>
    <definedName name="T20?unit?ТРУБ">#REF!</definedName>
    <definedName name="T20_Copy1" localSheetId="12">[164]аренда!#REF!</definedName>
    <definedName name="T20_Copy1" localSheetId="13">[164]аренда!#REF!</definedName>
    <definedName name="T20_Copy1" localSheetId="6">[164]аренда!#REF!</definedName>
    <definedName name="T20_Copy1">[164]аренда!#REF!</definedName>
    <definedName name="T20_Copy2" localSheetId="12">[164]аренда!#REF!</definedName>
    <definedName name="T20_Copy2" localSheetId="13">[164]аренда!#REF!</definedName>
    <definedName name="T20_Copy2" localSheetId="6">[164]аренда!#REF!</definedName>
    <definedName name="T20_Copy2">[164]аренда!#REF!</definedName>
    <definedName name="T20_Protect">'[138]20'!$G$8:$K$16,'[138]20'!$B$20:$B$31,'[138]20'!$G$20:$K$31,'[138]20'!$B$8:$B$16</definedName>
    <definedName name="T20_Protection" localSheetId="12">'[93]20'!$E$8:$H$11,[0]!P1_T20_Protection</definedName>
    <definedName name="T20_Protection" localSheetId="8">'[93]20'!$E$8:$H$11,P1_T20_Protection</definedName>
    <definedName name="T20_Protection" localSheetId="10">'[93]20'!$E$8:$H$11,P1_T20_Protection</definedName>
    <definedName name="T20_Protection" localSheetId="9">'[93]20'!$E$8:$H$11,P1_T20_Protection</definedName>
    <definedName name="T20_Protection" localSheetId="6">'[93]20'!$E$8:$H$11,P1_T20_Protection</definedName>
    <definedName name="T20_Protection" localSheetId="7">'[93]20'!$E$8:$H$11,P1_T20_Protection</definedName>
    <definedName name="T20_Protection">'[93]20'!$E$8:$H$11,P1_T20_Protection</definedName>
    <definedName name="T21.2.1?Data" localSheetId="17">P1_T21.2.1?Data,P2_T21.2.1?Data</definedName>
    <definedName name="T21.2.1?Data" localSheetId="5">P1_T21.2.1?Data,P2_T21.2.1?Data</definedName>
    <definedName name="T21.2.1?Data" localSheetId="12">P1_T21.2.1?Data,P2_T21.2.1?Data</definedName>
    <definedName name="T21.2.1?Data" localSheetId="8">P1_T21.2.1?Data,P2_T21.2.1?Data</definedName>
    <definedName name="T21.2.1?Data" localSheetId="13">P1_T21.2.1?Data,P2_T21.2.1?Data</definedName>
    <definedName name="T21.2.1?Data" localSheetId="10">P1_T21.2.1?Data,P2_T21.2.1?Data</definedName>
    <definedName name="T21.2.1?Data" localSheetId="9">P1_T21.2.1?Data,P2_T21.2.1?Data</definedName>
    <definedName name="T21.2.1?Data" localSheetId="11">P1_T21.2.1?Data,P2_T21.2.1?Data</definedName>
    <definedName name="T21.2.1?Data" localSheetId="6">P1_T21.2.1?Data,P2_T21.2.1?Data</definedName>
    <definedName name="T21.2.1?Data" localSheetId="7">P1_T21.2.1?Data,P2_T21.2.1?Data</definedName>
    <definedName name="T21.2.1?Data" localSheetId="3">P1_T21.2.1?Data,P2_T21.2.1?Data</definedName>
    <definedName name="T21.2.1?Data" localSheetId="15">P1_T21.2.1?Data,P2_T21.2.1?Data</definedName>
    <definedName name="T21.2.1?Data">P1_T21.2.1?Data,P2_T21.2.1?Data</definedName>
    <definedName name="T21.2.2?Data" localSheetId="17">P1_T21.2.2?Data,P2_T21.2.2?Data</definedName>
    <definedName name="T21.2.2?Data" localSheetId="5">P1_T21.2.2?Data,P2_T21.2.2?Data</definedName>
    <definedName name="T21.2.2?Data" localSheetId="12">P1_T21.2.2?Data,P2_T21.2.2?Data</definedName>
    <definedName name="T21.2.2?Data" localSheetId="8">P1_T21.2.2?Data,P2_T21.2.2?Data</definedName>
    <definedName name="T21.2.2?Data" localSheetId="13">P1_T21.2.2?Data,P2_T21.2.2?Data</definedName>
    <definedName name="T21.2.2?Data" localSheetId="10">P1_T21.2.2?Data,P2_T21.2.2?Data</definedName>
    <definedName name="T21.2.2?Data" localSheetId="9">P1_T21.2.2?Data,P2_T21.2.2?Data</definedName>
    <definedName name="T21.2.2?Data" localSheetId="11">P1_T21.2.2?Data,P2_T21.2.2?Data</definedName>
    <definedName name="T21.2.2?Data" localSheetId="6">P1_T21.2.2?Data,P2_T21.2.2?Data</definedName>
    <definedName name="T21.2.2?Data" localSheetId="7">P1_T21.2.2?Data,P2_T21.2.2?Data</definedName>
    <definedName name="T21.2.2?Data" localSheetId="3">P1_T21.2.2?Data,P2_T21.2.2?Data</definedName>
    <definedName name="T21.2.2?Data" localSheetId="15">P1_T21.2.2?Data,P2_T21.2.2?Data</definedName>
    <definedName name="T21.2.2?Data">P1_T21.2.2?Data,P2_T21.2.2?Data</definedName>
    <definedName name="T21.3?Columns" localSheetId="17">#REF!</definedName>
    <definedName name="T21.3?Columns" localSheetId="5">#REF!</definedName>
    <definedName name="T21.3?Columns" localSheetId="12">#REF!</definedName>
    <definedName name="T21.3?Columns" localSheetId="8">#REF!</definedName>
    <definedName name="T21.3?Columns" localSheetId="13">#REF!</definedName>
    <definedName name="T21.3?Columns" localSheetId="10">#REF!</definedName>
    <definedName name="T21.3?Columns" localSheetId="9">#REF!</definedName>
    <definedName name="T21.3?Columns" localSheetId="11">#REF!</definedName>
    <definedName name="T21.3?Columns" localSheetId="6">#REF!</definedName>
    <definedName name="T21.3?Columns" localSheetId="7">#REF!</definedName>
    <definedName name="T21.3?Columns" localSheetId="3">#REF!</definedName>
    <definedName name="T21.3?Columns" localSheetId="15">#REF!</definedName>
    <definedName name="T21.3?Columns">#REF!</definedName>
    <definedName name="T21.3?item_ext?СБЫТ" localSheetId="17">#REF!,#REF!</definedName>
    <definedName name="T21.3?item_ext?СБЫТ" localSheetId="5">#REF!,#REF!</definedName>
    <definedName name="T21.3?item_ext?СБЫТ" localSheetId="12">#REF!,#REF!</definedName>
    <definedName name="T21.3?item_ext?СБЫТ" localSheetId="8">#REF!,#REF!</definedName>
    <definedName name="T21.3?item_ext?СБЫТ" localSheetId="13">#REF!,#REF!</definedName>
    <definedName name="T21.3?item_ext?СБЫТ" localSheetId="10">#REF!,#REF!</definedName>
    <definedName name="T21.3?item_ext?СБЫТ" localSheetId="9">#REF!,#REF!</definedName>
    <definedName name="T21.3?item_ext?СБЫТ" localSheetId="11">#REF!,#REF!</definedName>
    <definedName name="T21.3?item_ext?СБЫТ" localSheetId="6">#REF!,#REF!</definedName>
    <definedName name="T21.3?item_ext?СБЫТ" localSheetId="7">#REF!,#REF!</definedName>
    <definedName name="T21.3?item_ext?СБЫТ" localSheetId="3">#REF!,#REF!</definedName>
    <definedName name="T21.3?item_ext?СБЫТ" localSheetId="15">#REF!,#REF!</definedName>
    <definedName name="T21.3?item_ext?СБЫТ">#REF!,#REF!</definedName>
    <definedName name="T21.3?ItemComments" localSheetId="17">#REF!</definedName>
    <definedName name="T21.3?ItemComments" localSheetId="5">#REF!</definedName>
    <definedName name="T21.3?ItemComments" localSheetId="12">#REF!</definedName>
    <definedName name="T21.3?ItemComments" localSheetId="8">#REF!</definedName>
    <definedName name="T21.3?ItemComments" localSheetId="13">#REF!</definedName>
    <definedName name="T21.3?ItemComments" localSheetId="10">#REF!</definedName>
    <definedName name="T21.3?ItemComments" localSheetId="9">#REF!</definedName>
    <definedName name="T21.3?ItemComments" localSheetId="11">#REF!</definedName>
    <definedName name="T21.3?ItemComments" localSheetId="6">#REF!</definedName>
    <definedName name="T21.3?ItemComments" localSheetId="7">#REF!</definedName>
    <definedName name="T21.3?ItemComments" localSheetId="3">#REF!</definedName>
    <definedName name="T21.3?ItemComments">#REF!</definedName>
    <definedName name="T21.3?Items" localSheetId="17">#REF!</definedName>
    <definedName name="T21.3?Items" localSheetId="5">#REF!</definedName>
    <definedName name="T21.3?Items" localSheetId="12">#REF!</definedName>
    <definedName name="T21.3?Items" localSheetId="8">#REF!</definedName>
    <definedName name="T21.3?Items" localSheetId="13">#REF!</definedName>
    <definedName name="T21.3?Items" localSheetId="10">#REF!</definedName>
    <definedName name="T21.3?Items" localSheetId="9">#REF!</definedName>
    <definedName name="T21.3?Items" localSheetId="11">#REF!</definedName>
    <definedName name="T21.3?Items" localSheetId="6">#REF!</definedName>
    <definedName name="T21.3?Items" localSheetId="7">#REF!</definedName>
    <definedName name="T21.3?Items" localSheetId="3">#REF!</definedName>
    <definedName name="T21.3?Items">#REF!</definedName>
    <definedName name="T21.3?Scope" localSheetId="17">#REF!</definedName>
    <definedName name="T21.3?Scope" localSheetId="5">#REF!</definedName>
    <definedName name="T21.3?Scope" localSheetId="12">#REF!</definedName>
    <definedName name="T21.3?Scope" localSheetId="8">#REF!</definedName>
    <definedName name="T21.3?Scope" localSheetId="13">#REF!</definedName>
    <definedName name="T21.3?Scope" localSheetId="10">#REF!</definedName>
    <definedName name="T21.3?Scope" localSheetId="9">#REF!</definedName>
    <definedName name="T21.3?Scope" localSheetId="11">#REF!</definedName>
    <definedName name="T21.3?Scope" localSheetId="6">#REF!</definedName>
    <definedName name="T21.3?Scope" localSheetId="7">#REF!</definedName>
    <definedName name="T21.3?Scope" localSheetId="3">#REF!</definedName>
    <definedName name="T21.3?Scope">#REF!</definedName>
    <definedName name="T21.3?ВРАС" localSheetId="17">#REF!,#REF!</definedName>
    <definedName name="T21.3?ВРАС" localSheetId="5">#REF!,#REF!</definedName>
    <definedName name="T21.3?ВРАС" localSheetId="12">#REF!,#REF!</definedName>
    <definedName name="T21.3?ВРАС" localSheetId="8">#REF!,#REF!</definedName>
    <definedName name="T21.3?ВРАС" localSheetId="13">#REF!,#REF!</definedName>
    <definedName name="T21.3?ВРАС" localSheetId="10">#REF!,#REF!</definedName>
    <definedName name="T21.3?ВРАС" localSheetId="9">#REF!,#REF!</definedName>
    <definedName name="T21.3?ВРАС" localSheetId="11">#REF!,#REF!</definedName>
    <definedName name="T21.3?ВРАС" localSheetId="6">#REF!,#REF!</definedName>
    <definedName name="T21.3?ВРАС" localSheetId="7">#REF!,#REF!</definedName>
    <definedName name="T21.3?ВРАС" localSheetId="3">#REF!,#REF!</definedName>
    <definedName name="T21.3?ВРАС" localSheetId="15">#REF!,#REF!</definedName>
    <definedName name="T21.3?ВРАС">#REF!,#REF!</definedName>
    <definedName name="T21.3_Protect" localSheetId="17">#REF!,#REF!,#REF!,#REF!,#REF!,#REF!,#REF!</definedName>
    <definedName name="T21.3_Protect" localSheetId="5">#REF!,#REF!,#REF!,#REF!,#REF!,#REF!,#REF!</definedName>
    <definedName name="T21.3_Protect" localSheetId="12">#REF!,#REF!,#REF!,#REF!,#REF!,#REF!,#REF!</definedName>
    <definedName name="T21.3_Protect" localSheetId="8">#REF!,#REF!,#REF!,#REF!,#REF!,#REF!,#REF!</definedName>
    <definedName name="T21.3_Protect" localSheetId="13">#REF!,#REF!,#REF!,#REF!,#REF!,#REF!,#REF!</definedName>
    <definedName name="T21.3_Protect" localSheetId="10">#REF!,#REF!,#REF!,#REF!,#REF!,#REF!,#REF!</definedName>
    <definedName name="T21.3_Protect" localSheetId="9">#REF!,#REF!,#REF!,#REF!,#REF!,#REF!,#REF!</definedName>
    <definedName name="T21.3_Protect" localSheetId="11">#REF!,#REF!,#REF!,#REF!,#REF!,#REF!,#REF!</definedName>
    <definedName name="T21.3_Protect" localSheetId="6">#REF!,#REF!,#REF!,#REF!,#REF!,#REF!,#REF!</definedName>
    <definedName name="T21.3_Protect" localSheetId="7">#REF!,#REF!,#REF!,#REF!,#REF!,#REF!,#REF!</definedName>
    <definedName name="T21.3_Protect" localSheetId="3">#REF!,#REF!,#REF!,#REF!,#REF!,#REF!,#REF!</definedName>
    <definedName name="T21.3_Protect" localSheetId="15">#REF!,#REF!,#REF!,#REF!,#REF!,#REF!,#REF!</definedName>
    <definedName name="T21.3_Protect">#REF!,#REF!,#REF!,#REF!,#REF!,#REF!,#REF!</definedName>
    <definedName name="T21.4?Data" localSheetId="17">P1_T21.4?Data,P2_T21.4?Data</definedName>
    <definedName name="T21.4?Data" localSheetId="5">P1_T21.4?Data,P2_T21.4?Data</definedName>
    <definedName name="T21.4?Data" localSheetId="12">P1_T21.4?Data,P2_T21.4?Data</definedName>
    <definedName name="T21.4?Data" localSheetId="8">P1_T21.4?Data,P2_T21.4?Data</definedName>
    <definedName name="T21.4?Data" localSheetId="13">P1_T21.4?Data,P2_T21.4?Data</definedName>
    <definedName name="T21.4?Data" localSheetId="10">P1_T21.4?Data,P2_T21.4?Data</definedName>
    <definedName name="T21.4?Data" localSheetId="9">P1_T21.4?Data,P2_T21.4?Data</definedName>
    <definedName name="T21.4?Data" localSheetId="11">P1_T21.4?Data,P2_T21.4?Data</definedName>
    <definedName name="T21.4?Data" localSheetId="6">P1_T21.4?Data,P2_T21.4?Data</definedName>
    <definedName name="T21.4?Data" localSheetId="7">P1_T21.4?Data,P2_T21.4?Data</definedName>
    <definedName name="T21.4?Data" localSheetId="3">P1_T21.4?Data,P2_T21.4?Data</definedName>
    <definedName name="T21.4?Data" localSheetId="15">P1_T21.4?Data,P2_T21.4?Data</definedName>
    <definedName name="T21.4?Data">P1_T21.4?Data,P2_T21.4?Data</definedName>
    <definedName name="T21?axis?R?ВРАС" localSheetId="12">#REF!</definedName>
    <definedName name="T21?axis?R?ВРАС" localSheetId="13">#REF!</definedName>
    <definedName name="T21?axis?R?ВРАС" localSheetId="6">#REF!</definedName>
    <definedName name="T21?axis?R?ВРАС">#REF!</definedName>
    <definedName name="T21?axis?R?ВРАС?" localSheetId="12">#REF!</definedName>
    <definedName name="T21?axis?R?ВРАС?" localSheetId="13">#REF!</definedName>
    <definedName name="T21?axis?R?ВРАС?">#REF!</definedName>
    <definedName name="T21?axis?R?ДОГОВОР" localSheetId="12">#REF!</definedName>
    <definedName name="T21?axis?R?ДОГОВОР" localSheetId="13">#REF!</definedName>
    <definedName name="T21?axis?R?ДОГОВОР">#REF!</definedName>
    <definedName name="T21?axis?R?ДОГОВОР?" localSheetId="12">#REF!</definedName>
    <definedName name="T21?axis?R?ДОГОВОР?" localSheetId="13">#REF!</definedName>
    <definedName name="T21?axis?R?ДОГОВОР?">#REF!</definedName>
    <definedName name="T21?axis?R?ПЭ">'[93]21'!$D$14:$S$16,'[93]21'!$D$26:$S$28,'[93]21'!$D$20:$S$22</definedName>
    <definedName name="T21?axis?R?ПЭ?">'[93]21'!$B$14:$B$16,'[93]21'!$B$26:$B$28,'[93]21'!$B$20:$B$22</definedName>
    <definedName name="T21?axis?ПРД?БАЗ">'[138]21'!$J$6:$K$29,'[138]21'!$G$6:$H$29</definedName>
    <definedName name="T21?axis?ПРД?ПРЕД">'[138]21'!$L$6:$M$29,'[138]21'!$E$6:$F$29</definedName>
    <definedName name="T21?axis?ПРД?РЕГ" localSheetId="12">#REF!</definedName>
    <definedName name="T21?axis?ПРД?РЕГ" localSheetId="13">#REF!</definedName>
    <definedName name="T21?axis?ПРД?РЕГ" localSheetId="6">#REF!</definedName>
    <definedName name="T21?axis?ПРД?РЕГ">#REF!</definedName>
    <definedName name="T21?axis?ПФ?NA" localSheetId="12">#REF!</definedName>
    <definedName name="T21?axis?ПФ?NA" localSheetId="13">#REF!</definedName>
    <definedName name="T21?axis?ПФ?NA">#REF!</definedName>
    <definedName name="T21?axis?ПФ?ПЛАН">'[138]21'!$J$6:$J$29,'[138]21'!$E$6:$E$29,'[138]21'!$L$6:$L$29,'[138]21'!$G$6:$G$29</definedName>
    <definedName name="T21?axis?ПФ?ФАКТ">'[138]21'!$K$6:$K$29,'[138]21'!$F$6:$F$29,'[138]21'!$M$6:$M$29,'[138]21'!$H$6:$H$29</definedName>
    <definedName name="T21?Data">'[138]21'!$E$11:$M$22,'[138]21'!$E$24:$M$27,'[138]21'!$E$29:$M$29,'[138]21'!$E$6:$M$9</definedName>
    <definedName name="T21?item_ext?МЕД" localSheetId="12">#REF!</definedName>
    <definedName name="T21?item_ext?МЕД" localSheetId="13">#REF!</definedName>
    <definedName name="T21?item_ext?МЕД" localSheetId="6">#REF!</definedName>
    <definedName name="T21?item_ext?МЕД">#REF!</definedName>
    <definedName name="T21?item_ext?РОСТ" localSheetId="12">#REF!</definedName>
    <definedName name="T21?item_ext?РОСТ" localSheetId="13">#REF!</definedName>
    <definedName name="T21?item_ext?РОСТ">#REF!</definedName>
    <definedName name="T21?L1" localSheetId="12">#REF!</definedName>
    <definedName name="T21?L1" localSheetId="13">#REF!</definedName>
    <definedName name="T21?L1">#REF!</definedName>
    <definedName name="T21?L1.1" localSheetId="12">#REF!</definedName>
    <definedName name="T21?L1.1" localSheetId="13">#REF!</definedName>
    <definedName name="T21?L1.1">#REF!</definedName>
    <definedName name="T21?L2" localSheetId="12">#REF!</definedName>
    <definedName name="T21?L2" localSheetId="13">#REF!</definedName>
    <definedName name="T21?L2">#REF!</definedName>
    <definedName name="T21?L3" localSheetId="12">#REF!</definedName>
    <definedName name="T21?L3" localSheetId="13">#REF!</definedName>
    <definedName name="T21?L3">#REF!</definedName>
    <definedName name="T21?L4" localSheetId="12">#REF!</definedName>
    <definedName name="T21?L4" localSheetId="13">#REF!</definedName>
    <definedName name="T21?L4">#REF!</definedName>
    <definedName name="T21?L4.x" localSheetId="12">#REF!</definedName>
    <definedName name="T21?L4.x" localSheetId="13">#REF!</definedName>
    <definedName name="T21?L4.x">#REF!</definedName>
    <definedName name="T21?L5" localSheetId="12">#REF!</definedName>
    <definedName name="T21?L5" localSheetId="13">#REF!</definedName>
    <definedName name="T21?L5">#REF!</definedName>
    <definedName name="T21?L6" localSheetId="12">#REF!</definedName>
    <definedName name="T21?L6" localSheetId="13">#REF!</definedName>
    <definedName name="T21?L6">#REF!</definedName>
    <definedName name="T21?L7" localSheetId="12">#REF!</definedName>
    <definedName name="T21?L7" localSheetId="13">#REF!</definedName>
    <definedName name="T21?L7">#REF!</definedName>
    <definedName name="T21?Name" localSheetId="12">#REF!</definedName>
    <definedName name="T21?Name" localSheetId="13">#REF!</definedName>
    <definedName name="T21?Name">#REF!</definedName>
    <definedName name="T21?Table" localSheetId="12">#REF!</definedName>
    <definedName name="T21?Table" localSheetId="13">#REF!</definedName>
    <definedName name="T21?Table">#REF!</definedName>
    <definedName name="T21?Title" localSheetId="12">#REF!</definedName>
    <definedName name="T21?Title" localSheetId="13">#REF!</definedName>
    <definedName name="T21?Title">#REF!</definedName>
    <definedName name="T21?unit?ПРЦ" localSheetId="12">#REF!</definedName>
    <definedName name="T21?unit?ПРЦ" localSheetId="13">#REF!</definedName>
    <definedName name="T21?unit?ПРЦ">#REF!</definedName>
    <definedName name="T21?unit?ТРУБ" localSheetId="12">#REF!</definedName>
    <definedName name="T21?unit?ТРУБ" localSheetId="13">#REF!</definedName>
    <definedName name="T21?unit?ТРУБ">#REF!</definedName>
    <definedName name="T21_Copy" localSheetId="12">#REF!</definedName>
    <definedName name="T21_Copy" localSheetId="13">#REF!</definedName>
    <definedName name="T21_Copy">#REF!</definedName>
    <definedName name="T21_Protect">'[138]21'!$B$11:$B$22,'[138]21'!$E$11:$I$22,'[138]21'!$B$25:$B$27,'[138]21'!$E$24:$I$27,'[138]21'!$E$6:$I$9</definedName>
    <definedName name="T21_Protection" localSheetId="17">P2_T21_Protection,P3_T21_Protection</definedName>
    <definedName name="T21_Protection" localSheetId="5">[0]!P2_T21_Protection,[0]!P3_T21_Protection</definedName>
    <definedName name="T21_Protection" localSheetId="12">[0]!P2_T21_Protection,'Пр (1ГВС)'!P3_T21_Protection</definedName>
    <definedName name="T21_Protection" localSheetId="8">P2_T21_Protection,'Пр (2ГВС)'!P3_T21_Protection</definedName>
    <definedName name="T21_Protection" localSheetId="13">[0]!P2_T21_Protection,[0]!P3_T21_Protection</definedName>
    <definedName name="T21_Protection" localSheetId="10">P2_T21_Protection,'пр 4 (ГВС)'!P3_T21_Protection</definedName>
    <definedName name="T21_Protection" localSheetId="9">P2_T21_Protection,пр3ГВС!P3_T21_Protection</definedName>
    <definedName name="T21_Protection" localSheetId="11">[0]!P2_T21_Protection,[0]!P3_T21_Protection</definedName>
    <definedName name="T21_Protection" localSheetId="6">[0]!P2_T21_Protection,'Прил 2'!P3_T21_Protection</definedName>
    <definedName name="T21_Protection" localSheetId="7">P2_T21_Protection,'Прил 3'!P3_T21_Protection</definedName>
    <definedName name="T21_Protection" localSheetId="3">[0]!P2_T21_Protection,[0]!P3_T21_Protection</definedName>
    <definedName name="T21_Protection" localSheetId="15">P2_T21_Protection,P3_T21_Protection</definedName>
    <definedName name="T21_Protection">P2_T21_Protection,P3_T21_Protection</definedName>
    <definedName name="T22?axis?R?ВРАС" localSheetId="12">#REF!</definedName>
    <definedName name="T22?axis?R?ВРАС" localSheetId="13">#REF!</definedName>
    <definedName name="T22?axis?R?ВРАС" localSheetId="6">#REF!</definedName>
    <definedName name="T22?axis?R?ВРАС">#REF!</definedName>
    <definedName name="T22?axis?R?ВРАС?" localSheetId="12">#REF!</definedName>
    <definedName name="T22?axis?R?ВРАС?" localSheetId="13">#REF!</definedName>
    <definedName name="T22?axis?R?ВРАС?">#REF!</definedName>
    <definedName name="T22?axis?R?ДОГОВОР" localSheetId="12">#REF!</definedName>
    <definedName name="T22?axis?R?ДОГОВОР" localSheetId="13">#REF!</definedName>
    <definedName name="T22?axis?R?ДОГОВОР">#REF!</definedName>
    <definedName name="T22?axis?R?ДОГОВОР?" localSheetId="12">#REF!</definedName>
    <definedName name="T22?axis?R?ДОГОВОР?" localSheetId="13">#REF!</definedName>
    <definedName name="T22?axis?R?ДОГОВОР?">#REF!</definedName>
    <definedName name="T22?axis?ПРД?БАЗ">'[138]22'!$L$6:$M$75,'[138]22'!$I$6:$J$75</definedName>
    <definedName name="T22?axis?ПРД?ПРЕД">'[138]22'!$N$6:$O$75,'[138]22'!$G$6:$H$75</definedName>
    <definedName name="T22?axis?ПРД?РЕГ" localSheetId="12">#REF!</definedName>
    <definedName name="T22?axis?ПРД?РЕГ" localSheetId="13">#REF!</definedName>
    <definedName name="T22?axis?ПРД?РЕГ" localSheetId="6">#REF!</definedName>
    <definedName name="T22?axis?ПРД?РЕГ">#REF!</definedName>
    <definedName name="T22?axis?ПФ?NA" localSheetId="12">#REF!</definedName>
    <definedName name="T22?axis?ПФ?NA" localSheetId="13">#REF!</definedName>
    <definedName name="T22?axis?ПФ?NA">#REF!</definedName>
    <definedName name="T22?axis?ПФ?ПЛАН">'[138]22'!$L$6:$L$75,'[138]22'!$G$6:$G$75,'[138]22'!$N$6:$N$75,'[138]22'!$I$6:$I$75</definedName>
    <definedName name="T22?axis?ПФ?ФАКТ">'[138]22'!$M$6:$M$75,'[138]22'!$H$6:$H$75,'[138]22'!$O$6:$O$75,'[138]22'!$J$6:$J$75</definedName>
    <definedName name="T22?Data" localSheetId="12">'[138]22'!$G$61:$O$61,[0]!P1_T22?Data</definedName>
    <definedName name="T22?Data" localSheetId="8">'[138]22'!$G$61:$O$61,P1_T22?Data</definedName>
    <definedName name="T22?Data" localSheetId="10">'[138]22'!$G$61:$O$61,P1_T22?Data</definedName>
    <definedName name="T22?Data" localSheetId="9">'[138]22'!$G$61:$O$61,P1_T22?Data</definedName>
    <definedName name="T22?Data" localSheetId="6">'[138]22'!$G$61:$O$61,P1_T22?Data</definedName>
    <definedName name="T22?Data" localSheetId="7">'[138]22'!$G$61:$O$61,P1_T22?Data</definedName>
    <definedName name="T22?Data">'[138]22'!$G$61:$O$61,P1_T22?Data</definedName>
    <definedName name="T22?item_ext?ВСЕГО">'[93]22'!$E$8:$F$31,'[93]22'!$I$8:$J$31</definedName>
    <definedName name="T22?item_ext?РОСТ" localSheetId="12">#REF!</definedName>
    <definedName name="T22?item_ext?РОСТ" localSheetId="13">#REF!</definedName>
    <definedName name="T22?item_ext?РОСТ" localSheetId="6">#REF!</definedName>
    <definedName name="T22?item_ext?РОСТ">#REF!</definedName>
    <definedName name="T22?item_ext?ЭС">'[93]22'!$K$8:$L$31,'[93]22'!$G$8:$H$31</definedName>
    <definedName name="T22?L1" localSheetId="12">#REF!</definedName>
    <definedName name="T22?L1" localSheetId="13">#REF!</definedName>
    <definedName name="T22?L1" localSheetId="6">#REF!</definedName>
    <definedName name="T22?L1">#REF!</definedName>
    <definedName name="T22?L1.1" localSheetId="12">#REF!</definedName>
    <definedName name="T22?L1.1" localSheetId="13">#REF!</definedName>
    <definedName name="T22?L1.1">#REF!</definedName>
    <definedName name="T22?L1.x">'[138]22'!$G$63:$O$72,'[138]22'!$G$8:$O$10</definedName>
    <definedName name="T22?L2" localSheetId="12">'[164]другие затраты с-ст'!#REF!</definedName>
    <definedName name="T22?L2" localSheetId="13">'[164]другие затраты с-ст'!#REF!</definedName>
    <definedName name="T22?L2" localSheetId="6">'[164]другие затраты с-ст'!#REF!</definedName>
    <definedName name="T22?L2">'[164]другие затраты с-ст'!#REF!</definedName>
    <definedName name="T22?Name" localSheetId="12">#REF!</definedName>
    <definedName name="T22?Name" localSheetId="13">#REF!</definedName>
    <definedName name="T22?Name" localSheetId="6">#REF!</definedName>
    <definedName name="T22?Name">#REF!</definedName>
    <definedName name="T22?Table" localSheetId="12">#REF!</definedName>
    <definedName name="T22?Table" localSheetId="13">#REF!</definedName>
    <definedName name="T22?Table">#REF!</definedName>
    <definedName name="T22?Title" localSheetId="12">#REF!</definedName>
    <definedName name="T22?Title" localSheetId="13">#REF!</definedName>
    <definedName name="T22?Title">#REF!</definedName>
    <definedName name="T22?unit?ГКАЛ.Ч">'[93]22'!$G$8:$G$31,'[93]22'!$I$8:$I$31,'[93]22'!$K$8:$K$31,'[93]22'!$E$8:$E$31</definedName>
    <definedName name="T22?unit?ПРЦ" localSheetId="12">#REF!</definedName>
    <definedName name="T22?unit?ПРЦ" localSheetId="13">#REF!</definedName>
    <definedName name="T22?unit?ПРЦ" localSheetId="6">#REF!</definedName>
    <definedName name="T22?unit?ПРЦ">#REF!</definedName>
    <definedName name="T22?unit?ТГКАЛ">'[93]22'!$H$8:$H$31,'[93]22'!$J$8:$J$31,'[93]22'!$L$8:$L$31,'[93]22'!$F$8:$F$31</definedName>
    <definedName name="T22?unit?ТРУБ" localSheetId="12">#REF!</definedName>
    <definedName name="T22?unit?ТРУБ" localSheetId="13">#REF!</definedName>
    <definedName name="T22?unit?ТРУБ" localSheetId="6">#REF!</definedName>
    <definedName name="T22?unit?ТРУБ">#REF!</definedName>
    <definedName name="T22_ADD_1" localSheetId="12">#REF!</definedName>
    <definedName name="T22_ADD_1" localSheetId="13">#REF!</definedName>
    <definedName name="T22_ADD_1">#REF!</definedName>
    <definedName name="T22_Copy" localSheetId="12">'[164]другие затраты с-ст'!#REF!</definedName>
    <definedName name="T22_Copy" localSheetId="13">'[164]другие затраты с-ст'!#REF!</definedName>
    <definedName name="T22_Copy" localSheetId="6">'[164]другие затраты с-ст'!#REF!</definedName>
    <definedName name="T22_Copy">'[164]другие затраты с-ст'!#REF!</definedName>
    <definedName name="T22_Copy2" localSheetId="12">'[164]другие затраты с-ст'!#REF!</definedName>
    <definedName name="T22_Copy2" localSheetId="13">'[164]другие затраты с-ст'!#REF!</definedName>
    <definedName name="T22_Copy2" localSheetId="6">'[164]другие затраты с-ст'!#REF!</definedName>
    <definedName name="T22_Copy2">'[164]другие затраты с-ст'!#REF!</definedName>
    <definedName name="T22_Protect">'[138]22'!$G$8:$K$72,'[138]22'!$A$6:$C$73</definedName>
    <definedName name="T22_Protection">'[93]22'!$E$19:$L$23,'[93]22'!$E$25:$L$25,'[93]22'!$E$27:$L$31,'[93]22'!$E$17:$L$17</definedName>
    <definedName name="T23?axis?R?ВТОП">'[93]23'!$E$8:$P$30,'[93]23'!$E$36:$P$58</definedName>
    <definedName name="T23?axis?R?ВТОП?">'[93]23'!$C$8:$C$30,'[93]23'!$C$36:$C$58</definedName>
    <definedName name="T23?axis?R?ПЭ">'[93]23'!$E$8:$P$30,'[93]23'!$E$36:$P$58</definedName>
    <definedName name="T23?axis?R?ПЭ?">'[93]23'!$B$8:$B$30,'[93]23'!$B$36:$B$58</definedName>
    <definedName name="T23?axis?R?СЦТ">'[93]23'!$E$32:$P$34,'[93]23'!$E$60:$P$62</definedName>
    <definedName name="T23?axis?R?СЦТ?">'[93]23'!$A$60:$A$62,'[93]23'!$A$32:$A$34</definedName>
    <definedName name="T23?axis?ПРД?БАЗ">'[138]23'!$I$6:$J$13,'[138]23'!$F$6:$G$13</definedName>
    <definedName name="T23?axis?ПРД?ПРЕД">'[138]23'!$K$6:$L$13,'[138]23'!$D$6:$E$13</definedName>
    <definedName name="T23?axis?ПРД?РЕГ" localSheetId="12">#REF!</definedName>
    <definedName name="T23?axis?ПРД?РЕГ" localSheetId="13">#REF!</definedName>
    <definedName name="T23?axis?ПРД?РЕГ" localSheetId="6">#REF!</definedName>
    <definedName name="T23?axis?ПРД?РЕГ">#REF!</definedName>
    <definedName name="T23?axis?ПФ?NA" localSheetId="12">#REF!</definedName>
    <definedName name="T23?axis?ПФ?NA" localSheetId="13">#REF!</definedName>
    <definedName name="T23?axis?ПФ?NA">#REF!</definedName>
    <definedName name="T23?axis?ПФ?ПЛАН">'[138]23'!$I$6:$I$13,'[138]23'!$D$6:$D$13,'[138]23'!$K$6:$K$13,'[138]23'!$F$6:$F$13</definedName>
    <definedName name="T23?axis?ПФ?ФАКТ">'[138]23'!$J$6:$J$13,'[138]23'!$E$6:$E$13,'[138]23'!$L$6:$L$13,'[138]23'!$G$6:$G$13</definedName>
    <definedName name="T23?Data">'[138]23'!$D$9:$L$9,'[138]23'!$D$11:$L$13,'[138]23'!$D$6:$L$7</definedName>
    <definedName name="T23?item_ext?ВСЕГО">'[93]23'!$A$55:$P$58,'[93]23'!$A$27:$P$30</definedName>
    <definedName name="T23?item_ext?ИТОГО">'[93]23'!$A$59:$P$59,'[93]23'!$A$31:$P$31</definedName>
    <definedName name="T23?item_ext?РОСТ" localSheetId="12">#REF!</definedName>
    <definedName name="T23?item_ext?РОСТ" localSheetId="13">#REF!</definedName>
    <definedName name="T23?item_ext?РОСТ" localSheetId="6">#REF!</definedName>
    <definedName name="T23?item_ext?РОСТ">#REF!</definedName>
    <definedName name="T23?item_ext?СЦТ">'[93]23'!$A$60:$P$62,'[93]23'!$A$32:$P$34</definedName>
    <definedName name="T23?L1" localSheetId="12">#REF!</definedName>
    <definedName name="T23?L1" localSheetId="13">#REF!</definedName>
    <definedName name="T23?L1" localSheetId="6">#REF!</definedName>
    <definedName name="T23?L1">#REF!</definedName>
    <definedName name="T23?L1.1" localSheetId="12">#REF!</definedName>
    <definedName name="T23?L1.1" localSheetId="13">#REF!</definedName>
    <definedName name="T23?L1.1">#REF!</definedName>
    <definedName name="T23?L1.2" localSheetId="12">#REF!</definedName>
    <definedName name="T23?L1.2" localSheetId="13">#REF!</definedName>
    <definedName name="T23?L1.2">#REF!</definedName>
    <definedName name="T23?L2" localSheetId="12">#REF!</definedName>
    <definedName name="T23?L2" localSheetId="13">#REF!</definedName>
    <definedName name="T23?L2">#REF!</definedName>
    <definedName name="T23?L3" localSheetId="12">#REF!</definedName>
    <definedName name="T23?L3" localSheetId="13">#REF!</definedName>
    <definedName name="T23?L3">#REF!</definedName>
    <definedName name="T23?L4" localSheetId="12">#REF!</definedName>
    <definedName name="T23?L4" localSheetId="13">#REF!</definedName>
    <definedName name="T23?L4">#REF!</definedName>
    <definedName name="T23?Name" localSheetId="12">#REF!</definedName>
    <definedName name="T23?Name" localSheetId="13">#REF!</definedName>
    <definedName name="T23?Name">#REF!</definedName>
    <definedName name="T23?Table" localSheetId="12">#REF!</definedName>
    <definedName name="T23?Table" localSheetId="13">#REF!</definedName>
    <definedName name="T23?Table">#REF!</definedName>
    <definedName name="T23?Title" localSheetId="12">#REF!</definedName>
    <definedName name="T23?Title" localSheetId="13">#REF!</definedName>
    <definedName name="T23?Title">#REF!</definedName>
    <definedName name="T23?unit?ПРЦ">'[138]23'!$D$12:$H$12,'[138]23'!$I$6:$L$13</definedName>
    <definedName name="T23?unit?ТРУБ">'[138]23'!$D$9:$H$9,'[138]23'!$D$11:$H$11,'[138]23'!$D$13:$H$13,'[138]23'!$D$6:$H$7</definedName>
    <definedName name="T23_Protect">'[138]23'!$D$9:$H$9,'[138]23'!$D$12:$H$12,'[138]23'!$D$6:$H$7</definedName>
    <definedName name="T23_Protection" localSheetId="12">'[93]23'!$A$60:$A$62,'[93]23'!$F$60:$J$62,'[93]23'!$O$60:$P$62,'[93]23'!$A$9:$A$25,[0]!P1_T23_Protection</definedName>
    <definedName name="T23_Protection" localSheetId="8">'[93]23'!$A$60:$A$62,'[93]23'!$F$60:$J$62,'[93]23'!$O$60:$P$62,'[93]23'!$A$9:$A$25,P1_T23_Protection</definedName>
    <definedName name="T23_Protection" localSheetId="10">'[93]23'!$A$60:$A$62,'[93]23'!$F$60:$J$62,'[93]23'!$O$60:$P$62,'[93]23'!$A$9:$A$25,P1_T23_Protection</definedName>
    <definedName name="T23_Protection" localSheetId="9">'[93]23'!$A$60:$A$62,'[93]23'!$F$60:$J$62,'[93]23'!$O$60:$P$62,'[93]23'!$A$9:$A$25,P1_T23_Protection</definedName>
    <definedName name="T23_Protection" localSheetId="6">'[93]23'!$A$60:$A$62,'[93]23'!$F$60:$J$62,'[93]23'!$O$60:$P$62,'[93]23'!$A$9:$A$25,P1_T23_Protection</definedName>
    <definedName name="T23_Protection" localSheetId="7">'[93]23'!$A$60:$A$62,'[93]23'!$F$60:$J$62,'[93]23'!$O$60:$P$62,'[93]23'!$A$9:$A$25,P1_T23_Protection</definedName>
    <definedName name="T23_Protection">'[93]23'!$A$60:$A$62,'[93]23'!$F$60:$J$62,'[93]23'!$O$60:$P$62,'[93]23'!$A$9:$A$25,P1_T23_Protection</definedName>
    <definedName name="T24.1?axis?R?БАНК" localSheetId="12">#REF!</definedName>
    <definedName name="T24.1?axis?R?БАНК" localSheetId="13">#REF!</definedName>
    <definedName name="T24.1?axis?R?БАНК" localSheetId="6">#REF!</definedName>
    <definedName name="T24.1?axis?R?БАНК">#REF!</definedName>
    <definedName name="T24.1?axis?R?БАНК?" localSheetId="12">#REF!</definedName>
    <definedName name="T24.1?axis?R?БАНК?" localSheetId="13">#REF!</definedName>
    <definedName name="T24.1?axis?R?БАНК?">#REF!</definedName>
    <definedName name="T24.1?axis?R?ДОГОВОР" localSheetId="12">#REF!</definedName>
    <definedName name="T24.1?axis?R?ДОГОВОР" localSheetId="13">#REF!</definedName>
    <definedName name="T24.1?axis?R?ДОГОВОР">#REF!</definedName>
    <definedName name="T24.1?axis?R?ДОГОВОР?" localSheetId="12">#REF!</definedName>
    <definedName name="T24.1?axis?R?ДОГОВОР?" localSheetId="13">#REF!</definedName>
    <definedName name="T24.1?axis?R?ДОГОВОР?">#REF!</definedName>
    <definedName name="T24.1?axis?R?КОММ" localSheetId="12">#REF!</definedName>
    <definedName name="T24.1?axis?R?КОММ" localSheetId="13">#REF!</definedName>
    <definedName name="T24.1?axis?R?КОММ">#REF!</definedName>
    <definedName name="T24.1?axis?R?КОММ?" localSheetId="12">#REF!</definedName>
    <definedName name="T24.1?axis?R?КОММ?" localSheetId="13">#REF!</definedName>
    <definedName name="T24.1?axis?R?КОММ?">#REF!</definedName>
    <definedName name="T24.1?axis?ПРД?БАЗ" localSheetId="12">#REF!</definedName>
    <definedName name="T24.1?axis?ПРД?БАЗ" localSheetId="13">#REF!</definedName>
    <definedName name="T24.1?axis?ПРД?БАЗ">#REF!</definedName>
    <definedName name="T24.1?axis?ПРД?РЕГ" localSheetId="12">#REF!</definedName>
    <definedName name="T24.1?axis?ПРД?РЕГ" localSheetId="13">#REF!</definedName>
    <definedName name="T24.1?axis?ПРД?РЕГ">#REF!</definedName>
    <definedName name="T24.1?Data">'[138]24.1'!$E$11,'[138]24.1'!$H$11:$J$11,'[138]24.1'!$E$21,'[138]24.1'!$H$21:$J$21,'[138]24.1'!$B$16:$J$19,'[138]24.1'!$B$6:$J$9</definedName>
    <definedName name="T24.1?L1" localSheetId="12">#REF!</definedName>
    <definedName name="T24.1?L1" localSheetId="13">#REF!</definedName>
    <definedName name="T24.1?L1" localSheetId="6">#REF!</definedName>
    <definedName name="T24.1?L1">#REF!</definedName>
    <definedName name="T24.1?L2" localSheetId="12">#REF!</definedName>
    <definedName name="T24.1?L2" localSheetId="13">#REF!</definedName>
    <definedName name="T24.1?L2">#REF!</definedName>
    <definedName name="T24.1?L3" localSheetId="12">#REF!</definedName>
    <definedName name="T24.1?L3" localSheetId="13">#REF!</definedName>
    <definedName name="T24.1?L3">#REF!</definedName>
    <definedName name="T24.1?L4" localSheetId="12">#REF!</definedName>
    <definedName name="T24.1?L4" localSheetId="13">#REF!</definedName>
    <definedName name="T24.1?L4">#REF!</definedName>
    <definedName name="T24.1?L5" localSheetId="12">#REF!</definedName>
    <definedName name="T24.1?L5" localSheetId="13">#REF!</definedName>
    <definedName name="T24.1?L5">#REF!</definedName>
    <definedName name="T24.1?L6" localSheetId="12">#REF!</definedName>
    <definedName name="T24.1?L6" localSheetId="13">#REF!</definedName>
    <definedName name="T24.1?L6">#REF!</definedName>
    <definedName name="T24.1?Name" localSheetId="12">#REF!</definedName>
    <definedName name="T24.1?Name" localSheetId="13">#REF!</definedName>
    <definedName name="T24.1?Name">#REF!</definedName>
    <definedName name="T24.1?Table" localSheetId="12">#REF!</definedName>
    <definedName name="T24.1?Table" localSheetId="13">#REF!</definedName>
    <definedName name="T24.1?Table">#REF!</definedName>
    <definedName name="T24.1?Title" localSheetId="12">#REF!</definedName>
    <definedName name="T24.1?Title" localSheetId="13">#REF!</definedName>
    <definedName name="T24.1?Title">#REF!</definedName>
    <definedName name="T24.1?unit?ДАТА" localSheetId="12">#REF!</definedName>
    <definedName name="T24.1?unit?ДАТА" localSheetId="13">#REF!</definedName>
    <definedName name="T24.1?unit?ДАТА">#REF!</definedName>
    <definedName name="T24.1?unit?ДН" localSheetId="12">#REF!</definedName>
    <definedName name="T24.1?unit?ДН" localSheetId="13">#REF!</definedName>
    <definedName name="T24.1?unit?ДН">#REF!</definedName>
    <definedName name="T24.1?unit?ПРЦ" localSheetId="12">#REF!</definedName>
    <definedName name="T24.1?unit?ПРЦ" localSheetId="13">#REF!</definedName>
    <definedName name="T24.1?unit?ПРЦ">#REF!</definedName>
    <definedName name="T24.1?unit?ТРУБ">'[138]24.1'!$E$5:$E$21,'[138]24.1'!$J$5:$J$21</definedName>
    <definedName name="T24.1_Copy1" localSheetId="12">'[164]% за кредит'!#REF!</definedName>
    <definedName name="T24.1_Copy1" localSheetId="13">'[164]% за кредит'!#REF!</definedName>
    <definedName name="T24.1_Copy1" localSheetId="6">'[164]% за кредит'!#REF!</definedName>
    <definedName name="T24.1_Copy1">'[164]% за кредит'!#REF!</definedName>
    <definedName name="T24.1_Copy2" localSheetId="12">'[164]% за кредит'!#REF!</definedName>
    <definedName name="T24.1_Copy2" localSheetId="13">'[164]% за кредит'!#REF!</definedName>
    <definedName name="T24.1_Copy2">'[164]% за кредит'!#REF!</definedName>
    <definedName name="T24.1_Protect" localSheetId="12">#REF!,#REF!,#REF!,#REF!</definedName>
    <definedName name="T24.1_Protect" localSheetId="13">#REF!,#REF!,#REF!,#REF!</definedName>
    <definedName name="T24.1_Protect" localSheetId="6">#REF!,#REF!,#REF!,#REF!</definedName>
    <definedName name="T24.1_Protect">#REF!,#REF!,#REF!,#REF!</definedName>
    <definedName name="T24?axis?R?ДОГОВОР">'[138]24'!$D$24:$L$27,'[138]24'!$D$8:$L$15</definedName>
    <definedName name="T24?axis?R?ДОГОВОР?">'[138]24'!$B$24:$B$27,'[138]24'!$B$8:$B$15</definedName>
    <definedName name="T24?axis?ПРД?БАЗ">'[138]24'!$I$6:$J$29,'[138]24'!$F$6:$G$29</definedName>
    <definedName name="T24?axis?ПРД?ПРЕД">'[138]24'!$K$6:$L$29,'[138]24'!$D$6:$E$29</definedName>
    <definedName name="T24?axis?ПРД?РЕГ" localSheetId="12">#REF!</definedName>
    <definedName name="T24?axis?ПРД?РЕГ" localSheetId="13">#REF!</definedName>
    <definedName name="T24?axis?ПРД?РЕГ" localSheetId="6">#REF!</definedName>
    <definedName name="T24?axis?ПРД?РЕГ">#REF!</definedName>
    <definedName name="T24?axis?ПФ?NA" localSheetId="12">#REF!</definedName>
    <definedName name="T24?axis?ПФ?NA" localSheetId="13">#REF!</definedName>
    <definedName name="T24?axis?ПФ?NA">#REF!</definedName>
    <definedName name="T24?axis?ПФ?ПЛАН">'[138]24'!$F$6:$F$29,'[138]24'!$I$6:$I$29,'[138]24'!$K$6:$K$29,'[138]24'!$D$6:$D$29</definedName>
    <definedName name="T24?axis?ПФ?ФАКТ">'[138]24'!$J$6:$J$29,'[138]24'!$E$6:$E$29,'[138]24'!$L$6:$L$29,'[138]24'!$G$6:$G$29</definedName>
    <definedName name="T24?Data">'[138]24'!$D$8:$L$15,'[138]24'!$D$17:$L$22,'[138]24'!$D$24:$L$27,'[138]24'!$D$29:$L$29,'[138]24'!$D$6:$L$6</definedName>
    <definedName name="T24?item_ext?РОСТ" localSheetId="12">#REF!</definedName>
    <definedName name="T24?item_ext?РОСТ" localSheetId="13">#REF!</definedName>
    <definedName name="T24?item_ext?РОСТ" localSheetId="6">#REF!</definedName>
    <definedName name="T24?item_ext?РОСТ">#REF!</definedName>
    <definedName name="T24?L1" localSheetId="12">#REF!</definedName>
    <definedName name="T24?L1" localSheetId="13">#REF!</definedName>
    <definedName name="T24?L1">#REF!</definedName>
    <definedName name="T24?L1.x" localSheetId="12">#REF!</definedName>
    <definedName name="T24?L1.x" localSheetId="13">#REF!</definedName>
    <definedName name="T24?L1.x">#REF!</definedName>
    <definedName name="T24?L2" localSheetId="12">#REF!</definedName>
    <definedName name="T24?L2" localSheetId="13">#REF!</definedName>
    <definedName name="T24?L2">#REF!</definedName>
    <definedName name="T24?L2.1" localSheetId="12">#REF!</definedName>
    <definedName name="T24?L2.1" localSheetId="13">#REF!</definedName>
    <definedName name="T24?L2.1">#REF!</definedName>
    <definedName name="T24?L2.2" localSheetId="12">#REF!</definedName>
    <definedName name="T24?L2.2" localSheetId="13">#REF!</definedName>
    <definedName name="T24?L2.2">#REF!</definedName>
    <definedName name="T24?L3" localSheetId="12">#REF!</definedName>
    <definedName name="T24?L3" localSheetId="13">#REF!</definedName>
    <definedName name="T24?L3">#REF!</definedName>
    <definedName name="T24?L4" localSheetId="12">#REF!</definedName>
    <definedName name="T24?L4" localSheetId="13">#REF!</definedName>
    <definedName name="T24?L4">#REF!</definedName>
    <definedName name="T24?L5" localSheetId="12">#REF!</definedName>
    <definedName name="T24?L5" localSheetId="13">#REF!</definedName>
    <definedName name="T24?L5">#REF!</definedName>
    <definedName name="T24?L5.x" localSheetId="12">#REF!</definedName>
    <definedName name="T24?L5.x" localSheetId="13">#REF!</definedName>
    <definedName name="T24?L5.x">#REF!</definedName>
    <definedName name="T24?L6" localSheetId="12">#REF!</definedName>
    <definedName name="T24?L6" localSheetId="13">#REF!</definedName>
    <definedName name="T24?L6">#REF!</definedName>
    <definedName name="T24?Name" localSheetId="12">#REF!</definedName>
    <definedName name="T24?Name" localSheetId="13">#REF!</definedName>
    <definedName name="T24?Name">#REF!</definedName>
    <definedName name="T24?Table" localSheetId="12">#REF!</definedName>
    <definedName name="T24?Table" localSheetId="13">#REF!</definedName>
    <definedName name="T24?Table">#REF!</definedName>
    <definedName name="T24?Title" localSheetId="12">#REF!</definedName>
    <definedName name="T24?Title" localSheetId="13">#REF!</definedName>
    <definedName name="T24?Title">#REF!</definedName>
    <definedName name="T24?unit?ПРЦ">'[138]24'!$D$19:$H$19,'[138]24'!$I$6:$L$6,'[138]24'!$I$8:$L$15,'[138]24'!$I$17:$L$22,'[138]24'!$I$24:$L$27,'[138]24'!$I$29:$L$29</definedName>
    <definedName name="T24?unit?ТРУБ">'[138]24'!$D$6:$H$6,'[138]24'!$D$8:$H$15,'[138]24'!$D$17:$H$18,'[138]24'!$D$20:$H$22,'[138]24'!$D$24:$H$27,'[138]24'!$D$29:$H$29</definedName>
    <definedName name="T24_1_Protect">'[138]24.1'!$B$16:$I$19,'[138]24.1'!$B$6:$I$9</definedName>
    <definedName name="T24_Copy1" localSheetId="12">#REF!</definedName>
    <definedName name="T24_Copy1" localSheetId="13">#REF!</definedName>
    <definedName name="T24_Copy1" localSheetId="6">#REF!</definedName>
    <definedName name="T24_Copy1">#REF!</definedName>
    <definedName name="T24_Copy2" localSheetId="12">#REF!</definedName>
    <definedName name="T24_Copy2" localSheetId="13">#REF!</definedName>
    <definedName name="T24_Copy2">#REF!</definedName>
    <definedName name="T24_Protect">'[138]24'!$D$8:$H$15,'[138]24'!$B$24:$B$27,'[138]24'!$D$24:$H$27,'[138]24'!$D$17:$H$21,'[138]24'!$B$8:$B$15</definedName>
    <definedName name="T24_Protection">'[93]24'!$E$24:$H$37,'[93]24'!$B$35:$B$37,'[93]24'!$E$41:$H$42,'[93]24'!$J$8:$M$21,'[93]24'!$J$24:$M$37,'[93]24'!$J$41:$M$42,'[93]24'!$E$8:$H$21</definedName>
    <definedName name="T25?axis?R?ВРАС" localSheetId="12">#REF!</definedName>
    <definedName name="T25?axis?R?ВРАС" localSheetId="13">#REF!</definedName>
    <definedName name="T25?axis?R?ВРАС" localSheetId="6">#REF!</definedName>
    <definedName name="T25?axis?R?ВРАС">#REF!</definedName>
    <definedName name="T25?axis?R?ВРАС?" localSheetId="12">#REF!</definedName>
    <definedName name="T25?axis?R?ВРАС?" localSheetId="13">#REF!</definedName>
    <definedName name="T25?axis?R?ВРАС?">#REF!</definedName>
    <definedName name="T25?axis?R?ДОГОВОР" localSheetId="12">#REF!</definedName>
    <definedName name="T25?axis?R?ДОГОВОР" localSheetId="13">#REF!</definedName>
    <definedName name="T25?axis?R?ДОГОВОР">#REF!</definedName>
    <definedName name="T25?axis?R?ДОГОВОР?" localSheetId="12">#REF!</definedName>
    <definedName name="T25?axis?R?ДОГОВОР?" localSheetId="13">#REF!</definedName>
    <definedName name="T25?axis?R?ДОГОВОР?">#REF!</definedName>
    <definedName name="T25?axis?ПРД?БАЗ">'[138]25'!$M$6:$N$767,'[138]25'!$J$6:$K$767</definedName>
    <definedName name="T25?axis?ПРД?ПРЕД">'[138]25'!$O$6:$P$767,'[138]25'!$H$6:$I$767</definedName>
    <definedName name="T25?axis?ПРД?РЕГ" localSheetId="12">#REF!</definedName>
    <definedName name="T25?axis?ПРД?РЕГ" localSheetId="13">#REF!</definedName>
    <definedName name="T25?axis?ПРД?РЕГ" localSheetId="6">#REF!</definedName>
    <definedName name="T25?axis?ПРД?РЕГ">#REF!</definedName>
    <definedName name="T25?axis?ПФ?NA" localSheetId="12">#REF!</definedName>
    <definedName name="T25?axis?ПФ?NA" localSheetId="13">#REF!</definedName>
    <definedName name="T25?axis?ПФ?NA">#REF!</definedName>
    <definedName name="T25?axis?ПФ?ПЛАН">'[138]25'!$H$6:$H$767,'[138]25'!$M$6:$M$767,'[138]25'!$O$6:$O$767,'[138]25'!$J$6:$J$767</definedName>
    <definedName name="T25?axis?ПФ?ФАКТ">'[138]25'!$I$6:$I$767,'[138]25'!$N$6:$N$767,'[138]25'!$P$6:$P$767,'[138]25'!$K$6:$K$767</definedName>
    <definedName name="T25?Data" localSheetId="12">#REF!</definedName>
    <definedName name="T25?Data" localSheetId="13">#REF!</definedName>
    <definedName name="T25?Data" localSheetId="6">#REF!</definedName>
    <definedName name="T25?Data">#REF!</definedName>
    <definedName name="T25?item_ext?ПЛОЩАДЬ">'[138]25'!$H$754:$L$754,'[138]25'!$H$749:$L$749,'[138]25'!$H$752:$L$752,'[138]25'!$H$756:$L$756</definedName>
    <definedName name="T25?item_ext?РОСТ" localSheetId="12">#REF!</definedName>
    <definedName name="T25?item_ext?РОСТ" localSheetId="13">#REF!</definedName>
    <definedName name="T25?item_ext?РОСТ" localSheetId="6">#REF!</definedName>
    <definedName name="T25?item_ext?РОСТ">#REF!</definedName>
    <definedName name="T25?item_ext?РОСТ2" localSheetId="12">#REF!</definedName>
    <definedName name="T25?item_ext?РОСТ2" localSheetId="13">#REF!</definedName>
    <definedName name="T25?item_ext?РОСТ2">#REF!</definedName>
    <definedName name="T25?L1" localSheetId="12">#REF!</definedName>
    <definedName name="T25?L1" localSheetId="13">#REF!</definedName>
    <definedName name="T25?L1">#REF!</definedName>
    <definedName name="T25?L1.1">'[142]25'!$A$19:$O$20, '[142]25'!$A$31:$O$31, '[142]25'!$A$9:$O$10, '[142]25'!$A$14:$O$15, '[142]25'!$A$24:$O$24, '[142]25'!$A$29:$O$29, '[142]25'!$A$33:$O$33, '[142]25'!$A$38:$O$40</definedName>
    <definedName name="T25?L1.2" localSheetId="12">#REF!</definedName>
    <definedName name="T25?L1.2" localSheetId="13">#REF!</definedName>
    <definedName name="T25?L1.2" localSheetId="6">#REF!</definedName>
    <definedName name="T25?L1.2">#REF!</definedName>
    <definedName name="T25?L1.2.1" xml:space="preserve"> '[142]25'!$A$32:$O$32,     '[142]25'!$A$30:$O$30,     '[142]25'!$A$34:$O$34</definedName>
    <definedName name="T25?L2" localSheetId="12">#REF!</definedName>
    <definedName name="T25?L2" localSheetId="13">#REF!</definedName>
    <definedName name="T25?L2" localSheetId="6">#REF!</definedName>
    <definedName name="T25?L2">#REF!</definedName>
    <definedName name="T25?L2.1" localSheetId="12">#REF!</definedName>
    <definedName name="T25?L2.1" localSheetId="13">#REF!</definedName>
    <definedName name="T25?L2.1">#REF!</definedName>
    <definedName name="T25?L2.1.1" localSheetId="12">#REF!</definedName>
    <definedName name="T25?L2.1.1" localSheetId="13">#REF!</definedName>
    <definedName name="T25?L2.1.1">#REF!</definedName>
    <definedName name="T25?L2.1.2" localSheetId="12">#REF!</definedName>
    <definedName name="T25?L2.1.2" localSheetId="13">#REF!</definedName>
    <definedName name="T25?L2.1.2">#REF!</definedName>
    <definedName name="T25?L2.1.3" localSheetId="12">#REF!</definedName>
    <definedName name="T25?L2.1.3" localSheetId="13">#REF!</definedName>
    <definedName name="T25?L2.1.3">#REF!</definedName>
    <definedName name="T25?L2.1.4" localSheetId="12">#REF!</definedName>
    <definedName name="T25?L2.1.4" localSheetId="13">#REF!</definedName>
    <definedName name="T25?L2.1.4">#REF!</definedName>
    <definedName name="T25?L2.1.5" localSheetId="12">#REF!</definedName>
    <definedName name="T25?L2.1.5" localSheetId="13">#REF!</definedName>
    <definedName name="T25?L2.1.5">#REF!</definedName>
    <definedName name="T25?L2.2" localSheetId="12">#REF!</definedName>
    <definedName name="T25?L2.2" localSheetId="13">#REF!</definedName>
    <definedName name="T25?L2.2">#REF!</definedName>
    <definedName name="T25?L2.2.1" localSheetId="12">#REF!</definedName>
    <definedName name="T25?L2.2.1" localSheetId="13">#REF!</definedName>
    <definedName name="T25?L2.2.1">#REF!</definedName>
    <definedName name="T25?L2.2.2" localSheetId="12">#REF!</definedName>
    <definedName name="T25?L2.2.2" localSheetId="13">#REF!</definedName>
    <definedName name="T25?L2.2.2">#REF!</definedName>
    <definedName name="T25?L2.2.3" localSheetId="12">#REF!</definedName>
    <definedName name="T25?L2.2.3" localSheetId="13">#REF!</definedName>
    <definedName name="T25?L2.2.3">#REF!</definedName>
    <definedName name="T25?L2.2.4" localSheetId="12">#REF!</definedName>
    <definedName name="T25?L2.2.4" localSheetId="13">#REF!</definedName>
    <definedName name="T25?L2.2.4">#REF!</definedName>
    <definedName name="T25?L2.2.5" localSheetId="12">#REF!</definedName>
    <definedName name="T25?L2.2.5" localSheetId="13">#REF!</definedName>
    <definedName name="T25?L2.2.5">#REF!</definedName>
    <definedName name="T25?Name" localSheetId="12">#REF!</definedName>
    <definedName name="T25?Name" localSheetId="13">#REF!</definedName>
    <definedName name="T25?Name">#REF!</definedName>
    <definedName name="T25?Table" localSheetId="12">#REF!</definedName>
    <definedName name="T25?Table" localSheetId="13">#REF!</definedName>
    <definedName name="T25?Table">#REF!</definedName>
    <definedName name="T25?Title" localSheetId="12">#REF!</definedName>
    <definedName name="T25?Title" localSheetId="13">#REF!</definedName>
    <definedName name="T25?Title">#REF!</definedName>
    <definedName name="T25?unit?ГА">'[138]25'!$H$754:$L$754,'[138]25'!$H$749:$L$749,'[138]25'!$H$752:$L$752,'[138]25'!$H$756:$L$756</definedName>
    <definedName name="T25?unit?ПРЦ" localSheetId="12">#REF!</definedName>
    <definedName name="T25?unit?ПРЦ" localSheetId="13">#REF!</definedName>
    <definedName name="T25?unit?ПРЦ" localSheetId="6">#REF!</definedName>
    <definedName name="T25?unit?ПРЦ">#REF!</definedName>
    <definedName name="T25?unit?ТРУБ">'[138]25'!$H$753:$L$753,'[138]25'!$H$6:$L$748,'[138]25'!$H$751:$L$751,'[138]25'!$H$755:$L$755,'[138]25'!$H$758:$L$767</definedName>
    <definedName name="T25_ADD_1" localSheetId="12">#REF!</definedName>
    <definedName name="T25_ADD_1" localSheetId="13">#REF!</definedName>
    <definedName name="T25_ADD_1" localSheetId="6">#REF!</definedName>
    <definedName name="T25_ADD_1">#REF!</definedName>
    <definedName name="T25_ADD_2" localSheetId="12">#REF!</definedName>
    <definedName name="T25_ADD_2" localSheetId="13">#REF!</definedName>
    <definedName name="T25_ADD_2">#REF!</definedName>
    <definedName name="T25_Copy1" localSheetId="12">#REF!</definedName>
    <definedName name="T25_Copy1" localSheetId="13">#REF!</definedName>
    <definedName name="T25_Copy1">#REF!</definedName>
    <definedName name="T25_Copy2" localSheetId="12">#REF!</definedName>
    <definedName name="T25_Copy2" localSheetId="13">#REF!</definedName>
    <definedName name="T25_Copy2">#REF!</definedName>
    <definedName name="T25_Copy3" localSheetId="12">#REF!</definedName>
    <definedName name="T25_Copy3" localSheetId="13">#REF!</definedName>
    <definedName name="T25_Copy3">#REF!</definedName>
    <definedName name="T25_Copy4" localSheetId="12">#REF!</definedName>
    <definedName name="T25_Copy4" localSheetId="13">#REF!</definedName>
    <definedName name="T25_Copy4">#REF!</definedName>
    <definedName name="T25_Protect">'[138]25'!$C$7:$C$756,'[138]25'!$H$7:$L$756,'[138]25'!$H$761:$L$762,'[138]25'!$H$764:$L$767,'[138]25'!$B$7:$B$745</definedName>
    <definedName name="T25_protection" localSheetId="17">P1_T25_protection,P2_T25_protection</definedName>
    <definedName name="T25_protection" localSheetId="5">[0]!P1_T25_protection,[0]!P2_T25_protection</definedName>
    <definedName name="T25_protection" localSheetId="12">[0]!P1_T25_protection,[0]!P2_T25_protection</definedName>
    <definedName name="T25_protection" localSheetId="8">P1_T25_protection,P2_T25_protection</definedName>
    <definedName name="T25_protection" localSheetId="13">[0]!P1_T25_protection,[0]!P2_T25_protection</definedName>
    <definedName name="T25_protection" localSheetId="10">P1_T25_protection,P2_T25_protection</definedName>
    <definedName name="T25_protection" localSheetId="9">P1_T25_protection,P2_T25_protection</definedName>
    <definedName name="T25_protection" localSheetId="11">[0]!P1_T25_protection,[0]!P2_T25_protection</definedName>
    <definedName name="T25_protection" localSheetId="6">[0]!P1_T25_protection,[0]!P2_T25_protection</definedName>
    <definedName name="T25_protection" localSheetId="7">P1_T25_protection,P2_T25_protection</definedName>
    <definedName name="T25_protection" localSheetId="3">[0]!P1_T25_protection,[0]!P2_T25_protection</definedName>
    <definedName name="T25_protection" localSheetId="15">P1_T25_protection,P2_T25_protection</definedName>
    <definedName name="T25_protection">P1_T25_protection,P2_T25_protection</definedName>
    <definedName name="T26?axis?R?ВРАС">'[138]26'!$D$9:$L$11,'[138]26'!$D$13:$L$14,'[138]26'!$D$16:$L$19,'[138]26'!$D$21:$L$28,'[138]26'!$D$6:$L$7</definedName>
    <definedName name="T26?axis?R?ВРАС?">'[138]26'!$B$9:$B$11,'[138]26'!$B$13:$B$14,'[138]26'!$B$16:$B$19,'[138]26'!$B$21:$B$28,'[138]26'!$B$6:$B$7</definedName>
    <definedName name="T26?axis?ПРД?БАЗ">'[138]26'!$I$6:$J$30,'[138]26'!$F$6:$G$30</definedName>
    <definedName name="T26?axis?ПРД?ПРЕД">'[138]26'!$K$6:$L$30,'[138]26'!$D$6:$E$30</definedName>
    <definedName name="T26?axis?ПРД?РЕГ" localSheetId="12">#REF!</definedName>
    <definedName name="T26?axis?ПРД?РЕГ" localSheetId="13">#REF!</definedName>
    <definedName name="T26?axis?ПРД?РЕГ" localSheetId="6">#REF!</definedName>
    <definedName name="T26?axis?ПРД?РЕГ">#REF!</definedName>
    <definedName name="T26?axis?ПФ?NA" localSheetId="12">#REF!</definedName>
    <definedName name="T26?axis?ПФ?NA" localSheetId="13">#REF!</definedName>
    <definedName name="T26?axis?ПФ?NA">#REF!</definedName>
    <definedName name="T26?axis?ПФ?ПЛАН">'[138]26'!$I$6:$I$30,'[138]26'!$D$6:$D$30,'[138]26'!$K$6:$K$30,'[138]26'!$F$6:$F$30</definedName>
    <definedName name="T26?axis?ПФ?ФАКТ">'[138]26'!$J$6:$J$30,'[138]26'!$E$6:$E$30,'[138]26'!$L$6:$L$30,'[138]26'!$G$6:$G$30</definedName>
    <definedName name="T26?Data">'[138]26'!$D$9:$L$11,'[138]26'!$D$13:$L$14,'[138]26'!$D$16:$L$19,'[138]26'!$D$21:$L$28,'[138]26'!$D$30:$L$30,'[138]26'!$D$6:$L$7</definedName>
    <definedName name="T26?item_ext?РОСТ" localSheetId="12">#REF!</definedName>
    <definedName name="T26?item_ext?РОСТ" localSheetId="13">#REF!</definedName>
    <definedName name="T26?item_ext?РОСТ" localSheetId="6">#REF!</definedName>
    <definedName name="T26?item_ext?РОСТ">#REF!</definedName>
    <definedName name="T26?L1" localSheetId="12">#REF!</definedName>
    <definedName name="T26?L1" localSheetId="13">#REF!</definedName>
    <definedName name="T26?L1">#REF!</definedName>
    <definedName name="T26?L1.1" localSheetId="12">#REF!</definedName>
    <definedName name="T26?L1.1" localSheetId="13">#REF!</definedName>
    <definedName name="T26?L1.1">#REF!</definedName>
    <definedName name="T26?L2">'[93]26'!$F$11:$N$11,'[93]26'!$C$11:$D$11</definedName>
    <definedName name="T26?L2.1">'[93]26'!$F$13:$N$13,'[93]26'!$C$13:$D$13</definedName>
    <definedName name="T26?L2.7" localSheetId="12">'[164]поощрение (ДВ)'!#REF!</definedName>
    <definedName name="T26?L2.7" localSheetId="13">'[164]поощрение (ДВ)'!#REF!</definedName>
    <definedName name="T26?L2.7" localSheetId="6">'[164]поощрение (ДВ)'!#REF!</definedName>
    <definedName name="T26?L2.7">'[164]поощрение (ДВ)'!#REF!</definedName>
    <definedName name="T26?L2.8" localSheetId="12">'[164]поощрение (ДВ)'!#REF!</definedName>
    <definedName name="T26?L2.8" localSheetId="13">'[164]поощрение (ДВ)'!#REF!</definedName>
    <definedName name="T26?L2.8">'[164]поощрение (ДВ)'!#REF!</definedName>
    <definedName name="T26?L3" localSheetId="12">'[164]поощрение (ДВ)'!#REF!</definedName>
    <definedName name="T26?L3" localSheetId="13">'[164]поощрение (ДВ)'!#REF!</definedName>
    <definedName name="T26?L3">'[164]поощрение (ДВ)'!#REF!</definedName>
    <definedName name="T26?L4">'[93]26'!$F$15:$N$15,'[93]26'!$C$15:$D$15</definedName>
    <definedName name="T26?L5">'[93]26'!$F$16:$N$16,'[93]26'!$C$16:$D$16</definedName>
    <definedName name="T26?L5.1">'[93]26'!$F$18:$N$18,'[93]26'!$C$18:$D$18</definedName>
    <definedName name="T26?L5.2">'[93]26'!$F$19:$N$19,'[93]26'!$C$19:$D$19</definedName>
    <definedName name="T26?L5.3">'[93]26'!$F$20:$N$20,'[93]26'!$C$20:$D$20</definedName>
    <definedName name="T26?L5.3.x">'[93]26'!$F$22:$N$24,'[93]26'!$C$22:$D$24</definedName>
    <definedName name="T26?L6">'[93]26'!$F$26:$N$26,'[93]26'!$C$26:$D$26</definedName>
    <definedName name="T26?L7">'[93]26'!$F$27:$N$27,'[93]26'!$C$27:$D$27</definedName>
    <definedName name="T26?L7.1">'[93]26'!$F$29:$N$29,'[93]26'!$C$29:$D$29</definedName>
    <definedName name="T26?L7.2">'[93]26'!$F$30:$N$30,'[93]26'!$C$30:$D$30</definedName>
    <definedName name="T26?L7.3">'[93]26'!$F$31:$N$31,'[93]26'!$C$31:$D$31</definedName>
    <definedName name="T26?L7.4">'[93]26'!$F$32:$N$32,'[93]26'!$C$32:$D$32</definedName>
    <definedName name="T26?L7.4.x">'[93]26'!$F$34:$N$36,'[93]26'!$C$34:$D$36</definedName>
    <definedName name="T26?L8">'[93]26'!$F$38:$N$38,'[93]26'!$C$38:$D$38</definedName>
    <definedName name="T26?Name" localSheetId="12">#REF!</definedName>
    <definedName name="T26?Name" localSheetId="13">#REF!</definedName>
    <definedName name="T26?Name" localSheetId="6">#REF!</definedName>
    <definedName name="T26?Name">#REF!</definedName>
    <definedName name="T26?Table" localSheetId="12">#REF!</definedName>
    <definedName name="T26?Table" localSheetId="13">#REF!</definedName>
    <definedName name="T26?Table">#REF!</definedName>
    <definedName name="T26?Title" localSheetId="12">#REF!</definedName>
    <definedName name="T26?Title" localSheetId="13">#REF!</definedName>
    <definedName name="T26?Title">#REF!</definedName>
    <definedName name="T26?unit?ПРЦ" localSheetId="12">#REF!</definedName>
    <definedName name="T26?unit?ПРЦ" localSheetId="13">#REF!</definedName>
    <definedName name="T26?unit?ПРЦ">#REF!</definedName>
    <definedName name="T26?unit?ТРУБ" localSheetId="12">#REF!</definedName>
    <definedName name="T26?unit?ТРУБ" localSheetId="13">#REF!</definedName>
    <definedName name="T26?unit?ТРУБ">#REF!</definedName>
    <definedName name="T26_Protect">'[138]26'!$D$16:$H$19,'[138]26'!$D$21:$H$28,'[138]26'!$D$9:$H$11,'[138]26'!$B$9:$B$11,'[138]26'!$B$16:$B$19,'[138]26'!$B$23:$B$28,'[138]26'!$D$13:$H$13</definedName>
    <definedName name="T26_Protection" localSheetId="12">'[93]26'!$K$34:$N$36,'[93]26'!$B$22:$B$24,[0]!P1_T26_Protection,[0]!P2_T26_Protection</definedName>
    <definedName name="T26_Protection" localSheetId="8">'[93]26'!$K$34:$N$36,'[93]26'!$B$22:$B$24,P1_T26_Protection,P2_T26_Protection</definedName>
    <definedName name="T26_Protection" localSheetId="10">'[93]26'!$K$34:$N$36,'[93]26'!$B$22:$B$24,P1_T26_Protection,P2_T26_Protection</definedName>
    <definedName name="T26_Protection" localSheetId="9">'[93]26'!$K$34:$N$36,'[93]26'!$B$22:$B$24,P1_T26_Protection,P2_T26_Protection</definedName>
    <definedName name="T26_Protection" localSheetId="6">'[93]26'!$K$34:$N$36,'[93]26'!$B$22:$B$24,P1_T26_Protection,P2_T26_Protection</definedName>
    <definedName name="T26_Protection" localSheetId="7">'[93]26'!$K$34:$N$36,'[93]26'!$B$22:$B$24,P1_T26_Protection,P2_T26_Protection</definedName>
    <definedName name="T26_Protection">'[93]26'!$K$34:$N$36,'[93]26'!$B$22:$B$24,P1_T26_Protection,P2_T26_Protection</definedName>
    <definedName name="T27?axis?R?ВРАС">'[93]27'!$C$34:$S$36,'[93]27'!$C$22:$S$24</definedName>
    <definedName name="T27?axis?R?ВРАС?">'[93]27'!$B$34:$B$36,'[93]27'!$B$22:$B$24</definedName>
    <definedName name="T27?axis?ПРД?БАЗ">'[138]27'!$O$6:$P$8,'[138]27'!$L$6:$M$8</definedName>
    <definedName name="T27?axis?ПРД?ПРЕД">'[138]27'!$Q$6:$R$8,'[138]27'!$H$6:$I$8</definedName>
    <definedName name="T27?axis?ПРД?ПРЕД2" localSheetId="12">#REF!</definedName>
    <definedName name="T27?axis?ПРД?ПРЕД2" localSheetId="13">#REF!</definedName>
    <definedName name="T27?axis?ПРД?ПРЕД2" localSheetId="6">#REF!</definedName>
    <definedName name="T27?axis?ПРД?ПРЕД2">#REF!</definedName>
    <definedName name="T27?axis?ПРД?ПРЕД3" localSheetId="12">#REF!</definedName>
    <definedName name="T27?axis?ПРД?ПРЕД3" localSheetId="13">#REF!</definedName>
    <definedName name="T27?axis?ПРД?ПРЕД3">#REF!</definedName>
    <definedName name="T27?axis?ПРД?РЕГ" localSheetId="12">#REF!</definedName>
    <definedName name="T27?axis?ПРД?РЕГ" localSheetId="13">#REF!</definedName>
    <definedName name="T27?axis?ПРД?РЕГ">#REF!</definedName>
    <definedName name="T27?axis?ПФ?NA" localSheetId="12">#REF!</definedName>
    <definedName name="T27?axis?ПФ?NA" localSheetId="13">#REF!</definedName>
    <definedName name="T27?axis?ПФ?NA">#REF!</definedName>
    <definedName name="T27?axis?ПФ?ПЛАН">'[138]27'!$F$6:$F$8,'[138]27'!$H$6:$H$8,'[138]27'!$J$6:$J$8,'[138]27'!$L$6:$L$8,'[138]27'!$O$6:$O$8,'[138]27'!$Q$6:$Q$8,'[138]27'!$D$6:$D$8</definedName>
    <definedName name="T27?axis?ПФ?ФАКТ">'[138]27'!$G$6:$G$8,'[138]27'!$I$6:$I$8,'[138]27'!$K$6:$K$8,'[138]27'!$M$6:$M$8,'[138]27'!$P$6:$P$8,'[138]27'!$R$6:$R$8,'[138]27'!$E$6:$E$8</definedName>
    <definedName name="T27?Data" localSheetId="12">#REF!</definedName>
    <definedName name="T27?Data" localSheetId="13">#REF!</definedName>
    <definedName name="T27?Data" localSheetId="6">#REF!</definedName>
    <definedName name="T27?Data">#REF!</definedName>
    <definedName name="T27?item_ext?РОСТ" localSheetId="12">#REF!</definedName>
    <definedName name="T27?item_ext?РОСТ" localSheetId="13">#REF!</definedName>
    <definedName name="T27?item_ext?РОСТ">#REF!</definedName>
    <definedName name="T27?L1" localSheetId="12">#REF!</definedName>
    <definedName name="T27?L1" localSheetId="13">#REF!</definedName>
    <definedName name="T27?L1">#REF!</definedName>
    <definedName name="T27?L1.1" localSheetId="12">#REF!</definedName>
    <definedName name="T27?L1.1" localSheetId="13">#REF!</definedName>
    <definedName name="T27?L1.1">#REF!</definedName>
    <definedName name="T27?L1.2" localSheetId="12">#REF!</definedName>
    <definedName name="T27?L1.2" localSheetId="13">#REF!</definedName>
    <definedName name="T27?L1.2">#REF!</definedName>
    <definedName name="T27?L2" localSheetId="12">#REF!</definedName>
    <definedName name="T27?L2" localSheetId="13">#REF!</definedName>
    <definedName name="T27?L2">#REF!</definedName>
    <definedName name="T27?L2.1">'[93]27'!$F$13:$S$13,'[93]27'!$C$13:$D$13</definedName>
    <definedName name="T27?L3" localSheetId="12">#REF!</definedName>
    <definedName name="T27?L3" localSheetId="13">#REF!</definedName>
    <definedName name="T27?L3" localSheetId="6">#REF!</definedName>
    <definedName name="T27?L3">#REF!</definedName>
    <definedName name="T27?L4" localSheetId="12">#REF!</definedName>
    <definedName name="T27?L4" localSheetId="13">#REF!</definedName>
    <definedName name="T27?L4">#REF!</definedName>
    <definedName name="T27?L5" localSheetId="12">#REF!</definedName>
    <definedName name="T27?L5" localSheetId="13">#REF!</definedName>
    <definedName name="T27?L5">#REF!</definedName>
    <definedName name="T27?L5.3">'[93]27'!$F$20:$S$20,'[93]27'!$C$20:$D$20</definedName>
    <definedName name="T27?L5.3.x">'[93]27'!$F$22:$S$24,'[93]27'!$C$22:$D$24</definedName>
    <definedName name="T27?L6" localSheetId="12">#REF!</definedName>
    <definedName name="T27?L6" localSheetId="13">#REF!</definedName>
    <definedName name="T27?L6" localSheetId="6">#REF!</definedName>
    <definedName name="T27?L6">#REF!</definedName>
    <definedName name="T27?L7">'[93]27'!$F$27:$S$27,'[93]27'!$C$27:$D$27</definedName>
    <definedName name="T27?L7.1">'[93]27'!$F$29:$S$29,'[93]27'!$C$29:$D$29</definedName>
    <definedName name="T27?L7.2">'[93]27'!$F$30:$S$30,'[93]27'!$C$30:$D$30</definedName>
    <definedName name="T27?L7.3">'[93]27'!$F$31:$S$31,'[93]27'!$C$31:$D$31</definedName>
    <definedName name="T27?L7.4">'[93]27'!$F$32:$S$32,'[93]27'!$C$32:$D$32</definedName>
    <definedName name="T27?L7.4.x">'[93]27'!$F$34:$S$36,'[93]27'!$C$34:$D$36</definedName>
    <definedName name="T27?L8">'[93]27'!$F$38:$S$38,'[93]27'!$C$38:$D$38</definedName>
    <definedName name="T27?Name" localSheetId="12">#REF!</definedName>
    <definedName name="T27?Name" localSheetId="13">#REF!</definedName>
    <definedName name="T27?Name" localSheetId="6">#REF!</definedName>
    <definedName name="T27?Name">#REF!</definedName>
    <definedName name="T27?Table" localSheetId="12">#REF!</definedName>
    <definedName name="T27?Table" localSheetId="13">#REF!</definedName>
    <definedName name="T27?Table">#REF!</definedName>
    <definedName name="T27?Title" localSheetId="12">#REF!</definedName>
    <definedName name="T27?Title" localSheetId="13">#REF!</definedName>
    <definedName name="T27?Title">#REF!</definedName>
    <definedName name="T27?unit?ПРЦ">'[142]27'!$D$7:$H$7, '[142]27'!$I$6:$L$11</definedName>
    <definedName name="T27?unit?ТРУБ" localSheetId="12">#REF!</definedName>
    <definedName name="T27?unit?ТРУБ" localSheetId="13">#REF!</definedName>
    <definedName name="T27?unit?ТРУБ" localSheetId="6">#REF!</definedName>
    <definedName name="T27?unit?ТРУБ">#REF!</definedName>
    <definedName name="T27_Protect">'[138]27'!$L$7:$N$8,'[138]27'!$D$7:$I$8</definedName>
    <definedName name="T27_Protection" localSheetId="12">'[93]27'!$P$34:$S$36,'[93]27'!$B$22:$B$24,[0]!P1_T27_Protection,[0]!P2_T27_Protection,[0]!P3_T27_Protection</definedName>
    <definedName name="T27_Protection" localSheetId="8">'[93]27'!$P$34:$S$36,'[93]27'!$B$22:$B$24,P1_T27_Protection,P2_T27_Protection,P3_T27_Protection</definedName>
    <definedName name="T27_Protection" localSheetId="10">'[93]27'!$P$34:$S$36,'[93]27'!$B$22:$B$24,P1_T27_Protection,P2_T27_Protection,P3_T27_Protection</definedName>
    <definedName name="T27_Protection" localSheetId="9">'[93]27'!$P$34:$S$36,'[93]27'!$B$22:$B$24,P1_T27_Protection,P2_T27_Protection,P3_T27_Protection</definedName>
    <definedName name="T27_Protection" localSheetId="6">'[93]27'!$P$34:$S$36,'[93]27'!$B$22:$B$24,P1_T27_Protection,P2_T27_Protection,P3_T27_Protection</definedName>
    <definedName name="T27_Protection" localSheetId="7">'[93]27'!$P$34:$S$36,'[93]27'!$B$22:$B$24,P1_T27_Protection,P2_T27_Protection,P3_T27_Protection</definedName>
    <definedName name="T27_Protection">'[93]27'!$P$34:$S$36,'[93]27'!$B$22:$B$24,P1_T27_Protection,P2_T27_Protection,P3_T27_Protection</definedName>
    <definedName name="T28.3?unit?РУБ.ГКАЛ" localSheetId="17">P1_T28.3?unit?РУБ.ГКАЛ,P2_T28.3?unit?РУБ.ГКАЛ</definedName>
    <definedName name="T28.3?unit?РУБ.ГКАЛ" localSheetId="5">P1_T28.3?unit?РУБ.ГКАЛ,P2_T28.3?unit?РУБ.ГКАЛ</definedName>
    <definedName name="T28.3?unit?РУБ.ГКАЛ" localSheetId="12">P1_T28.3?unit?РУБ.ГКАЛ,P2_T28.3?unit?РУБ.ГКАЛ</definedName>
    <definedName name="T28.3?unit?РУБ.ГКАЛ" localSheetId="8">P1_T28.3?unit?РУБ.ГКАЛ,P2_T28.3?unit?РУБ.ГКАЛ</definedName>
    <definedName name="T28.3?unit?РУБ.ГКАЛ" localSheetId="13">P1_T28.3?unit?РУБ.ГКАЛ,P2_T28.3?unit?РУБ.ГКАЛ</definedName>
    <definedName name="T28.3?unit?РУБ.ГКАЛ" localSheetId="10">P1_T28.3?unit?РУБ.ГКАЛ,P2_T28.3?unit?РУБ.ГКАЛ</definedName>
    <definedName name="T28.3?unit?РУБ.ГКАЛ" localSheetId="9">P1_T28.3?unit?РУБ.ГКАЛ,P2_T28.3?unit?РУБ.ГКАЛ</definedName>
    <definedName name="T28.3?unit?РУБ.ГКАЛ" localSheetId="11">P1_T28.3?unit?РУБ.ГКАЛ,P2_T28.3?unit?РУБ.ГКАЛ</definedName>
    <definedName name="T28.3?unit?РУБ.ГКАЛ" localSheetId="6">P1_T28.3?unit?РУБ.ГКАЛ,P2_T28.3?unit?РУБ.ГКАЛ</definedName>
    <definedName name="T28.3?unit?РУБ.ГКАЛ" localSheetId="7">P1_T28.3?unit?РУБ.ГКАЛ,P2_T28.3?unit?РУБ.ГКАЛ</definedName>
    <definedName name="T28.3?unit?РУБ.ГКАЛ" localSheetId="3">P1_T28.3?unit?РУБ.ГКАЛ,P2_T28.3?unit?РУБ.ГКАЛ</definedName>
    <definedName name="T28.3?unit?РУБ.ГКАЛ" localSheetId="15">P1_T28.3?unit?РУБ.ГКАЛ,P2_T28.3?unit?РУБ.ГКАЛ</definedName>
    <definedName name="T28.3?unit?РУБ.ГКАЛ">P1_T28.3?unit?РУБ.ГКАЛ,P2_T28.3?unit?РУБ.ГКАЛ</definedName>
    <definedName name="T28?axis?R?ПЭ" localSheetId="17">P2_T28?axis?R?ПЭ,P3_T28?axis?R?ПЭ,P4_T28?axis?R?ПЭ,P5_T28?axis?R?ПЭ,P6_T28?axis?R?ПЭ</definedName>
    <definedName name="T28?axis?R?ПЭ" localSheetId="5">[0]!P2_T28?axis?R?ПЭ,[0]!P3_T28?axis?R?ПЭ,[0]!P4_T28?axis?R?ПЭ,[0]!P5_T28?axis?R?ПЭ,[0]!P6_T28?axis?R?ПЭ</definedName>
    <definedName name="T28?axis?R?ПЭ" localSheetId="12">[0]!P2_T28?axis?R?ПЭ,[0]!P3_T28?axis?R?ПЭ,[0]!P4_T28?axis?R?ПЭ,[0]!P5_T28?axis?R?ПЭ,'Пр (1ГВС)'!P6_T28?axis?R?ПЭ</definedName>
    <definedName name="T28?axis?R?ПЭ" localSheetId="8">P2_T28?axis?R?ПЭ,P3_T28?axis?R?ПЭ,P4_T28?axis?R?ПЭ,P5_T28?axis?R?ПЭ,'Пр (2ГВС)'!P6_T28?axis?R?ПЭ</definedName>
    <definedName name="T28?axis?R?ПЭ" localSheetId="13">[0]!P2_T28?axis?R?ПЭ,[0]!P3_T28?axis?R?ПЭ,[0]!P4_T28?axis?R?ПЭ,[0]!P5_T28?axis?R?ПЭ,[0]!P6_T28?axis?R?ПЭ</definedName>
    <definedName name="T28?axis?R?ПЭ" localSheetId="10">P2_T28?axis?R?ПЭ,P3_T28?axis?R?ПЭ,P4_T28?axis?R?ПЭ,P5_T28?axis?R?ПЭ,'пр 4 (ГВС)'!P6_T28?axis?R?ПЭ</definedName>
    <definedName name="T28?axis?R?ПЭ" localSheetId="9">P2_T28?axis?R?ПЭ,P3_T28?axis?R?ПЭ,P4_T28?axis?R?ПЭ,P5_T28?axis?R?ПЭ,пр3ГВС!P6_T28?axis?R?ПЭ</definedName>
    <definedName name="T28?axis?R?ПЭ" localSheetId="11">[0]!P2_T28?axis?R?ПЭ,[0]!P3_T28?axis?R?ПЭ,[0]!P4_T28?axis?R?ПЭ,[0]!P5_T28?axis?R?ПЭ,[0]!P6_T28?axis?R?ПЭ</definedName>
    <definedName name="T28?axis?R?ПЭ" localSheetId="6">[0]!P2_T28?axis?R?ПЭ,[0]!P3_T28?axis?R?ПЭ,[0]!P4_T28?axis?R?ПЭ,[0]!P5_T28?axis?R?ПЭ,'Прил 2'!P6_T28?axis?R?ПЭ</definedName>
    <definedName name="T28?axis?R?ПЭ" localSheetId="7">P2_T28?axis?R?ПЭ,P3_T28?axis?R?ПЭ,P4_T28?axis?R?ПЭ,P5_T28?axis?R?ПЭ,'Прил 3'!P6_T28?axis?R?ПЭ</definedName>
    <definedName name="T28?axis?R?ПЭ" localSheetId="3">[0]!P2_T28?axis?R?ПЭ,[0]!P3_T28?axis?R?ПЭ,[0]!P4_T28?axis?R?ПЭ,[0]!P5_T28?axis?R?ПЭ,[0]!P6_T28?axis?R?ПЭ</definedName>
    <definedName name="T28?axis?R?ПЭ" localSheetId="15">P2_T28?axis?R?ПЭ,P3_T28?axis?R?ПЭ,P4_T28?axis?R?ПЭ,P5_T28?axis?R?ПЭ,P6_T28?axis?R?ПЭ</definedName>
    <definedName name="T28?axis?R?ПЭ">P2_T28?axis?R?ПЭ,P3_T28?axis?R?ПЭ,P4_T28?axis?R?ПЭ,P5_T28?axis?R?ПЭ,P6_T28?axis?R?ПЭ</definedName>
    <definedName name="T28?axis?R?ПЭ?" localSheetId="17">P2_T28?axis?R?ПЭ?,P3_T28?axis?R?ПЭ?,P4_T28?axis?R?ПЭ?,P5_T28?axis?R?ПЭ?,P6_T28?axis?R?ПЭ?</definedName>
    <definedName name="T28?axis?R?ПЭ?" localSheetId="5">[0]!P2_T28?axis?R?ПЭ?,[0]!P3_T28?axis?R?ПЭ?,[0]!P4_T28?axis?R?ПЭ?,[0]!P5_T28?axis?R?ПЭ?,[0]!P6_T28?axis?R?ПЭ?</definedName>
    <definedName name="T28?axis?R?ПЭ?" localSheetId="12">[0]!P2_T28?axis?R?ПЭ?,[0]!P3_T28?axis?R?ПЭ?,[0]!P4_T28?axis?R?ПЭ?,[0]!P5_T28?axis?R?ПЭ?,'Пр (1ГВС)'!P6_T28?axis?R?ПЭ?</definedName>
    <definedName name="T28?axis?R?ПЭ?" localSheetId="8">P2_T28?axis?R?ПЭ?,P3_T28?axis?R?ПЭ?,P4_T28?axis?R?ПЭ?,P5_T28?axis?R?ПЭ?,'Пр (2ГВС)'!P6_T28?axis?R?ПЭ?</definedName>
    <definedName name="T28?axis?R?ПЭ?" localSheetId="13">[0]!P2_T28?axis?R?ПЭ?,[0]!P3_T28?axis?R?ПЭ?,[0]!P4_T28?axis?R?ПЭ?,[0]!P5_T28?axis?R?ПЭ?,[0]!P6_T28?axis?R?ПЭ?</definedName>
    <definedName name="T28?axis?R?ПЭ?" localSheetId="10">P2_T28?axis?R?ПЭ?,P3_T28?axis?R?ПЭ?,P4_T28?axis?R?ПЭ?,P5_T28?axis?R?ПЭ?,'пр 4 (ГВС)'!P6_T28?axis?R?ПЭ?</definedName>
    <definedName name="T28?axis?R?ПЭ?" localSheetId="9">P2_T28?axis?R?ПЭ?,P3_T28?axis?R?ПЭ?,P4_T28?axis?R?ПЭ?,P5_T28?axis?R?ПЭ?,пр3ГВС!P6_T28?axis?R?ПЭ?</definedName>
    <definedName name="T28?axis?R?ПЭ?" localSheetId="11">[0]!P2_T28?axis?R?ПЭ?,[0]!P3_T28?axis?R?ПЭ?,[0]!P4_T28?axis?R?ПЭ?,[0]!P5_T28?axis?R?ПЭ?,[0]!P6_T28?axis?R?ПЭ?</definedName>
    <definedName name="T28?axis?R?ПЭ?" localSheetId="6">[0]!P2_T28?axis?R?ПЭ?,[0]!P3_T28?axis?R?ПЭ?,[0]!P4_T28?axis?R?ПЭ?,[0]!P5_T28?axis?R?ПЭ?,'Прил 2'!P6_T28?axis?R?ПЭ?</definedName>
    <definedName name="T28?axis?R?ПЭ?" localSheetId="7">P2_T28?axis?R?ПЭ?,P3_T28?axis?R?ПЭ?,P4_T28?axis?R?ПЭ?,P5_T28?axis?R?ПЭ?,'Прил 3'!P6_T28?axis?R?ПЭ?</definedName>
    <definedName name="T28?axis?R?ПЭ?" localSheetId="3">[0]!P2_T28?axis?R?ПЭ?,[0]!P3_T28?axis?R?ПЭ?,[0]!P4_T28?axis?R?ПЭ?,[0]!P5_T28?axis?R?ПЭ?,[0]!P6_T28?axis?R?ПЭ?</definedName>
    <definedName name="T28?axis?R?ПЭ?" localSheetId="15">P2_T28?axis?R?ПЭ?,P3_T28?axis?R?ПЭ?,P4_T28?axis?R?ПЭ?,P5_T28?axis?R?ПЭ?,P6_T28?axis?R?ПЭ?</definedName>
    <definedName name="T28?axis?R?ПЭ?">P2_T28?axis?R?ПЭ?,P3_T28?axis?R?ПЭ?,P4_T28?axis?R?ПЭ?,P5_T28?axis?R?ПЭ?,P6_T28?axis?R?ПЭ?</definedName>
    <definedName name="T28?axis?ПРД?БАЗ">'[138]28'!$I$6:$J$11,'[138]28'!$F$6:$G$11</definedName>
    <definedName name="T28?axis?ПРД?ПРЕД">'[138]28'!$K$6:$L$11,'[138]28'!$D$6:$E$11</definedName>
    <definedName name="T28?axis?ПРД?РЕГ" localSheetId="12">#REF!</definedName>
    <definedName name="T28?axis?ПРД?РЕГ" localSheetId="13">#REF!</definedName>
    <definedName name="T28?axis?ПРД?РЕГ" localSheetId="6">#REF!</definedName>
    <definedName name="T28?axis?ПРД?РЕГ">#REF!</definedName>
    <definedName name="T28?axis?ПФ?NA" localSheetId="12">#REF!</definedName>
    <definedName name="T28?axis?ПФ?NA" localSheetId="13">#REF!</definedName>
    <definedName name="T28?axis?ПФ?NA">#REF!</definedName>
    <definedName name="T28?axis?ПФ?ПЛАН">'[138]28'!$I$6:$I$11,'[138]28'!$D$6:$D$11,'[138]28'!$K$6:$K$11,'[138]28'!$F$6:$F$11</definedName>
    <definedName name="T28?axis?ПФ?ФАКТ">'[138]28'!$J$6:$J$11,'[138]28'!$E$6:$E$11,'[138]28'!$L$6:$L$11,'[138]28'!$G$6:$G$11</definedName>
    <definedName name="T28?Data" localSheetId="12">#REF!</definedName>
    <definedName name="T28?Data" localSheetId="13">#REF!</definedName>
    <definedName name="T28?Data" localSheetId="6">#REF!</definedName>
    <definedName name="T28?Data">#REF!</definedName>
    <definedName name="T28?item_ext?ВСЕГО">'[93]28'!$I$8:$I$292,'[93]28'!$F$8:$F$292</definedName>
    <definedName name="T28?item_ext?РОСТ" localSheetId="12">#REF!</definedName>
    <definedName name="T28?item_ext?РОСТ" localSheetId="13">#REF!</definedName>
    <definedName name="T28?item_ext?РОСТ" localSheetId="6">#REF!</definedName>
    <definedName name="T28?item_ext?РОСТ">#REF!</definedName>
    <definedName name="T28?item_ext?ТЭ">'[93]28'!$E$8:$E$292,'[93]28'!$H$8:$H$292</definedName>
    <definedName name="T28?item_ext?ЭЭ">'[93]28'!$D$8:$D$292,'[93]28'!$G$8:$G$292</definedName>
    <definedName name="T28?L1" localSheetId="12">#REF!</definedName>
    <definedName name="T28?L1" localSheetId="13">#REF!</definedName>
    <definedName name="T28?L1" localSheetId="6">#REF!</definedName>
    <definedName name="T28?L1">#REF!</definedName>
    <definedName name="T28?L1.1.x">'[93]28'!$D$16:$I$18,'[93]28'!$D$11:$I$13</definedName>
    <definedName name="T28?L10.1.x">'[93]28'!$D$250:$I$252,'[93]28'!$D$245:$I$247</definedName>
    <definedName name="T28?L11.1.x">'[93]28'!$D$276:$I$278,'[93]28'!$D$271:$I$273</definedName>
    <definedName name="T28?L2" localSheetId="12">#REF!</definedName>
    <definedName name="T28?L2" localSheetId="13">#REF!</definedName>
    <definedName name="T28?L2" localSheetId="6">#REF!</definedName>
    <definedName name="T28?L2">#REF!</definedName>
    <definedName name="T28?L2.1.x">'[93]28'!$D$42:$I$44,'[93]28'!$D$37:$I$39</definedName>
    <definedName name="T28?L3" localSheetId="12">#REF!</definedName>
    <definedName name="T28?L3" localSheetId="13">#REF!</definedName>
    <definedName name="T28?L3" localSheetId="6">#REF!</definedName>
    <definedName name="T28?L3">#REF!</definedName>
    <definedName name="T28?L3.1.x">'[93]28'!$D$68:$I$70,'[93]28'!$D$63:$I$65</definedName>
    <definedName name="T28?L4" localSheetId="12">#REF!</definedName>
    <definedName name="T28?L4" localSheetId="13">#REF!</definedName>
    <definedName name="T28?L4" localSheetId="6">#REF!</definedName>
    <definedName name="T28?L4">#REF!</definedName>
    <definedName name="T28?L4.1.x">'[93]28'!$D$94:$I$96,'[93]28'!$D$89:$I$91</definedName>
    <definedName name="T28?L5" localSheetId="12">#REF!</definedName>
    <definedName name="T28?L5" localSheetId="13">#REF!</definedName>
    <definedName name="T28?L5" localSheetId="6">#REF!</definedName>
    <definedName name="T28?L5">#REF!</definedName>
    <definedName name="T28?L5.1.x">'[93]28'!$D$120:$I$122,'[93]28'!$D$115:$I$117</definedName>
    <definedName name="T28?L6" localSheetId="12">#REF!</definedName>
    <definedName name="T28?L6" localSheetId="13">#REF!</definedName>
    <definedName name="T28?L6" localSheetId="6">#REF!</definedName>
    <definedName name="T28?L6">#REF!</definedName>
    <definedName name="T28?L6.1.x">'[93]28'!$D$146:$I$148,'[93]28'!$D$141:$I$143</definedName>
    <definedName name="T28?L7.1.x">'[93]28'!$D$172:$I$174,'[93]28'!$D$167:$I$169</definedName>
    <definedName name="T28?L8.1.x">'[93]28'!$D$198:$I$200,'[93]28'!$D$193:$I$195</definedName>
    <definedName name="T28?L9.1.x">'[93]28'!$D$224:$I$226,'[93]28'!$D$219:$I$221</definedName>
    <definedName name="T28?Name" localSheetId="12">#REF!</definedName>
    <definedName name="T28?Name" localSheetId="13">#REF!</definedName>
    <definedName name="T28?Name" localSheetId="6">#REF!</definedName>
    <definedName name="T28?Name">#REF!</definedName>
    <definedName name="T28?Table" localSheetId="12">#REF!</definedName>
    <definedName name="T28?Table" localSheetId="13">#REF!</definedName>
    <definedName name="T28?Table">#REF!</definedName>
    <definedName name="T28?Title" localSheetId="12">#REF!</definedName>
    <definedName name="T28?Title" localSheetId="13">#REF!</definedName>
    <definedName name="T28?Title">#REF!</definedName>
    <definedName name="T28?unit?ГКАЛЧ">'[93]28'!$H$164:$H$187,'[93]28'!$E$164:$E$187</definedName>
    <definedName name="T28?unit?МКВТЧ">'[93]28'!$G$190:$G$213,'[93]28'!$D$190:$D$213</definedName>
    <definedName name="T28?unit?ПРЦ">'[138]28'!$D$7:$H$7,'[138]28'!$I$6:$L$11</definedName>
    <definedName name="T28?unit?РУБ.ГКАЛ">'[93]28'!$E$216:$E$239,'[93]28'!$E$268:$E$292,'[93]28'!$H$268:$H$292,'[93]28'!$H$216:$H$239</definedName>
    <definedName name="T28?unit?РУБ.ГКАЛЧ.МЕС">'[93]28'!$H$242:$H$265,'[93]28'!$E$242:$E$265</definedName>
    <definedName name="T28?unit?РУБ.ТКВТ.МЕС">'[93]28'!$G$242:$G$265,'[93]28'!$D$242:$D$265</definedName>
    <definedName name="T28?unit?РУБ.ТКВТЧ">'[93]28'!$G$216:$G$239,'[93]28'!$D$268:$D$292,'[93]28'!$G$268:$G$292,'[93]28'!$D$216:$D$239</definedName>
    <definedName name="T28?unit?ТГКАЛ">'[93]28'!$H$190:$H$213,'[93]28'!$E$190:$E$213</definedName>
    <definedName name="T28?unit?ТКВТ">'[93]28'!$G$164:$G$187,'[93]28'!$D$164:$D$187</definedName>
    <definedName name="T28?unit?ТРУБ">'[138]28'!$D$6:$H$6,'[138]28'!$D$8:$H$11</definedName>
    <definedName name="T28_Copy" localSheetId="12">'[164]другие из прибыли'!#REF!</definedName>
    <definedName name="T28_Copy" localSheetId="13">'[164]другие из прибыли'!#REF!</definedName>
    <definedName name="T28_Copy" localSheetId="6">'[164]другие из прибыли'!#REF!</definedName>
    <definedName name="T28_Copy">'[164]другие из прибыли'!#REF!</definedName>
    <definedName name="T28_Protect">'[138]28'!$D$9:$H$9,'[138]28'!$D$11:$H$11,'[138]28'!$D$6:$H$7</definedName>
    <definedName name="T28_Protection" localSheetId="17">P9_T28_Protection,P10_T28_Protection,P11_T28_Protection,амортизация!P12_T28_Protection</definedName>
    <definedName name="T28_Protection" localSheetId="5">[0]!P9_T28_Protection,[0]!P10_T28_Protection,[0]!P11_T28_Protection,'Закрытый ГВС (2)'!P12_T28_Protection</definedName>
    <definedName name="T28_Protection" localSheetId="12">[0]!P9_T28_Protection,[0]!P10_T28_Protection,[0]!P11_T28_Protection,'Пр (1ГВС)'!P12_T28_Protection</definedName>
    <definedName name="T28_Protection" localSheetId="8">P9_T28_Protection,P10_T28_Protection,P11_T28_Protection,'Пр (2ГВС)'!P12_T28_Protection</definedName>
    <definedName name="T28_Protection" localSheetId="13">[0]!P9_T28_Protection,[0]!P10_T28_Protection,[0]!P11_T28_Protection,'пр 2 к расп'!P12_T28_Protection</definedName>
    <definedName name="T28_Protection" localSheetId="10">P9_T28_Protection,P10_T28_Protection,P11_T28_Protection,'пр 4 (ГВС)'!P12_T28_Protection</definedName>
    <definedName name="T28_Protection" localSheetId="9">P9_T28_Protection,P10_T28_Protection,P11_T28_Protection,пр3ГВС!P12_T28_Protection</definedName>
    <definedName name="T28_Protection" localSheetId="11">[0]!P9_T28_Protection,[0]!P10_T28_Protection,[0]!P11_T28_Protection,пр5!P12_T28_Protection</definedName>
    <definedName name="T28_Protection" localSheetId="6">[0]!P9_T28_Protection,[0]!P10_T28_Protection,[0]!P11_T28_Protection,'Прил 2'!P12_T28_Protection</definedName>
    <definedName name="T28_Protection" localSheetId="7">P9_T28_Protection,P10_T28_Protection,P11_T28_Protection,'Прил 3'!P12_T28_Protection</definedName>
    <definedName name="T28_Protection" localSheetId="3">[0]!P9_T28_Protection,[0]!P10_T28_Protection,[0]!P11_T28_Protection,'Тарифное меню_!! (2)'!P12_T28_Protection</definedName>
    <definedName name="T28_Protection" localSheetId="15">P9_T28_Protection,P10_T28_Protection,P11_T28_Protection,'учет итогов'!P12_T28_Protection</definedName>
    <definedName name="T28_Protection">P9_T28_Protection,P10_T28_Protection,P11_T28_Protection,P12_T28_Protection</definedName>
    <definedName name="T29?axis?R?ВРАС" localSheetId="12">#REF!</definedName>
    <definedName name="T29?axis?R?ВРАС" localSheetId="13">#REF!</definedName>
    <definedName name="T29?axis?R?ВРАС" localSheetId="6">#REF!</definedName>
    <definedName name="T29?axis?R?ВРАС">#REF!</definedName>
    <definedName name="T29?axis?R?ВРАС?" localSheetId="12">#REF!</definedName>
    <definedName name="T29?axis?R?ВРАС?" localSheetId="13">#REF!</definedName>
    <definedName name="T29?axis?R?ВРАС?">#REF!</definedName>
    <definedName name="T29?axis?ПРД?БАЗ">'[138]29'!$I$6:$J$15,'[138]29'!$F$6:$G$15</definedName>
    <definedName name="T29?axis?ПРД?ПРЕД">'[138]29'!$K$6:$L$15,'[138]29'!$D$6:$E$15</definedName>
    <definedName name="T29?axis?ПРД?РЕГ" localSheetId="12">#REF!</definedName>
    <definedName name="T29?axis?ПРД?РЕГ" localSheetId="13">#REF!</definedName>
    <definedName name="T29?axis?ПРД?РЕГ" localSheetId="6">#REF!</definedName>
    <definedName name="T29?axis?ПРД?РЕГ">#REF!</definedName>
    <definedName name="T29?axis?ПФ?NA" localSheetId="12">#REF!</definedName>
    <definedName name="T29?axis?ПФ?NA" localSheetId="13">#REF!</definedName>
    <definedName name="T29?axis?ПФ?NA">#REF!</definedName>
    <definedName name="T29?axis?ПФ?ПЛАН">'[138]29'!$I$6:$I$15,'[138]29'!$D$6:$D$15,'[138]29'!$K$6:$K$15,'[138]29'!$F$6:$F$15</definedName>
    <definedName name="T29?axis?ПФ?ФАКТ">'[138]29'!$J$6:$J$15,'[138]29'!$E$6:$E$15,'[138]29'!$L$6:$L$15,'[138]29'!$G$6:$G$15</definedName>
    <definedName name="T29?Data">'[138]29'!$D$15:$L$15,'[138]29'!$D$7:$L$13</definedName>
    <definedName name="T29?item_ext?1СТ" localSheetId="17">P1_T29?item_ext?1СТ</definedName>
    <definedName name="T29?item_ext?1СТ" localSheetId="5">P1_T29?item_ext?1СТ</definedName>
    <definedName name="T29?item_ext?1СТ" localSheetId="12">P1_T29?item_ext?1СТ</definedName>
    <definedName name="T29?item_ext?1СТ" localSheetId="8">P1_T29?item_ext?1СТ</definedName>
    <definedName name="T29?item_ext?1СТ" localSheetId="13">P1_T29?item_ext?1СТ</definedName>
    <definedName name="T29?item_ext?1СТ" localSheetId="10">P1_T29?item_ext?1СТ</definedName>
    <definedName name="T29?item_ext?1СТ" localSheetId="9">P1_T29?item_ext?1СТ</definedName>
    <definedName name="T29?item_ext?1СТ" localSheetId="11">P1_T29?item_ext?1СТ</definedName>
    <definedName name="T29?item_ext?1СТ" localSheetId="6">P1_T29?item_ext?1СТ</definedName>
    <definedName name="T29?item_ext?1СТ" localSheetId="7">P1_T29?item_ext?1СТ</definedName>
    <definedName name="T29?item_ext?1СТ" localSheetId="3">P1_T29?item_ext?1СТ</definedName>
    <definedName name="T29?item_ext?1СТ" localSheetId="15">P1_T29?item_ext?1СТ</definedName>
    <definedName name="T29?item_ext?1СТ">P1_T29?item_ext?1СТ</definedName>
    <definedName name="T29?item_ext?2СТ.М" localSheetId="17">P1_T29?item_ext?2СТ.М</definedName>
    <definedName name="T29?item_ext?2СТ.М" localSheetId="5">P1_T29?item_ext?2СТ.М</definedName>
    <definedName name="T29?item_ext?2СТ.М" localSheetId="12">P1_T29?item_ext?2СТ.М</definedName>
    <definedName name="T29?item_ext?2СТ.М" localSheetId="8">P1_T29?item_ext?2СТ.М</definedName>
    <definedName name="T29?item_ext?2СТ.М" localSheetId="13">P1_T29?item_ext?2СТ.М</definedName>
    <definedName name="T29?item_ext?2СТ.М" localSheetId="10">P1_T29?item_ext?2СТ.М</definedName>
    <definedName name="T29?item_ext?2СТ.М" localSheetId="9">P1_T29?item_ext?2СТ.М</definedName>
    <definedName name="T29?item_ext?2СТ.М" localSheetId="11">P1_T29?item_ext?2СТ.М</definedName>
    <definedName name="T29?item_ext?2СТ.М" localSheetId="6">P1_T29?item_ext?2СТ.М</definedName>
    <definedName name="T29?item_ext?2СТ.М" localSheetId="7">P1_T29?item_ext?2СТ.М</definedName>
    <definedName name="T29?item_ext?2СТ.М" localSheetId="3">P1_T29?item_ext?2СТ.М</definedName>
    <definedName name="T29?item_ext?2СТ.М" localSheetId="15">P1_T29?item_ext?2СТ.М</definedName>
    <definedName name="T29?item_ext?2СТ.М">P1_T29?item_ext?2СТ.М</definedName>
    <definedName name="T29?item_ext?2СТ.Э" localSheetId="17">P1_T29?item_ext?2СТ.Э</definedName>
    <definedName name="T29?item_ext?2СТ.Э" localSheetId="5">P1_T29?item_ext?2СТ.Э</definedName>
    <definedName name="T29?item_ext?2СТ.Э" localSheetId="12">P1_T29?item_ext?2СТ.Э</definedName>
    <definedName name="T29?item_ext?2СТ.Э" localSheetId="8">P1_T29?item_ext?2СТ.Э</definedName>
    <definedName name="T29?item_ext?2СТ.Э" localSheetId="13">P1_T29?item_ext?2СТ.Э</definedName>
    <definedName name="T29?item_ext?2СТ.Э" localSheetId="10">P1_T29?item_ext?2СТ.Э</definedName>
    <definedName name="T29?item_ext?2СТ.Э" localSheetId="9">P1_T29?item_ext?2СТ.Э</definedName>
    <definedName name="T29?item_ext?2СТ.Э" localSheetId="11">P1_T29?item_ext?2СТ.Э</definedName>
    <definedName name="T29?item_ext?2СТ.Э" localSheetId="6">P1_T29?item_ext?2СТ.Э</definedName>
    <definedName name="T29?item_ext?2СТ.Э" localSheetId="7">P1_T29?item_ext?2СТ.Э</definedName>
    <definedName name="T29?item_ext?2СТ.Э" localSheetId="3">P1_T29?item_ext?2СТ.Э</definedName>
    <definedName name="T29?item_ext?2СТ.Э" localSheetId="15">P1_T29?item_ext?2СТ.Э</definedName>
    <definedName name="T29?item_ext?2СТ.Э">P1_T29?item_ext?2СТ.Э</definedName>
    <definedName name="T29?item_ext?РОСТ" localSheetId="12">#REF!</definedName>
    <definedName name="T29?item_ext?РОСТ" localSheetId="13">#REF!</definedName>
    <definedName name="T29?item_ext?РОСТ" localSheetId="6">#REF!</definedName>
    <definedName name="T29?item_ext?РОСТ">#REF!</definedName>
    <definedName name="T29?L1" localSheetId="12">#REF!</definedName>
    <definedName name="T29?L1" localSheetId="13">#REF!</definedName>
    <definedName name="T29?L1">#REF!</definedName>
    <definedName name="T29?L1.1" localSheetId="12">#REF!</definedName>
    <definedName name="T29?L1.1" localSheetId="13">#REF!</definedName>
    <definedName name="T29?L1.1">#REF!</definedName>
    <definedName name="T29?L10" localSheetId="17">P1_T29?L10</definedName>
    <definedName name="T29?L10" localSheetId="5">P1_T29?L10</definedName>
    <definedName name="T29?L10" localSheetId="12">P1_T29?L10</definedName>
    <definedName name="T29?L10" localSheetId="8">P1_T29?L10</definedName>
    <definedName name="T29?L10" localSheetId="13">P1_T29?L10</definedName>
    <definedName name="T29?L10" localSheetId="10">P1_T29?L10</definedName>
    <definedName name="T29?L10" localSheetId="9">P1_T29?L10</definedName>
    <definedName name="T29?L10" localSheetId="11">P1_T29?L10</definedName>
    <definedName name="T29?L10" localSheetId="6">P1_T29?L10</definedName>
    <definedName name="T29?L10" localSheetId="7">P1_T29?L10</definedName>
    <definedName name="T29?L10" localSheetId="3">P1_T29?L10</definedName>
    <definedName name="T29?L10" localSheetId="15">P1_T29?L10</definedName>
    <definedName name="T29?L10">P1_T29?L10</definedName>
    <definedName name="T29?Name" localSheetId="12">#REF!</definedName>
    <definedName name="T29?Name" localSheetId="13">#REF!</definedName>
    <definedName name="T29?Name" localSheetId="6">#REF!</definedName>
    <definedName name="T29?Name">#REF!</definedName>
    <definedName name="T29?Table" localSheetId="12">#REF!</definedName>
    <definedName name="T29?Table" localSheetId="13">#REF!</definedName>
    <definedName name="T29?Table">#REF!</definedName>
    <definedName name="T29?Title" localSheetId="12">#REF!</definedName>
    <definedName name="T29?Title" localSheetId="13">#REF!</definedName>
    <definedName name="T29?Title">#REF!</definedName>
    <definedName name="T29?unit?ПРЦ" localSheetId="12">#REF!</definedName>
    <definedName name="T29?unit?ПРЦ" localSheetId="13">#REF!</definedName>
    <definedName name="T29?unit?ПРЦ">#REF!</definedName>
    <definedName name="T29?unit?ТРУБ" localSheetId="12">#REF!</definedName>
    <definedName name="T29?unit?ТРУБ" localSheetId="13">#REF!</definedName>
    <definedName name="T29?unit?ТРУБ">#REF!</definedName>
    <definedName name="T29_Copy" localSheetId="12">[164]выпадающие!#REF!</definedName>
    <definedName name="T29_Copy" localSheetId="13">[164]выпадающие!#REF!</definedName>
    <definedName name="T29_Copy" localSheetId="6">[164]выпадающие!#REF!</definedName>
    <definedName name="T29_Copy">[164]выпадающие!#REF!</definedName>
    <definedName name="T29_Protect">'[138]29'!$D$7:$L$13,'[138]29'!$B$7:$B$13</definedName>
    <definedName name="T3?axis?C?ПЭ">'[138]3'!$J$6:$L$8,'[138]3'!$N$6:$P$8,'[138]3'!$F$6:$H$8</definedName>
    <definedName name="T3?axis?C?ПЭ?">'[138]3'!$J$5:$L$5,'[138]3'!$F$5:$H$5,'[138]3'!$N$5:$P$5</definedName>
    <definedName name="T3?axis?ПРД?БАЗ">'[138]3'!$F$6:$L$8,'[138]3'!$R$6:$S$8</definedName>
    <definedName name="T3?axis?ПРД?ПРЕД">'[138]3'!$T$6:$U$8,'[138]3'!$D$6:$E$8</definedName>
    <definedName name="T3?axis?ПРД?РЕГ" localSheetId="12">#REF!</definedName>
    <definedName name="T3?axis?ПРД?РЕГ" localSheetId="13">#REF!</definedName>
    <definedName name="T3?axis?ПРД?РЕГ" localSheetId="6">#REF!</definedName>
    <definedName name="T3?axis?ПРД?РЕГ">#REF!</definedName>
    <definedName name="T3?axis?ПФ?ПЛАН">'[138]3'!$R$6:$R$8,'[138]3'!$T$6:$T$8,'[138]3'!$D$6:$D$8,'[138]3'!$F$6:$H$8</definedName>
    <definedName name="T3?axis?ПФ?ФАКТ">'[138]3'!$S$6:$S$8,'[138]3'!$U$6:$U$8,'[138]3'!$E$6:$E$8,'[138]3'!$J$6:$L$8</definedName>
    <definedName name="T3?Data">'[138]3'!$J$6:$L$8,'[138]3'!$N$6:$P$8,'[138]3'!$R$6:$U$8,'[138]3'!$D$6:$H$8</definedName>
    <definedName name="T3?item_ext?РОСТ" localSheetId="12">#REF!</definedName>
    <definedName name="T3?item_ext?РОСТ" localSheetId="13">#REF!</definedName>
    <definedName name="T3?item_ext?РОСТ" localSheetId="6">#REF!</definedName>
    <definedName name="T3?item_ext?РОСТ">#REF!</definedName>
    <definedName name="T3?L1" localSheetId="12">#REF!</definedName>
    <definedName name="T3?L1" localSheetId="13">#REF!</definedName>
    <definedName name="T3?L1">#REF!</definedName>
    <definedName name="T3?L1.1" localSheetId="12">#REF!</definedName>
    <definedName name="T3?L1.1" localSheetId="13">#REF!</definedName>
    <definedName name="T3?L1.1">#REF!</definedName>
    <definedName name="T3?L10" localSheetId="12">#REF!</definedName>
    <definedName name="T3?L10" localSheetId="13">#REF!</definedName>
    <definedName name="T3?L10">#REF!</definedName>
    <definedName name="T3?L11" localSheetId="12">#REF!</definedName>
    <definedName name="T3?L11" localSheetId="13">#REF!</definedName>
    <definedName name="T3?L11">#REF!</definedName>
    <definedName name="T3?L12" localSheetId="12">#REF!</definedName>
    <definedName name="T3?L12" localSheetId="13">#REF!</definedName>
    <definedName name="T3?L12">#REF!</definedName>
    <definedName name="T3?L2" localSheetId="12">#REF!</definedName>
    <definedName name="T3?L2" localSheetId="13">#REF!</definedName>
    <definedName name="T3?L2">#REF!</definedName>
    <definedName name="T3?L2.1" localSheetId="12">#REF!</definedName>
    <definedName name="T3?L2.1" localSheetId="13">#REF!</definedName>
    <definedName name="T3?L2.1">#REF!</definedName>
    <definedName name="T3?L3" localSheetId="12">#REF!</definedName>
    <definedName name="T3?L3" localSheetId="13">#REF!</definedName>
    <definedName name="T3?L3">#REF!</definedName>
    <definedName name="T3?L3.1" localSheetId="12">#REF!</definedName>
    <definedName name="T3?L3.1" localSheetId="13">#REF!</definedName>
    <definedName name="T3?L3.1">#REF!</definedName>
    <definedName name="T3?L4" localSheetId="12">#REF!</definedName>
    <definedName name="T3?L4" localSheetId="13">#REF!</definedName>
    <definedName name="T3?L4">#REF!</definedName>
    <definedName name="T3?L5" localSheetId="12">#REF!</definedName>
    <definedName name="T3?L5" localSheetId="13">#REF!</definedName>
    <definedName name="T3?L5">#REF!</definedName>
    <definedName name="T3?L6" localSheetId="12">#REF!</definedName>
    <definedName name="T3?L6" localSheetId="13">#REF!</definedName>
    <definedName name="T3?L6">#REF!</definedName>
    <definedName name="T3?L7" localSheetId="12">#REF!</definedName>
    <definedName name="T3?L7" localSheetId="13">#REF!</definedName>
    <definedName name="T3?L7">#REF!</definedName>
    <definedName name="T3?L8" localSheetId="12">#REF!</definedName>
    <definedName name="T3?L8" localSheetId="13">#REF!</definedName>
    <definedName name="T3?L8">#REF!</definedName>
    <definedName name="T3?L9" localSheetId="12">#REF!</definedName>
    <definedName name="T3?L9" localSheetId="13">#REF!</definedName>
    <definedName name="T3?L9">#REF!</definedName>
    <definedName name="T3?Name" localSheetId="12">#REF!</definedName>
    <definedName name="T3?Name" localSheetId="13">#REF!</definedName>
    <definedName name="T3?Name">#REF!</definedName>
    <definedName name="T3?Table" localSheetId="12">#REF!</definedName>
    <definedName name="T3?Table" localSheetId="13">#REF!</definedName>
    <definedName name="T3?Table">#REF!</definedName>
    <definedName name="T3?Title" localSheetId="12">#REF!</definedName>
    <definedName name="T3?Title" localSheetId="13">#REF!</definedName>
    <definedName name="T3?Title">#REF!</definedName>
    <definedName name="T3?unit?Г.КВТЧ" localSheetId="12">#REF!</definedName>
    <definedName name="T3?unit?Г.КВТЧ" localSheetId="13">#REF!</definedName>
    <definedName name="T3?unit?Г.КВТЧ">#REF!</definedName>
    <definedName name="T3?unit?КГ.ГКАЛ">'[142]3'!$D$13:$H$13,   '[142]3'!$D$16:$H$16</definedName>
    <definedName name="T3?unit?МКВТЧ" localSheetId="12">#REF!</definedName>
    <definedName name="T3?unit?МКВТЧ" localSheetId="13">#REF!</definedName>
    <definedName name="T3?unit?МКВТЧ" localSheetId="6">#REF!</definedName>
    <definedName name="T3?unit?МКВТЧ">#REF!</definedName>
    <definedName name="T3?unit?ПРЦ">'[142]3'!$D$20:$H$20,   '[142]3'!$I$6:$L$20</definedName>
    <definedName name="T3?unit?ТГКАЛ">'[142]3'!$D$12:$H$12,   '[142]3'!$D$15:$H$15</definedName>
    <definedName name="T3?unit?ТТУТ">'[142]3'!$D$10:$H$11,   '[142]3'!$D$14:$H$14,   '[142]3'!$D$17:$H$19</definedName>
    <definedName name="T3_Protect">'[138]3'!$K$7:$L$7,'[138]3'!$O$7:$P$7,'[138]3'!$D$7:$E$7,'[138]3'!$F$5:$H$5,'[138]3'!$J$5:$L$5,'[138]3'!$N$5:$P$5,'[138]3'!$G$7:$H$7</definedName>
    <definedName name="T30?axis?R?ВРАС" localSheetId="12">#REF!</definedName>
    <definedName name="T30?axis?R?ВРАС" localSheetId="13">#REF!</definedName>
    <definedName name="T30?axis?R?ВРАС" localSheetId="6">#REF!</definedName>
    <definedName name="T30?axis?R?ВРАС">#REF!</definedName>
    <definedName name="T30?axis?R?ВРАС?" localSheetId="12">#REF!</definedName>
    <definedName name="T30?axis?R?ВРАС?" localSheetId="13">#REF!</definedName>
    <definedName name="T30?axis?R?ВРАС?">#REF!</definedName>
    <definedName name="T30?axis?ПРД?БАЗ" localSheetId="12">#REF!</definedName>
    <definedName name="T30?axis?ПРД?БАЗ" localSheetId="13">#REF!</definedName>
    <definedName name="T30?axis?ПРД?БАЗ">#REF!</definedName>
    <definedName name="T30?axis?ПРД?ПРЕД" localSheetId="12">#REF!</definedName>
    <definedName name="T30?axis?ПРД?ПРЕД" localSheetId="13">#REF!</definedName>
    <definedName name="T30?axis?ПРД?ПРЕД">#REF!</definedName>
    <definedName name="T30?axis?ПРД?РЕГ" localSheetId="12">#REF!</definedName>
    <definedName name="T30?axis?ПРД?РЕГ" localSheetId="13">#REF!</definedName>
    <definedName name="T30?axis?ПРД?РЕГ">#REF!</definedName>
    <definedName name="T30?axis?ПФ?NA" localSheetId="12">#REF!</definedName>
    <definedName name="T30?axis?ПФ?NA" localSheetId="13">#REF!</definedName>
    <definedName name="T30?axis?ПФ?NA">#REF!</definedName>
    <definedName name="T30?axis?ПФ?ПЛАН">'[138]30'!$F$5:$F$12,'[138]30'!$D$5:$D$12</definedName>
    <definedName name="T30?axis?ПФ?ФАКТ">'[138]30'!$G$5:$G$12,'[138]30'!$E$5:$E$12</definedName>
    <definedName name="T30?Data">'[138]30'!$D$12:$H$12,'[138]30'!$D$6:$H$10</definedName>
    <definedName name="T30?L1" localSheetId="12">#REF!</definedName>
    <definedName name="T30?L1" localSheetId="13">#REF!</definedName>
    <definedName name="T30?L1" localSheetId="6">#REF!</definedName>
    <definedName name="T30?L1">#REF!</definedName>
    <definedName name="T30?L1.1" localSheetId="12">#REF!</definedName>
    <definedName name="T30?L1.1" localSheetId="13">#REF!</definedName>
    <definedName name="T30?L1.1">#REF!</definedName>
    <definedName name="T30?Name" localSheetId="12">#REF!</definedName>
    <definedName name="T30?Name" localSheetId="13">#REF!</definedName>
    <definedName name="T30?Name">#REF!</definedName>
    <definedName name="T30?Table" localSheetId="12">#REF!</definedName>
    <definedName name="T30?Table" localSheetId="13">#REF!</definedName>
    <definedName name="T30?Table">#REF!</definedName>
    <definedName name="T30?Title" localSheetId="12">#REF!</definedName>
    <definedName name="T30?Title" localSheetId="13">#REF!</definedName>
    <definedName name="T30?Title">#REF!</definedName>
    <definedName name="T30?unit?ТРУБ" localSheetId="12">#REF!</definedName>
    <definedName name="T30?unit?ТРУБ" localSheetId="13">#REF!</definedName>
    <definedName name="T30?unit?ТРУБ">#REF!</definedName>
    <definedName name="T30_Protect">'[138]30'!$D$6:$H$10,'[138]30'!$B$6:$B$10</definedName>
    <definedName name="T4.1?axis?C?НСРФ">[143]ЯНВ!$F$66:$K$111,[143]ЯНВ!$F$13:$K$57</definedName>
    <definedName name="T4.1?axis?C?СЕМ">[143]ЯНВ!$F$66:$K$111,[143]ЯНВ!$F$13:$K$57</definedName>
    <definedName name="T4.1?axis?R?ВТОП">'[142]4.1'!$E$5:$I$8, '[142]4.1'!$E$12:$I$15, '[142]4.1'!$E$18:$I$21</definedName>
    <definedName name="T4.1?axis?R?ВТОП?">'[142]4.1'!$C$5:$C$8, '[142]4.1'!$C$12:$C$15, '[142]4.1'!$C$18:$C$21</definedName>
    <definedName name="T4.1?axis?ПРД?БАЗ" localSheetId="12">#REF!</definedName>
    <definedName name="T4.1?axis?ПРД?БАЗ" localSheetId="13">#REF!</definedName>
    <definedName name="T4.1?axis?ПРД?БАЗ" localSheetId="6">#REF!</definedName>
    <definedName name="T4.1?axis?ПРД?БАЗ">#REF!</definedName>
    <definedName name="T4.1?axis?ПРД?ПРЕД" localSheetId="12">#REF!</definedName>
    <definedName name="T4.1?axis?ПРД?ПРЕД" localSheetId="13">#REF!</definedName>
    <definedName name="T4.1?axis?ПРД?ПРЕД">#REF!</definedName>
    <definedName name="T4.1?axis?ПРД?ПРЕД2" localSheetId="12">#REF!</definedName>
    <definedName name="T4.1?axis?ПРД?ПРЕД2" localSheetId="13">#REF!</definedName>
    <definedName name="T4.1?axis?ПРД?ПРЕД2">#REF!</definedName>
    <definedName name="T4.1?axis?ПРД?РЕГ" localSheetId="12">#REF!</definedName>
    <definedName name="T4.1?axis?ПРД?РЕГ" localSheetId="13">#REF!</definedName>
    <definedName name="T4.1?axis?ПРД?РЕГ">#REF!</definedName>
    <definedName name="T4.1?Data">[143]ЯНВ!$D$19:$K$33,[143]ЯНВ!$D$35:$K$43,[143]ЯНВ!$D$45:$K$51,[143]ЯНВ!$D$53:$K$53,[143]ЯНВ!$D$55:$K$57,[143]ЯНВ!$D$66:$K$66,[143]ЯНВ!$D$68:$K$73,[143]ЯНВ!$D$75:$K$82,[143]ЯНВ!$D$85:$K$88</definedName>
    <definedName name="T4.1?item_ext?СРПРЕД3" localSheetId="12">#REF!</definedName>
    <definedName name="T4.1?item_ext?СРПРЕД3" localSheetId="13">#REF!</definedName>
    <definedName name="T4.1?item_ext?СРПРЕД3" localSheetId="6">#REF!</definedName>
    <definedName name="T4.1?item_ext?СРПРЕД3">#REF!</definedName>
    <definedName name="T4.1?L1" localSheetId="12">#REF!</definedName>
    <definedName name="T4.1?L1" localSheetId="13">#REF!</definedName>
    <definedName name="T4.1?L1">#REF!</definedName>
    <definedName name="T4.1?L1.1" localSheetId="12">#REF!</definedName>
    <definedName name="T4.1?L1.1" localSheetId="13">#REF!</definedName>
    <definedName name="T4.1?L1.1">#REF!</definedName>
    <definedName name="T4.1?L1.2" localSheetId="12">#REF!</definedName>
    <definedName name="T4.1?L1.2" localSheetId="13">#REF!</definedName>
    <definedName name="T4.1?L1.2">#REF!</definedName>
    <definedName name="T4.1?L2" localSheetId="12">#REF!</definedName>
    <definedName name="T4.1?L2" localSheetId="13">#REF!</definedName>
    <definedName name="T4.1?L2">#REF!</definedName>
    <definedName name="T4.1?L3.1" localSheetId="12">#REF!</definedName>
    <definedName name="T4.1?L3.1" localSheetId="13">#REF!</definedName>
    <definedName name="T4.1?L3.1">#REF!</definedName>
    <definedName name="T4.1?Name" localSheetId="12">#REF!</definedName>
    <definedName name="T4.1?Name" localSheetId="13">#REF!</definedName>
    <definedName name="T4.1?Name">#REF!</definedName>
    <definedName name="T4.1?Table" localSheetId="12">#REF!</definedName>
    <definedName name="T4.1?Table" localSheetId="13">#REF!</definedName>
    <definedName name="T4.1?Table">#REF!</definedName>
    <definedName name="T4.1?Title" localSheetId="12">#REF!</definedName>
    <definedName name="T4.1?Title" localSheetId="13">#REF!</definedName>
    <definedName name="T4.1?Title">#REF!</definedName>
    <definedName name="T4.1?unit?Г.КВТЧ">[143]ЯНВ!$D$108:$K$110,[143]ЯНВ!$D$48:$K$50</definedName>
    <definedName name="T4.1?unit?КГ.ГКАЛ">[143]ЯНВ!$D$111:$K$111,[143]ЯНВ!$D$51:$K$51</definedName>
    <definedName name="T4.1?unit?МКВТЧ">[143]ЯНВ!$D$29:$K$30,[143]ЯНВ!$D$33:$K$33,[143]ЯНВ!$D$35:$K$38,[143]ЯНВ!$D$23:$K$25,[143]ЯНВ!$D$66:$K$66,[143]ЯНВ!$D$68:$K$73,[143]ЯНВ!$D$75:$K$79,[143]ЯНВ!$D$27:$K$27</definedName>
    <definedName name="T4.1?unit?МРУБ">[143]ЯНВ!$D$100:$K$101,[143]ЯНВ!$D$103:$K$107,[143]ЯНВ!$D$98:$K$98</definedName>
    <definedName name="T4.1?unit?ПРЦ">[143]ЯНВ!$D$31:$K$31,[143]ЯНВ!$D$41:$K$41,[143]ЯНВ!$D$26:$K$26</definedName>
    <definedName name="T4.1?unit?РУБ.МВТЧ">[143]ЯНВ!$D$85:$K$88,[143]ЯНВ!$D$90:$K$96,[143]ЯНВ!$D$45:$K$46</definedName>
    <definedName name="T4.1?unit?ТГКАЛ">[143]ЯНВ!$D$39:$K$40,[143]ЯНВ!$D$80:$K$82,[143]ЯНВ!$D$43:$K$43</definedName>
    <definedName name="T4.1?unit?ТТУТ" localSheetId="12">#REF!</definedName>
    <definedName name="T4.1?unit?ТТУТ" localSheetId="13">#REF!</definedName>
    <definedName name="T4.1?unit?ТТУТ" localSheetId="6">#REF!</definedName>
    <definedName name="T4.1?unit?ТТУТ">#REF!</definedName>
    <definedName name="T4.10?axis?C?НСРФ">[143]ОКТ!$F$66:$K$111,[143]ОКТ!$F$13:$K$55</definedName>
    <definedName name="T4.10?axis?C?СЕМ">[143]ОКТ!$F$66:$K$111,[143]ОКТ!$F$13:$K$55</definedName>
    <definedName name="T4.10?Data">[143]ОКТ!$D$19:$K$32,[143]ОКТ!$D$34:$K$41,[143]ОКТ!$D$43:$K$49,[143]ОКТ!$D$51:$K$51,[143]ОКТ!$D$53:$K$55,[143]ОКТ!$D$66:$K$66,[143]ОКТ!$D$68:$K$73,[143]ОКТ!$D$75:$K$82,[143]ОКТ!$D$85:$K$88</definedName>
    <definedName name="T4.10?M8.4" localSheetId="12">[143]ОКТ!#REF!</definedName>
    <definedName name="T4.10?M8.4" localSheetId="13">[143]ОКТ!#REF!</definedName>
    <definedName name="T4.10?M8.4" localSheetId="6">[143]ОКТ!#REF!</definedName>
    <definedName name="T4.10?M8.4">[143]ОКТ!#REF!</definedName>
    <definedName name="T4.10?unit?Г.КВТЧ">[143]ОКТ!$D$108:$K$110,[143]ОКТ!$D$46:$K$48</definedName>
    <definedName name="T4.10?unit?КГ.ГКАЛ">[143]ОКТ!$D$111:$K$111,[143]ОКТ!$D$49:$K$49</definedName>
    <definedName name="T4.10?unit?МКВТЧ">[143]ОКТ!$D$29:$K$30,[143]ОКТ!$D$32:$K$32,[143]ОКТ!$D$34:$K$37,[143]ОКТ!$D$23:$K$25,[143]ОКТ!$D$66:$K$66,[143]ОКТ!$D$68:$K$73,[143]ОКТ!$D$75:$K$79,[143]ОКТ!$D$27:$K$27</definedName>
    <definedName name="T4.10?unit?МРУБ">[143]ОКТ!$D$100:$K$101,[143]ОКТ!$D$103:$K$107,[143]ОКТ!$D$98:$K$98</definedName>
    <definedName name="T4.10?unit?ПРЦ">[143]ОКТ!$D$31:$K$31,[143]ОКТ!$D$40:$K$40,[143]ОКТ!$D$26:$K$26</definedName>
    <definedName name="T4.10?unit?РУБ.МВТЧ">[143]ОКТ!$D$85:$K$88,[143]ОКТ!$D$90:$K$96,[143]ОКТ!$D$43:$K$44</definedName>
    <definedName name="T4.10?unit?ТГКАЛ">[143]ОКТ!$D$38:$K$39,[143]ОКТ!$D$80:$K$82,[143]ОКТ!$D$41:$K$41</definedName>
    <definedName name="T4.11?axis?C?НСРФ">[143]НОЯ!$F$66:$K$111,[143]НОЯ!$F$13:$K$55</definedName>
    <definedName name="T4.11?axis?C?СЕМ">[143]НОЯ!$F$66:$K$111,[143]НОЯ!$F$13:$K$55</definedName>
    <definedName name="T4.11?Data">[143]НОЯ!$D$19:$K$32,[143]НОЯ!$D$34:$K$41,[143]НОЯ!$D$43:$K$49,[143]НОЯ!$D$51:$K$51,[143]НОЯ!$D$53:$K$55,[143]НОЯ!$D$66:$K$66,[143]НОЯ!$D$68:$K$73,[143]НОЯ!$D$75:$K$82,[143]НОЯ!$D$85:$K$88</definedName>
    <definedName name="T4.11?unit?Г.КВТЧ">[143]НОЯ!$D$108:$K$110,[143]НОЯ!$D$46:$K$48</definedName>
    <definedName name="T4.11?unit?КГ.ГКАЛ">[143]НОЯ!$D$111:$K$111,[143]НОЯ!$D$49:$K$49</definedName>
    <definedName name="T4.11?unit?МКВТЧ">[143]НОЯ!$D$29:$K$30,[143]НОЯ!$D$32:$K$32,[143]НОЯ!$D$34:$K$37,[143]НОЯ!$D$23:$K$25,[143]НОЯ!$D$66:$K$66,[143]НОЯ!$D$68:$K$73,[143]НОЯ!$D$75:$K$79,[143]НОЯ!$D$27:$K$27</definedName>
    <definedName name="T4.11?unit?МРУБ">[143]НОЯ!$D$100:$K$101,[143]НОЯ!$D$103:$K$107,[143]НОЯ!$D$98:$K$98</definedName>
    <definedName name="T4.11?unit?ПРЦ">[143]НОЯ!$D$31:$K$31,[143]НОЯ!$D$40:$K$40,[143]НОЯ!$D$26:$K$26</definedName>
    <definedName name="T4.11?unit?РУБ.МВТЧ">[143]НОЯ!$D$85:$K$88,[143]НОЯ!$D$90:$K$96,[143]НОЯ!$D$43:$K$44</definedName>
    <definedName name="T4.11?unit?ТГКАЛ">[143]НОЯ!$D$38:$K$39,[143]НОЯ!$D$80:$K$82,[143]НОЯ!$D$41:$K$41</definedName>
    <definedName name="T4.12?axis?C?НСРФ">[143]ДЕК!$F$66:$K$111,[143]ДЕК!$F$13:$K$55</definedName>
    <definedName name="T4.12?axis?C?СЕМ">[143]ДЕК!$F$66:$K$111,[143]ДЕК!$F$13:$K$55</definedName>
    <definedName name="T4.12?Data">[143]ДЕК!$D$19:$K$32,[143]ДЕК!$D$34:$K$41,[143]ДЕК!$D$43:$K$49,[143]ДЕК!$D$51:$K$51,[143]ДЕК!$D$53:$K$55,[143]ДЕК!$D$66:$K$66,[143]ДЕК!$D$68:$K$73,[143]ДЕК!$D$75:$K$82,[143]ДЕК!$D$85:$K$88</definedName>
    <definedName name="T4.12?unit?Г.КВТЧ">[143]ДЕК!$D$108:$K$110,[143]ДЕК!$D$46:$K$48</definedName>
    <definedName name="T4.12?unit?КГ.ГКАЛ">[143]ДЕК!$D$111:$K$111,[143]ДЕК!$D$49:$K$49</definedName>
    <definedName name="T4.12?unit?МКВТЧ">[143]ДЕК!$D$29:$K$30,[143]ДЕК!$D$32:$K$32,[143]ДЕК!$D$34:$K$37,[143]ДЕК!$D$23:$K$25,[143]ДЕК!$D$66:$K$66,[143]ДЕК!$D$68:$K$73,[143]ДЕК!$D$75:$K$79,[143]ДЕК!$D$27:$K$27</definedName>
    <definedName name="T4.12?unit?МРУБ">[143]ДЕК!$D$100:$K$101,[143]ДЕК!$D$103:$K$107,[143]ДЕК!$D$98:$K$98</definedName>
    <definedName name="T4.12?unit?ПРЦ">[143]ДЕК!$D$31:$K$31,[143]ДЕК!$D$40:$K$40,[143]ДЕК!$D$26:$K$26</definedName>
    <definedName name="T4.12?unit?РУБ.МВТЧ">[143]ДЕК!$D$85:$K$88,[143]ДЕК!$D$90:$K$96,[143]ДЕК!$D$43:$K$44</definedName>
    <definedName name="T4.12?unit?ТГКАЛ">[143]ДЕК!$D$38:$K$39,[143]ДЕК!$D$80:$K$82,[143]ДЕК!$D$41:$K$41</definedName>
    <definedName name="T4.2?axis?C?НСРФ">[143]ФЕВ!$F$66:$K$111,[143]ФЕВ!$F$13:$K$57</definedName>
    <definedName name="T4.2?axis?C?СЕМ">[143]ФЕВ!$F$66:$K$111,[143]ФЕВ!$F$13:$K$57</definedName>
    <definedName name="T4.2?Data">[143]ФЕВ!$D$19:$K$33,[143]ФЕВ!$D$35:$K$42,[143]ФЕВ!$D$45:$K$51,[143]ФЕВ!$D$53:$K$53,[143]ФЕВ!$D$55:$K$57,[143]ФЕВ!$D$66:$K$66,[143]ФЕВ!$D$68:$K$73,[143]ФЕВ!$D$75:$K$82,[143]ФЕВ!$D$85:$K$88</definedName>
    <definedName name="T4.2?L11" localSheetId="12">[143]ФЕВ!#REF!</definedName>
    <definedName name="T4.2?L11" localSheetId="13">[143]ФЕВ!#REF!</definedName>
    <definedName name="T4.2?L11" localSheetId="6">[143]ФЕВ!#REF!</definedName>
    <definedName name="T4.2?L11">[143]ФЕВ!#REF!</definedName>
    <definedName name="T4.2?unit?Г.КВТЧ">[143]ФЕВ!$D$108:$K$110,[143]ФЕВ!$D$48:$K$50</definedName>
    <definedName name="T4.2?unit?КГ.ГКАЛ">[143]ФЕВ!$D$111:$K$111,[143]ФЕВ!$D$51:$K$51</definedName>
    <definedName name="T4.2?unit?МКВТЧ">[143]ФЕВ!$D$30:$K$31,[143]ФЕВ!$D$33:$K$33,[143]ФЕВ!$D$35:$K$38,[143]ФЕВ!$D$24:$K$26,[143]ФЕВ!$D$66:$K$66,[143]ФЕВ!$D$68:$K$73,[143]ФЕВ!$D$75:$K$79,[143]ФЕВ!$D$28:$K$28</definedName>
    <definedName name="T4.2?unit?МРУБ">[143]ФЕВ!$D$100:$K$101,[143]ФЕВ!$D$103:$K$107,[143]ФЕВ!$D$98:$K$98</definedName>
    <definedName name="T4.2?unit?ПРЦ">[143]ФЕВ!$D$32:$K$32,[143]ФЕВ!$D$41:$K$41,[143]ФЕВ!$D$27:$K$27</definedName>
    <definedName name="T4.2?unit?РУБ.МВТЧ">[143]ФЕВ!$D$85:$K$88,[143]ФЕВ!$D$90:$K$96,[143]ФЕВ!$D$45:$K$46</definedName>
    <definedName name="T4.2?unit?ТГКАЛ">[143]ФЕВ!$D$39:$K$40,[143]ФЕВ!$D$80:$K$82,[143]ФЕВ!$D$42:$K$42</definedName>
    <definedName name="T4.3?axis?C?НСРФ">[143]МАР!$F$66:$K$111,[143]МАР!$F$13:$K$55</definedName>
    <definedName name="T4.3?axis?C?СЕМ">[143]МАР!$F$66:$K$111,[143]МАР!$F$13:$K$55</definedName>
    <definedName name="T4.3?Data">[143]МАР!$D$19:$K$32,[143]МАР!$D$34:$K$41,[143]МАР!$D$43:$K$49,[143]МАР!$D$51:$K$51,[143]МАР!$D$53:$K$55,[143]МАР!$D$66:$K$66,[143]МАР!$D$68:$K$73,[143]МАР!$D$75:$K$82,[143]МАР!$D$85:$K$88</definedName>
    <definedName name="T4.3?unit?Г.КВТЧ">[143]МАР!$D$108:$K$110,[143]МАР!$D$46:$K$48</definedName>
    <definedName name="T4.3?unit?КГ.ГКАЛ">[143]МАР!$D$111:$K$111,[143]МАР!$D$49:$K$49</definedName>
    <definedName name="T4.3?unit?МКВТЧ">[143]МАР!$D$29:$K$30,[143]МАР!$D$32:$K$32,[143]МАР!$D$34:$K$37,[143]МАР!$D$23:$K$25,[143]МАР!$D$66:$K$66,[143]МАР!$D$68:$K$73,[143]МАР!$D$75:$K$79,[143]МАР!$D$27:$K$27</definedName>
    <definedName name="T4.3?unit?МРУБ">[143]МАР!$D$100:$K$101,[143]МАР!$D$103:$K$107,[143]МАР!$D$98:$K$98</definedName>
    <definedName name="T4.3?unit?ПРЦ">[143]МАР!$D$31:$K$31,[143]МАР!$D$40:$K$40,[143]МАР!$D$26:$K$26</definedName>
    <definedName name="T4.3?unit?РУБ.МВТЧ">[143]МАР!$D$85:$K$88,[143]МАР!$D$90:$K$96,[143]МАР!$D$43:$K$44</definedName>
    <definedName name="T4.3?unit?ТГКАЛ">[143]МАР!$D$38:$K$39,[143]МАР!$D$80:$K$82,[143]МАР!$D$41:$K$41</definedName>
    <definedName name="T4.4?axis?C?НСРФ">[143]АПР!$F$66:$K$111,[143]АПР!$F$13:$K$55</definedName>
    <definedName name="T4.4?axis?C?СЕМ">[143]АПР!$F$66:$K$111,[143]АПР!$F$13:$K$55</definedName>
    <definedName name="T4.4?Data">[143]АПР!$D$19:$K$32,[143]АПР!$D$34:$K$41,[143]АПР!$D$43:$K$49,[143]АПР!$D$51:$K$51,[143]АПР!$D$53:$K$55,[143]АПР!$D$66:$K$66,[143]АПР!$D$68:$K$73,[143]АПР!$D$75:$K$82,[143]АПР!$D$85:$K$88</definedName>
    <definedName name="T4.4?unit?Г.КВТЧ">[143]АПР!$D$108:$K$110,[143]АПР!$D$46:$K$48</definedName>
    <definedName name="T4.4?unit?КГ.ГКАЛ">[143]АПР!$D$111:$K$111,[143]АПР!$D$49:$K$49</definedName>
    <definedName name="T4.4?unit?МКВТЧ">[143]АПР!$D$29:$K$30,[143]АПР!$D$32:$K$32,[143]АПР!$D$34:$K$37,[143]АПР!$D$23:$K$25,[143]АПР!$D$66:$K$66,[143]АПР!$D$68:$K$73,[143]АПР!$D$75:$K$79,[143]АПР!$D$27:$K$27</definedName>
    <definedName name="T4.4?unit?МРУБ">[143]АПР!$D$100:$K$101,[143]АПР!$D$103:$K$107,[143]АПР!$D$98:$K$98</definedName>
    <definedName name="T4.4?unit?ПРЦ">[143]АПР!$D$31:$K$31,[143]АПР!$D$40:$K$40,[143]АПР!$D$26:$K$26</definedName>
    <definedName name="T4.4?unit?РУБ.МВТЧ">[143]АПР!$D$85:$K$88,[143]АПР!$D$90:$K$96,[143]АПР!$D$43:$K$44</definedName>
    <definedName name="T4.4?unit?ТГКАЛ">[143]АПР!$D$38:$K$39,[143]АПР!$D$80:$K$82,[143]АПР!$D$41:$K$41</definedName>
    <definedName name="T4.5?axis?C?НСРФ">[143]МАЙ!$F$66:$K$111,[143]МАЙ!$F$13:$K$55</definedName>
    <definedName name="T4.5?axis?C?СЕМ">[143]МАЙ!$F$66:$K$111,[143]МАЙ!$F$13:$K$55</definedName>
    <definedName name="T4.5?Data">[143]МАЙ!$D$19:$K$32,[143]МАЙ!$D$34:$K$41,[143]МАЙ!$D$43:$K$49,[143]МАЙ!$D$51:$K$51,[143]МАЙ!$D$53:$K$55,[143]МАЙ!$D$66:$K$66,[143]МАЙ!$D$68:$K$73,[143]МАЙ!$D$75:$K$82,[143]МАЙ!$D$85:$K$88</definedName>
    <definedName name="T4.5?unit?Г.КВТЧ">[143]МАЙ!$D$108:$K$110,[143]МАЙ!$D$46:$K$48</definedName>
    <definedName name="T4.5?unit?КГ.ГКАЛ">[143]МАЙ!$D$111:$K$111,[143]МАЙ!$D$49:$K$49</definedName>
    <definedName name="T4.5?unit?МКВТЧ">[143]МАЙ!$D$29:$K$30,[143]МАЙ!$D$32:$K$32,[143]МАЙ!$D$34:$K$37,[143]МАЙ!$D$23:$K$25,[143]МАЙ!$D$66:$K$66,[143]МАЙ!$D$68:$K$73,[143]МАЙ!$D$75:$K$79,[143]МАЙ!$D$27:$K$27</definedName>
    <definedName name="T4.5?unit?МРУБ">[143]МАЙ!$D$100:$K$101,[143]МАЙ!$D$103:$K$107,[143]МАЙ!$D$98:$K$98</definedName>
    <definedName name="T4.5?unit?ПРЦ">[143]МАЙ!$D$31:$K$31,[143]МАЙ!$D$40:$K$40,[143]МАЙ!$D$26:$K$26</definedName>
    <definedName name="T4.5?unit?РУБ.МВТЧ">[143]МАЙ!$D$85:$K$88,[143]МАЙ!$D$90:$K$96,[143]МАЙ!$D$43:$K$44</definedName>
    <definedName name="T4.5?unit?ТГКАЛ">[143]МАЙ!$D$38:$K$39,[143]МАЙ!$D$80:$K$82,[143]МАЙ!$D$41:$K$41</definedName>
    <definedName name="T4.6?axis?C?НСРФ">[143]ИЮН!$F$66:$K$111,[143]ИЮН!$F$13:$K$55</definedName>
    <definedName name="T4.6?axis?C?СЕМ">[143]ИЮН!$F$66:$K$111,[143]ИЮН!$F$13:$K$55</definedName>
    <definedName name="T4.6?Data">[143]ИЮН!$D$19:$K$32,[143]ИЮН!$D$34:$K$41,[143]ИЮН!$D$43:$K$49,[143]ИЮН!$D$51:$K$51,[143]ИЮН!$D$53:$K$55,[143]ИЮН!$D$66:$K$66,[143]ИЮН!$D$68:$K$73,[143]ИЮН!$D$75:$K$82,[143]ИЮН!$D$85:$K$88</definedName>
    <definedName name="T4.6?unit?Г.КВТЧ">[143]ИЮН!$D$108:$K$110,[143]ИЮН!$D$46:$K$48</definedName>
    <definedName name="T4.6?unit?КГ.ГКАЛ">[143]ИЮН!$D$111:$K$111,[143]ИЮН!$D$49:$K$49</definedName>
    <definedName name="T4.6?unit?МКВТЧ">[143]ИЮН!$D$29:$K$30,[143]ИЮН!$D$32:$K$32,[143]ИЮН!$D$34:$K$37,[143]ИЮН!$D$23:$K$25,[143]ИЮН!$D$66:$K$66,[143]ИЮН!$D$68:$K$73,[143]ИЮН!$D$75:$K$79,[143]ИЮН!$D$27:$K$27</definedName>
    <definedName name="T4.6?unit?МРУБ">[143]ИЮН!$D$100:$K$101,[143]ИЮН!$D$103:$K$107,[143]ИЮН!$D$98:$K$98</definedName>
    <definedName name="T4.6?unit?ПРЦ">[143]ИЮН!$D$31:$K$31,[143]ИЮН!$D$40:$K$40,[143]ИЮН!$D$26:$K$26</definedName>
    <definedName name="T4.6?unit?РУБ.МВТЧ">[143]ИЮН!$D$85:$K$88,[143]ИЮН!$D$90:$K$96,[143]ИЮН!$D$43:$K$44</definedName>
    <definedName name="T4.6?unit?ТГКАЛ">[143]ИЮН!$D$38:$K$39,[143]ИЮН!$D$80:$K$82,[143]ИЮН!$D$41:$K$41</definedName>
    <definedName name="T4.7?axis?C?НСРФ">[143]ИЮЛ!$F$66:$K$111,[143]ИЮЛ!$F$13:$K$56</definedName>
    <definedName name="T4.7?axis?C?СЕМ">[143]ИЮЛ!$F$66:$K$111,[143]ИЮЛ!$F$13:$K$56</definedName>
    <definedName name="T4.7?Data">[143]ИЮЛ!$D$19:$K$32,[143]ИЮЛ!$D$35:$K$41,[143]ИЮЛ!$D$43:$K$49,[143]ИЮЛ!$D$52:$K$52,[143]ИЮЛ!$D$53:$K$56,[143]ИЮЛ!$D$66:$K$66,[143]ИЮЛ!$D$68:$K$73,[143]ИЮЛ!$D$75:$K$82,[143]ИЮЛ!$D$85:$K$88</definedName>
    <definedName name="T4.7?L10.1" localSheetId="12">[143]ИЮЛ!#REF!</definedName>
    <definedName name="T4.7?L10.1" localSheetId="13">[143]ИЮЛ!#REF!</definedName>
    <definedName name="T4.7?L10.1" localSheetId="6">[143]ИЮЛ!#REF!</definedName>
    <definedName name="T4.7?L10.1">[143]ИЮЛ!#REF!</definedName>
    <definedName name="T4.7?L11" localSheetId="12">[143]ИЮЛ!#REF!</definedName>
    <definedName name="T4.7?L11" localSheetId="13">[143]ИЮЛ!#REF!</definedName>
    <definedName name="T4.7?L11">[143]ИЮЛ!#REF!</definedName>
    <definedName name="T4.7?L15" localSheetId="12">[143]ИЮЛ!#REF!</definedName>
    <definedName name="T4.7?L15" localSheetId="13">[143]ИЮЛ!#REF!</definedName>
    <definedName name="T4.7?L15">[143]ИЮЛ!#REF!</definedName>
    <definedName name="T4.7?M9" localSheetId="12">[143]ИЮЛ!#REF!</definedName>
    <definedName name="T4.7?M9" localSheetId="13">[143]ИЮЛ!#REF!</definedName>
    <definedName name="T4.7?M9">[143]ИЮЛ!#REF!</definedName>
    <definedName name="T4.7?unit?Г.КВТЧ">[143]ИЮЛ!$D$108:$K$110,[143]ИЮЛ!$D$46:$K$48</definedName>
    <definedName name="T4.7?unit?КГ.ГКАЛ">[143]ИЮЛ!$D$111:$K$111,[143]ИЮЛ!$D$49:$K$49</definedName>
    <definedName name="T4.7?unit?МКВТЧ">[143]ИЮЛ!$D$29:$K$30,[143]ИЮЛ!$D$32:$K$32,[143]ИЮЛ!$D$35:$K$38,[143]ИЮЛ!$D$23:$K$25,[143]ИЮЛ!$D$66:$K$66,[143]ИЮЛ!$D$68:$K$73,[143]ИЮЛ!$D$75:$K$79,[143]ИЮЛ!$D$27:$K$27</definedName>
    <definedName name="T4.7?unit?МРУБ">[143]ИЮЛ!$D$100:$K$101,[143]ИЮЛ!$D$103:$K$106,[143]ИЮЛ!$D$98:$K$98</definedName>
    <definedName name="T4.7?unit?ПРЦ">[143]ИЮЛ!$D$31:$K$31,[143]ИЮЛ!$D$40:$K$40,[143]ИЮЛ!$D$26:$K$26</definedName>
    <definedName name="T4.7?unit?РУБ.МВТЧ">[143]ИЮЛ!$D$85:$K$88,[143]ИЮЛ!$D$90:$K$96,[143]ИЮЛ!$D$43:$K$44</definedName>
    <definedName name="T4.7?unit?ТГКАЛ">[143]ИЮЛ!$D$39:$K$39,[143]ИЮЛ!$D$80:$K$82,[143]ИЮЛ!$D$41:$K$41</definedName>
    <definedName name="T4.8?axis?C?НСРФ">[143]АВГ!$F$66:$K$111,[143]АВГ!$F$13:$K$55</definedName>
    <definedName name="T4.8?axis?C?СЕМ">[143]АВГ!$F$66:$K$111,[143]АВГ!$F$13:$K$55</definedName>
    <definedName name="T4.8?Data">[143]АВГ!$D$19:$K$32,[143]АВГ!$D$34:$K$41,[143]АВГ!$D$43:$K$49,[143]АВГ!$D$51:$K$51,[143]АВГ!$D$53:$K$55,[143]АВГ!$D$66:$K$66,[143]АВГ!$D$68:$K$73,[143]АВГ!$D$75:$K$82,[143]АВГ!$D$85:$K$88</definedName>
    <definedName name="T4.8?M8.4" localSheetId="12">[143]АВГ!#REF!</definedName>
    <definedName name="T4.8?M8.4" localSheetId="13">[143]АВГ!#REF!</definedName>
    <definedName name="T4.8?M8.4" localSheetId="6">[143]АВГ!#REF!</definedName>
    <definedName name="T4.8?M8.4">[143]АВГ!#REF!</definedName>
    <definedName name="T4.8?unit?Г.КВТЧ">[143]АВГ!$D$108:$K$110,[143]АВГ!$D$46:$K$48</definedName>
    <definedName name="T4.8?unit?КГ.ГКАЛ">[143]АВГ!$D$111:$K$111,[143]АВГ!$D$49:$K$49</definedName>
    <definedName name="T4.8?unit?МКВТЧ">[143]АВГ!$D$29:$K$30,[143]АВГ!$D$32:$K$32,[143]АВГ!$D$34:$K$37,[143]АВГ!$D$23:$K$25,[143]АВГ!$D$66:$K$66,[143]АВГ!$D$68:$K$73,[143]АВГ!$D$75:$K$79,[143]АВГ!$D$27:$K$27</definedName>
    <definedName name="T4.8?unit?МРУБ">[143]АВГ!$D$100:$K$101,[143]АВГ!$D$103:$K$107,[143]АВГ!$D$98:$K$98</definedName>
    <definedName name="T4.8?unit?ПРЦ">[143]АВГ!$D$31:$K$31,[143]АВГ!$D$40:$K$40,[143]АВГ!$D$26:$K$26</definedName>
    <definedName name="T4.8?unit?РУБ.МВТЧ">[143]АВГ!$D$85:$K$88,[143]АВГ!$D$90:$K$96,[143]АВГ!$D$43:$K$44</definedName>
    <definedName name="T4.8?unit?ТГКАЛ">[143]АВГ!$D$38:$K$39,[143]АВГ!$D$80:$K$82,[143]АВГ!$D$41:$K$41</definedName>
    <definedName name="T4.9?axis?C?НСРФ">[143]СЕН!$F$66:$K$111,[143]СЕН!$F$13:$K$55</definedName>
    <definedName name="T4.9?axis?C?СЕМ">[143]СЕН!$F$66:$K$111,[143]СЕН!$F$13:$K$55</definedName>
    <definedName name="T4.9?Data">[143]СЕН!$D$19:$K$32,[143]СЕН!$D$34:$K$41,[143]СЕН!$D$43:$K$49,[143]СЕН!$D$51:$K$51,[143]СЕН!$D$53:$K$55,[143]СЕН!$D$66:$K$66,[143]СЕН!$D$68:$K$73,[143]СЕН!$D$75:$K$82,[143]СЕН!$D$85:$K$88</definedName>
    <definedName name="T4.9?unit?Г.КВТЧ">[143]СЕН!$D$108:$K$110,[143]СЕН!$D$46:$K$48</definedName>
    <definedName name="T4.9?unit?КГ.ГКАЛ">[143]СЕН!$D$111:$K$111,[143]СЕН!$D$49:$K$49</definedName>
    <definedName name="T4.9?unit?МКВТЧ">[143]СЕН!$D$29:$K$30,[143]СЕН!$D$32:$K$32,[143]СЕН!$D$34:$K$37,[143]СЕН!$D$23:$K$25,[143]СЕН!$D$66:$K$66,[143]СЕН!$D$68:$K$73,[143]СЕН!$D$75:$K$79,[143]СЕН!$D$27:$K$27</definedName>
    <definedName name="T4.9?unit?МРУБ">[143]СЕН!$D$100:$K$101,[143]СЕН!$D$103:$K$107,[143]СЕН!$D$98:$K$98</definedName>
    <definedName name="T4.9?unit?ПРЦ">[143]СЕН!$D$31:$K$31,[143]СЕН!$D$40:$K$40,[143]СЕН!$D$26:$K$26</definedName>
    <definedName name="T4.9?unit?РУБ.МВТЧ">[143]СЕН!$D$85:$K$88,[143]СЕН!$D$90:$K$96,[143]СЕН!$D$43:$K$44</definedName>
    <definedName name="T4.9?unit?ТГКАЛ">[143]СЕН!$D$38:$K$39,[143]СЕН!$D$80:$K$82,[143]СЕН!$D$41:$K$41</definedName>
    <definedName name="T4?axis?C?НСРФ">[143]ГОД!$F$66:$K$111,[143]ГОД!$F$13:$K$57</definedName>
    <definedName name="T4?axis?C?СЕМ">[143]ГОД!$F$66:$K$111,[143]ГОД!$F$13:$K$57</definedName>
    <definedName name="T4?axis?R?ВТОП">'[139]4'!$E$24:$N$36,'[139]4'!$E$39:$N$51,'[139]4'!$E$8:$N$20</definedName>
    <definedName name="T4?axis?R?ВТОП?">'[139]4'!$C$24:$C$36,'[139]4'!$C$8:$C$20,'[139]4'!$C$39:$C$51</definedName>
    <definedName name="T4?axis?R?ДЕТ">'[139]4'!$E$39:$N$51,'[139]4'!$E$8:$N$20,'[139]4'!$E$24:$N$36</definedName>
    <definedName name="T4?axis?R?ДЕТ?">'[139]4'!$B$24:$B$36,'[139]4'!$B$39:$B$51,'[139]4'!$B$8:$B$20</definedName>
    <definedName name="T4?axis?ПРД?БАЗ">'[142]4'!$J$6:$K$81,'[142]4'!$G$6:$H$81</definedName>
    <definedName name="T4?axis?ПРД?ПРЕД">'[142]4'!$L$6:$M$81,'[142]4'!$E$6:$F$81</definedName>
    <definedName name="T4?axis?ПРД?РЕГ" localSheetId="12">#REF!</definedName>
    <definedName name="T4?axis?ПРД?РЕГ" localSheetId="13">#REF!</definedName>
    <definedName name="T4?axis?ПРД?РЕГ" localSheetId="6">#REF!</definedName>
    <definedName name="T4?axis?ПРД?РЕГ">#REF!</definedName>
    <definedName name="T4?axis?ПФ?ПЛАН">'[142]4'!$J$6:$J$81,'[142]4'!$E$6:$E$81,'[142]4'!$L$6:$L$81,'[142]4'!$G$6:$G$81</definedName>
    <definedName name="T4?axis?ПФ?ФАКТ">'[142]4'!$K$6:$K$81,'[142]4'!$F$6:$F$81,'[142]4'!$M$6:$M$81,'[142]4'!$H$6:$H$81</definedName>
    <definedName name="T4?Data" localSheetId="12">[143]ГОД!$D$90:$K$96,[143]ГОД!$D$98:$K$98,[143]ГОД!$D$100:$K$101,[143]ГОД!$D$103:$K$111,[143]ГОД!$D$13:$K$17,[0]!P1_T4?Data</definedName>
    <definedName name="T4?Data" localSheetId="8">[143]ГОД!$D$90:$K$96,[143]ГОД!$D$98:$K$98,[143]ГОД!$D$100:$K$101,[143]ГОД!$D$103:$K$111,[143]ГОД!$D$13:$K$17,P1_T4?Data</definedName>
    <definedName name="T4?Data" localSheetId="10">[143]ГОД!$D$90:$K$96,[143]ГОД!$D$98:$K$98,[143]ГОД!$D$100:$K$101,[143]ГОД!$D$103:$K$111,[143]ГОД!$D$13:$K$17,P1_T4?Data</definedName>
    <definedName name="T4?Data" localSheetId="9">[143]ГОД!$D$90:$K$96,[143]ГОД!$D$98:$K$98,[143]ГОД!$D$100:$K$101,[143]ГОД!$D$103:$K$111,[143]ГОД!$D$13:$K$17,P1_T4?Data</definedName>
    <definedName name="T4?Data" localSheetId="6">[143]ГОД!$D$90:$K$96,[143]ГОД!$D$98:$K$98,[143]ГОД!$D$100:$K$101,[143]ГОД!$D$103:$K$111,[143]ГОД!$D$13:$K$17,P1_T4?Data</definedName>
    <definedName name="T4?Data" localSheetId="7">[143]ГОД!$D$90:$K$96,[143]ГОД!$D$98:$K$98,[143]ГОД!$D$100:$K$101,[143]ГОД!$D$103:$K$111,[143]ГОД!$D$13:$K$17,P1_T4?Data</definedName>
    <definedName name="T4?Data">[143]ГОД!$D$90:$K$96,[143]ГОД!$D$98:$K$98,[143]ГОД!$D$100:$K$101,[143]ГОД!$D$103:$K$111,[143]ГОД!$D$13:$K$17,P1_T4?Data</definedName>
    <definedName name="T4?item_ext?ГАЗ">'[141]4'!$E$34:$I$34,'[141]4'!$E$47:$I$47,'[141]4'!$E$74:$I$74,'[141]4'!$E$28:$I$28</definedName>
    <definedName name="T4?item_ext?РОСТ" localSheetId="12">#REF!</definedName>
    <definedName name="T4?item_ext?РОСТ" localSheetId="13">#REF!</definedName>
    <definedName name="T4?item_ext?РОСТ" localSheetId="6">#REF!</definedName>
    <definedName name="T4?item_ext?РОСТ">#REF!</definedName>
    <definedName name="T4?L1" localSheetId="12">#REF!</definedName>
    <definedName name="T4?L1" localSheetId="13">#REF!</definedName>
    <definedName name="T4?L1">#REF!</definedName>
    <definedName name="T4?L1.1" localSheetId="12">#REF!</definedName>
    <definedName name="T4?L1.1" localSheetId="13">#REF!</definedName>
    <definedName name="T4?L1.1">#REF!</definedName>
    <definedName name="T4?L1.2" localSheetId="12">#REF!</definedName>
    <definedName name="T4?L1.2" localSheetId="13">#REF!</definedName>
    <definedName name="T4?L1.2">#REF!</definedName>
    <definedName name="T4?L10" localSheetId="12">#REF!</definedName>
    <definedName name="T4?L10" localSheetId="13">#REF!</definedName>
    <definedName name="T4?L10">#REF!</definedName>
    <definedName name="T4?L10.1" localSheetId="12">#REF!</definedName>
    <definedName name="T4?L10.1" localSheetId="13">#REF!</definedName>
    <definedName name="T4?L10.1">#REF!</definedName>
    <definedName name="T4?L10.2" localSheetId="12">#REF!</definedName>
    <definedName name="T4?L10.2" localSheetId="13">#REF!</definedName>
    <definedName name="T4?L10.2">#REF!</definedName>
    <definedName name="T4?L11.1" localSheetId="12">#REF!</definedName>
    <definedName name="T4?L11.1" localSheetId="13">#REF!</definedName>
    <definedName name="T4?L11.1">#REF!</definedName>
    <definedName name="T4?L12" localSheetId="12">#REF!</definedName>
    <definedName name="T4?L12" localSheetId="13">#REF!</definedName>
    <definedName name="T4?L12">#REF!</definedName>
    <definedName name="T4?L13" localSheetId="12">#REF!</definedName>
    <definedName name="T4?L13" localSheetId="13">#REF!</definedName>
    <definedName name="T4?L13">#REF!</definedName>
    <definedName name="T4?L14" localSheetId="12">#REF!</definedName>
    <definedName name="T4?L14" localSheetId="13">#REF!</definedName>
    <definedName name="T4?L14">#REF!</definedName>
    <definedName name="T4?L2" localSheetId="12">#REF!</definedName>
    <definedName name="T4?L2" localSheetId="13">#REF!</definedName>
    <definedName name="T4?L2">#REF!</definedName>
    <definedName name="T4?L2.1" localSheetId="12">#REF!</definedName>
    <definedName name="T4?L2.1" localSheetId="13">#REF!</definedName>
    <definedName name="T4?L2.1">#REF!</definedName>
    <definedName name="T4?L3.1" localSheetId="12">#REF!</definedName>
    <definedName name="T4?L3.1" localSheetId="13">#REF!</definedName>
    <definedName name="T4?L3.1">#REF!</definedName>
    <definedName name="T4?L4.1" localSheetId="12">#REF!</definedName>
    <definedName name="T4?L4.1" localSheetId="13">#REF!</definedName>
    <definedName name="T4?L4.1">#REF!</definedName>
    <definedName name="T4?L5.1" localSheetId="12">#REF!</definedName>
    <definedName name="T4?L5.1" localSheetId="13">#REF!</definedName>
    <definedName name="T4?L5.1">#REF!</definedName>
    <definedName name="T4?L6" localSheetId="12">#REF!</definedName>
    <definedName name="T4?L6" localSheetId="13">#REF!</definedName>
    <definedName name="T4?L6">#REF!</definedName>
    <definedName name="T4?L6.1" localSheetId="12">#REF!</definedName>
    <definedName name="T4?L6.1" localSheetId="13">#REF!</definedName>
    <definedName name="T4?L6.1">#REF!</definedName>
    <definedName name="T4?L6.2" localSheetId="12">#REF!</definedName>
    <definedName name="T4?L6.2" localSheetId="13">#REF!</definedName>
    <definedName name="T4?L6.2">#REF!</definedName>
    <definedName name="T4?L7.1" localSheetId="12">#REF!</definedName>
    <definedName name="T4?L7.1" localSheetId="13">#REF!</definedName>
    <definedName name="T4?L7.1">#REF!</definedName>
    <definedName name="T4?L8" localSheetId="12">#REF!</definedName>
    <definedName name="T4?L8" localSheetId="13">#REF!</definedName>
    <definedName name="T4?L8">#REF!</definedName>
    <definedName name="T4?L8.1" localSheetId="12">#REF!</definedName>
    <definedName name="T4?L8.1" localSheetId="13">#REF!</definedName>
    <definedName name="T4?L8.1">#REF!</definedName>
    <definedName name="T4?L8.2" localSheetId="12">#REF!</definedName>
    <definedName name="T4?L8.2" localSheetId="13">#REF!</definedName>
    <definedName name="T4?L8.2">#REF!</definedName>
    <definedName name="T4?L9" localSheetId="12">#REF!</definedName>
    <definedName name="T4?L9" localSheetId="13">#REF!</definedName>
    <definedName name="T4?L9">#REF!</definedName>
    <definedName name="T4?L9.1" localSheetId="12">#REF!</definedName>
    <definedName name="T4?L9.1" localSheetId="13">#REF!</definedName>
    <definedName name="T4?L9.1">#REF!</definedName>
    <definedName name="T4?L9.2" localSheetId="12">#REF!</definedName>
    <definedName name="T4?L9.2" localSheetId="13">#REF!</definedName>
    <definedName name="T4?L9.2">#REF!</definedName>
    <definedName name="T4?Name" localSheetId="12">#REF!</definedName>
    <definedName name="T4?Name" localSheetId="13">#REF!</definedName>
    <definedName name="T4?Name">#REF!</definedName>
    <definedName name="T4?Table" localSheetId="12">#REF!</definedName>
    <definedName name="T4?Table" localSheetId="13">#REF!</definedName>
    <definedName name="T4?Table">#REF!</definedName>
    <definedName name="T4?Title" localSheetId="12">#REF!</definedName>
    <definedName name="T4?Title" localSheetId="13">#REF!</definedName>
    <definedName name="T4?Title">#REF!</definedName>
    <definedName name="T4?unit?Г.КВТЧ">[143]ГОД!$D$108:$K$110,[143]ГОД!$D$48:$K$50</definedName>
    <definedName name="T4?unit?КГ.ГКАЛ">[143]ГОД!$D$111:$K$111,[143]ГОД!$D$51:$K$51</definedName>
    <definedName name="T4?unit?МКВТЧ">[143]ГОД!$D$29:$K$30,[143]ГОД!$D$33:$K$33,[143]ГОД!$D$35:$K$38,[143]ГОД!$D$23:$K$25,[143]ГОД!$D$66:$K$66,[143]ГОД!$D$68:$K$73,[143]ГОД!$D$75:$K$79,[143]ГОД!$D$27:$K$27</definedName>
    <definedName name="T4?unit?ММКБ" localSheetId="12">#REF!</definedName>
    <definedName name="T4?unit?ММКБ" localSheetId="13">#REF!</definedName>
    <definedName name="T4?unit?ММКБ" localSheetId="6">#REF!</definedName>
    <definedName name="T4?unit?ММКБ">#REF!</definedName>
    <definedName name="T4?unit?МРУБ">[143]ГОД!$D$100:$K$101,[143]ГОД!$D$103:$K$107,[143]ГОД!$D$98:$K$98</definedName>
    <definedName name="T4?unit?ПРЦ">[143]ГОД!$D$31:$K$31,[143]ГОД!$D$41:$K$41,[143]ГОД!$D$26:$K$26</definedName>
    <definedName name="T4?unit?РУБ.МВТЧ">[143]ГОД!$D$85:$K$88,[143]ГОД!$D$90:$K$96,[143]ГОД!$D$45:$K$46</definedName>
    <definedName name="T4?unit?РУБ.МКБ">'[142]4'!$E$34:$I$34, '[142]4'!$E$47:$I$47, '[142]4'!$E$74:$I$74</definedName>
    <definedName name="T4?unit?РУБ.ТКВТЧ" localSheetId="12">#REF!</definedName>
    <definedName name="T4?unit?РУБ.ТКВТЧ" localSheetId="13">#REF!</definedName>
    <definedName name="T4?unit?РУБ.ТКВТЧ" localSheetId="6">#REF!</definedName>
    <definedName name="T4?unit?РУБ.ТКВТЧ">#REF!</definedName>
    <definedName name="T4?unit?РУБ.ТНТ">'[142]4'!$E$32:$I$33, '[142]4'!$E$35:$I$35, '[142]4'!$E$45:$I$46, '[142]4'!$E$48:$I$48, '[142]4'!$E$72:$I$73, '[142]4'!$E$75:$I$75</definedName>
    <definedName name="T4?unit?РУБ.ТУТ" localSheetId="12">#REF!</definedName>
    <definedName name="T4?unit?РУБ.ТУТ" localSheetId="13">#REF!</definedName>
    <definedName name="T4?unit?РУБ.ТУТ" localSheetId="6">#REF!</definedName>
    <definedName name="T4?unit?РУБ.ТУТ">#REF!</definedName>
    <definedName name="T4?unit?ТГКАЛ">[143]ГОД!$D$39:$K$40,[143]ГОД!$D$80:$K$82,[143]ГОД!$D$43:$K$43</definedName>
    <definedName name="T4?unit?ТРУБ">'[142]4'!$E$37:$I$42, '[142]4'!$E$50:$I$55, '[142]4'!$E$57:$I$62</definedName>
    <definedName name="T4?unit?ТТНТ">'[142]4'!$E$26:$I$27, '[142]4'!$E$29:$I$29</definedName>
    <definedName name="T4?unit?ТТУТ" localSheetId="12">#REF!</definedName>
    <definedName name="T4?unit?ТТУТ" localSheetId="13">#REF!</definedName>
    <definedName name="T4?unit?ТТУТ" localSheetId="6">#REF!</definedName>
    <definedName name="T4?unit?ТТУТ">#REF!</definedName>
    <definedName name="T4_Protect" localSheetId="12">'[139]4'!$B$34:$B$35,'[139]4'!$B$40:$B$41,'[139]4'!$B$49:$B$50,'[139]4'!$E$3:$N$3,'[139]4'!$E$12:$N$12,[0]!P1_T4_Protect</definedName>
    <definedName name="T4_Protect" localSheetId="8">'[139]4'!$B$34:$B$35,'[139]4'!$B$40:$B$41,'[139]4'!$B$49:$B$50,'[139]4'!$E$3:$N$3,'[139]4'!$E$12:$N$12,P1_T4_Protect</definedName>
    <definedName name="T4_Protect" localSheetId="10">'[139]4'!$B$34:$B$35,'[139]4'!$B$40:$B$41,'[139]4'!$B$49:$B$50,'[139]4'!$E$3:$N$3,'[139]4'!$E$12:$N$12,P1_T4_Protect</definedName>
    <definedName name="T4_Protect" localSheetId="9">'[139]4'!$B$34:$B$35,'[139]4'!$B$40:$B$41,'[139]4'!$B$49:$B$50,'[139]4'!$E$3:$N$3,'[139]4'!$E$12:$N$12,P1_T4_Protect</definedName>
    <definedName name="T4_Protect" localSheetId="6">'[139]4'!$B$34:$B$35,'[139]4'!$B$40:$B$41,'[139]4'!$B$49:$B$50,'[139]4'!$E$3:$N$3,'[139]4'!$E$12:$N$12,P1_T4_Protect</definedName>
    <definedName name="T4_Protect" localSheetId="7">'[139]4'!$B$34:$B$35,'[139]4'!$B$40:$B$41,'[139]4'!$B$49:$B$50,'[139]4'!$E$3:$N$3,'[139]4'!$E$12:$N$12,P1_T4_Protect</definedName>
    <definedName name="T4_Protect">'[139]4'!$B$34:$B$35,'[139]4'!$B$40:$B$41,'[139]4'!$B$49:$B$50,'[139]4'!$E$3:$N$3,'[139]4'!$E$12:$N$12,P1_T4_Protect</definedName>
    <definedName name="T5?axis?R?ОС">'[138]5'!$E$7:$Q$19,'[138]5'!$E$22:$Q$34,'[138]5'!$E$37:$Q$49,'[138]5'!$E$52:$Q$64,'[138]5'!$E$67:$Q$79,'[138]5'!$E$82:$Q$94</definedName>
    <definedName name="T5?axis?R?ОС?">'[138]5'!$C$82:$C$94,'[138]5'!$C$67:$C$79,'[138]5'!$C$52:$C$64,'[138]5'!$C$37:$C$49,'[138]5'!$C$22:$C$34,'[138]5'!$C$7:$C$19</definedName>
    <definedName name="T5?axis?ПРД?БАЗ">'[138]5'!$N$6:$O$95,'[138]5'!$G$6:$H$95</definedName>
    <definedName name="T5?axis?ПРД?ПРЕД">'[138]5'!$P$6:$Q$95,'[138]5'!$E$6:$F$95</definedName>
    <definedName name="T5?axis?ПРД?РЕГ" localSheetId="12">#REF!</definedName>
    <definedName name="T5?axis?ПРД?РЕГ" localSheetId="13">#REF!</definedName>
    <definedName name="T5?axis?ПРД?РЕГ" localSheetId="6">#REF!</definedName>
    <definedName name="T5?axis?ПРД?РЕГ">#REF!</definedName>
    <definedName name="T5?axis?ПРД?РЕГ.КВ1" localSheetId="12">#REF!</definedName>
    <definedName name="T5?axis?ПРД?РЕГ.КВ1" localSheetId="13">#REF!</definedName>
    <definedName name="T5?axis?ПРД?РЕГ.КВ1">#REF!</definedName>
    <definedName name="T5?axis?ПРД?РЕГ.КВ2" localSheetId="12">#REF!</definedName>
    <definedName name="T5?axis?ПРД?РЕГ.КВ2" localSheetId="13">#REF!</definedName>
    <definedName name="T5?axis?ПРД?РЕГ.КВ2">#REF!</definedName>
    <definedName name="T5?axis?ПРД?РЕГ.КВ3" localSheetId="12">#REF!</definedName>
    <definedName name="T5?axis?ПРД?РЕГ.КВ3" localSheetId="13">#REF!</definedName>
    <definedName name="T5?axis?ПРД?РЕГ.КВ3">#REF!</definedName>
    <definedName name="T5?axis?ПРД?РЕГ.КВ4" localSheetId="12">#REF!</definedName>
    <definedName name="T5?axis?ПРД?РЕГ.КВ4" localSheetId="13">#REF!</definedName>
    <definedName name="T5?axis?ПРД?РЕГ.КВ4">#REF!</definedName>
    <definedName name="T5?axis?ПФ?NA" localSheetId="12">#REF!</definedName>
    <definedName name="T5?axis?ПФ?NA" localSheetId="13">#REF!</definedName>
    <definedName name="T5?axis?ПФ?NA">#REF!</definedName>
    <definedName name="T5?axis?ПФ?ПЛАН">'[138]5'!$G$6:$G$95,'[138]5'!$N$6:$N$95,'[138]5'!$P$6:$P$95,'[138]5'!$E$6:$E$95</definedName>
    <definedName name="T5?axis?ПФ?ФАКТ">'[138]5'!$H$6:$H$95,'[138]5'!$O$6:$O$95,'[138]5'!$Q$6:$Q$95,'[138]5'!$F$6:$F$95</definedName>
    <definedName name="T5?Data">'[138]5'!$E$6:$Q$19,'[138]5'!$E$21:$Q$34,'[138]5'!$E$36:$Q$49,'[138]5'!$E$51:$Q$64,'[138]5'!$E$67:$Q$79,'[138]5'!$E$81:$Q$94</definedName>
    <definedName name="T5?item_ext?РОСТ" localSheetId="12">#REF!</definedName>
    <definedName name="T5?item_ext?РОСТ" localSheetId="13">#REF!</definedName>
    <definedName name="T5?item_ext?РОСТ" localSheetId="6">#REF!</definedName>
    <definedName name="T5?item_ext?РОСТ">#REF!</definedName>
    <definedName name="T5?L1" localSheetId="12">#REF!</definedName>
    <definedName name="T5?L1" localSheetId="13">#REF!</definedName>
    <definedName name="T5?L1">#REF!</definedName>
    <definedName name="T5?L1.1" localSheetId="12">#REF!</definedName>
    <definedName name="T5?L1.1" localSheetId="13">#REF!</definedName>
    <definedName name="T5?L1.1">#REF!</definedName>
    <definedName name="T5?L2" localSheetId="12">#REF!</definedName>
    <definedName name="T5?L2" localSheetId="13">#REF!</definedName>
    <definedName name="T5?L2">#REF!</definedName>
    <definedName name="T5?L2.1" localSheetId="12">#REF!</definedName>
    <definedName name="T5?L2.1" localSheetId="13">#REF!</definedName>
    <definedName name="T5?L2.1">#REF!</definedName>
    <definedName name="T5?L3" localSheetId="12">#REF!</definedName>
    <definedName name="T5?L3" localSheetId="13">#REF!</definedName>
    <definedName name="T5?L3">#REF!</definedName>
    <definedName name="T5?L3.1" localSheetId="12">#REF!</definedName>
    <definedName name="T5?L3.1" localSheetId="13">#REF!</definedName>
    <definedName name="T5?L3.1">#REF!</definedName>
    <definedName name="T5?L4" localSheetId="12">#REF!</definedName>
    <definedName name="T5?L4" localSheetId="13">#REF!</definedName>
    <definedName name="T5?L4">#REF!</definedName>
    <definedName name="T5?L4.1" localSheetId="12">#REF!</definedName>
    <definedName name="T5?L4.1" localSheetId="13">#REF!</definedName>
    <definedName name="T5?L4.1">#REF!</definedName>
    <definedName name="T5?L5.1" localSheetId="12">#REF!</definedName>
    <definedName name="T5?L5.1" localSheetId="13">#REF!</definedName>
    <definedName name="T5?L5.1">#REF!</definedName>
    <definedName name="T5?L6" localSheetId="12">#REF!</definedName>
    <definedName name="T5?L6" localSheetId="13">#REF!</definedName>
    <definedName name="T5?L6">#REF!</definedName>
    <definedName name="T5?L6.1" localSheetId="12">#REF!</definedName>
    <definedName name="T5?L6.1" localSheetId="13">#REF!</definedName>
    <definedName name="T5?L6.1">#REF!</definedName>
    <definedName name="T5?Name" localSheetId="12">#REF!</definedName>
    <definedName name="T5?Name" localSheetId="13">#REF!</definedName>
    <definedName name="T5?Name">#REF!</definedName>
    <definedName name="T5?Table" localSheetId="12">#REF!</definedName>
    <definedName name="T5?Table" localSheetId="13">#REF!</definedName>
    <definedName name="T5?Table">#REF!</definedName>
    <definedName name="T5?Title" localSheetId="12">#REF!</definedName>
    <definedName name="T5?Title" localSheetId="13">#REF!</definedName>
    <definedName name="T5?Title">#REF!</definedName>
    <definedName name="T5?unit?ПРЦ">'[138]5'!$N$6:$Q$19,'[138]5'!$N$21:$Q$34,'[138]5'!$N$36:$Q$49,'[138]5'!$N$51:$Q$64,'[138]5'!$E$67:$Q$79,'[138]5'!$N$81:$Q$94</definedName>
    <definedName name="T5?unit?ТРУБ">'[138]5'!$E$81:$M$94,'[138]5'!$E$51:$M$64,'[138]5'!$E$36:$M$49,'[138]5'!$E$21:$M$34,'[138]5'!$E$6:$M$19</definedName>
    <definedName name="T5_Protect" localSheetId="12">'[138]5'!$E$41:$H$49,'[138]5'!$J$41:$M$49,'[138]5'!$E$52:$H$54,'[138]5'!$E$56:$H$64,'[138]5'!$E$67:$M$79,'[138]5'!$E$7:$H$9,[0]!P1_T5_Protect</definedName>
    <definedName name="T5_Protect" localSheetId="8">'[138]5'!$E$41:$H$49,'[138]5'!$J$41:$M$49,'[138]5'!$E$52:$H$54,'[138]5'!$E$56:$H$64,'[138]5'!$E$67:$M$79,'[138]5'!$E$7:$H$9,P1_T5_Protect</definedName>
    <definedName name="T5_Protect" localSheetId="10">'[138]5'!$E$41:$H$49,'[138]5'!$J$41:$M$49,'[138]5'!$E$52:$H$54,'[138]5'!$E$56:$H$64,'[138]5'!$E$67:$M$79,'[138]5'!$E$7:$H$9,P1_T5_Protect</definedName>
    <definedName name="T5_Protect" localSheetId="9">'[138]5'!$E$41:$H$49,'[138]5'!$J$41:$M$49,'[138]5'!$E$52:$H$54,'[138]5'!$E$56:$H$64,'[138]5'!$E$67:$M$79,'[138]5'!$E$7:$H$9,P1_T5_Protect</definedName>
    <definedName name="T5_Protect" localSheetId="6">'[138]5'!$E$41:$H$49,'[138]5'!$J$41:$M$49,'[138]5'!$E$52:$H$54,'[138]5'!$E$56:$H$64,'[138]5'!$E$67:$M$79,'[138]5'!$E$7:$H$9,P1_T5_Protect</definedName>
    <definedName name="T5_Protect" localSheetId="7">'[138]5'!$E$41:$H$49,'[138]5'!$J$41:$M$49,'[138]5'!$E$52:$H$54,'[138]5'!$E$56:$H$64,'[138]5'!$E$67:$M$79,'[138]5'!$E$7:$H$9,P1_T5_Protect</definedName>
    <definedName name="T5_Protect">'[138]5'!$E$41:$H$49,'[138]5'!$J$41:$M$49,'[138]5'!$E$52:$H$54,'[138]5'!$E$56:$H$64,'[138]5'!$E$67:$M$79,'[138]5'!$E$7:$H$9,P1_T5_Protect</definedName>
    <definedName name="T6.1?axis?ПРД?БАЗ.КВ1" localSheetId="12">#REF!</definedName>
    <definedName name="T6.1?axis?ПРД?БАЗ.КВ1" localSheetId="13">#REF!</definedName>
    <definedName name="T6.1?axis?ПРД?БАЗ.КВ1" localSheetId="6">#REF!</definedName>
    <definedName name="T6.1?axis?ПРД?БАЗ.КВ1">#REF!</definedName>
    <definedName name="T6.1?axis?ПРД?БАЗ.КВ2" localSheetId="12">#REF!</definedName>
    <definedName name="T6.1?axis?ПРД?БАЗ.КВ2" localSheetId="13">#REF!</definedName>
    <definedName name="T6.1?axis?ПРД?БАЗ.КВ2">#REF!</definedName>
    <definedName name="T6.1?axis?ПРД?БАЗ.КВ3" localSheetId="12">#REF!</definedName>
    <definedName name="T6.1?axis?ПРД?БАЗ.КВ3" localSheetId="13">#REF!</definedName>
    <definedName name="T6.1?axis?ПРД?БАЗ.КВ3">#REF!</definedName>
    <definedName name="T6.1?axis?ПРД?БАЗ.КВ4" localSheetId="12">#REF!</definedName>
    <definedName name="T6.1?axis?ПРД?БАЗ.КВ4" localSheetId="13">#REF!</definedName>
    <definedName name="T6.1?axis?ПРД?БАЗ.КВ4">#REF!</definedName>
    <definedName name="T6.1?axis?ПРД?ПРЕД.КВ1" localSheetId="12">#REF!</definedName>
    <definedName name="T6.1?axis?ПРД?ПРЕД.КВ1" localSheetId="13">#REF!</definedName>
    <definedName name="T6.1?axis?ПРД?ПРЕД.КВ1">#REF!</definedName>
    <definedName name="T6.1?axis?ПРД?ПРЕД.КВ2" localSheetId="12">#REF!</definedName>
    <definedName name="T6.1?axis?ПРД?ПРЕД.КВ2" localSheetId="13">#REF!</definedName>
    <definedName name="T6.1?axis?ПРД?ПРЕД.КВ2">#REF!</definedName>
    <definedName name="T6.1?axis?ПРД?ПРЕД.КВ3" localSheetId="12">#REF!</definedName>
    <definedName name="T6.1?axis?ПРД?ПРЕД.КВ3" localSheetId="13">#REF!</definedName>
    <definedName name="T6.1?axis?ПРД?ПРЕД.КВ3">#REF!</definedName>
    <definedName name="T6.1?axis?ПРД?ПРЕД.КВ4" localSheetId="12">#REF!</definedName>
    <definedName name="T6.1?axis?ПРД?ПРЕД.КВ4" localSheetId="13">#REF!</definedName>
    <definedName name="T6.1?axis?ПРД?ПРЕД.КВ4">#REF!</definedName>
    <definedName name="T6.1?axis?ПРД?РЕГ" localSheetId="12">#REF!</definedName>
    <definedName name="T6.1?axis?ПРД?РЕГ" localSheetId="13">#REF!</definedName>
    <definedName name="T6.1?axis?ПРД?РЕГ">#REF!</definedName>
    <definedName name="T6.1?axis?ПРД?РЕГ.КВ1" localSheetId="12">#REF!</definedName>
    <definedName name="T6.1?axis?ПРД?РЕГ.КВ1" localSheetId="13">#REF!</definedName>
    <definedName name="T6.1?axis?ПРД?РЕГ.КВ1">#REF!</definedName>
    <definedName name="T6.1?axis?ПРД?РЕГ.КВ2" localSheetId="12">#REF!</definedName>
    <definedName name="T6.1?axis?ПРД?РЕГ.КВ2" localSheetId="13">#REF!</definedName>
    <definedName name="T6.1?axis?ПРД?РЕГ.КВ2">#REF!</definedName>
    <definedName name="T6.1?axis?ПРД?РЕГ.КВ3" localSheetId="12">#REF!</definedName>
    <definedName name="T6.1?axis?ПРД?РЕГ.КВ3" localSheetId="13">#REF!</definedName>
    <definedName name="T6.1?axis?ПРД?РЕГ.КВ3">#REF!</definedName>
    <definedName name="T6.1?axis?ПРД?РЕГ.КВ4" localSheetId="12">#REF!</definedName>
    <definedName name="T6.1?axis?ПРД?РЕГ.КВ4" localSheetId="13">#REF!</definedName>
    <definedName name="T6.1?axis?ПРД?РЕГ.КВ4">#REF!</definedName>
    <definedName name="T6.1?axis?ПРД?СР3ГОД" localSheetId="12">#REF!</definedName>
    <definedName name="T6.1?axis?ПРД?СР3ГОД" localSheetId="13">#REF!</definedName>
    <definedName name="T6.1?axis?ПРД?СР3ГОД">#REF!</definedName>
    <definedName name="T6.1?Data" localSheetId="12">#REF!</definedName>
    <definedName name="T6.1?Data" localSheetId="13">#REF!</definedName>
    <definedName name="T6.1?Data">#REF!</definedName>
    <definedName name="T6.1?L1" localSheetId="12">#REF!</definedName>
    <definedName name="T6.1?L1" localSheetId="13">#REF!</definedName>
    <definedName name="T6.1?L1">#REF!</definedName>
    <definedName name="T6.1?L2" localSheetId="12">#REF!</definedName>
    <definedName name="T6.1?L2" localSheetId="13">#REF!</definedName>
    <definedName name="T6.1?L2">#REF!</definedName>
    <definedName name="T6.1?Name" localSheetId="12">#REF!</definedName>
    <definedName name="T6.1?Name" localSheetId="13">#REF!</definedName>
    <definedName name="T6.1?Name">#REF!</definedName>
    <definedName name="T6.1?Table" localSheetId="12">#REF!</definedName>
    <definedName name="T6.1?Table" localSheetId="13">#REF!</definedName>
    <definedName name="T6.1?Table">#REF!</definedName>
    <definedName name="T6.1?Title" localSheetId="12">#REF!</definedName>
    <definedName name="T6.1?Title" localSheetId="13">#REF!</definedName>
    <definedName name="T6.1?Title">#REF!</definedName>
    <definedName name="T6.1?unit?ПРЦ" localSheetId="12">#REF!</definedName>
    <definedName name="T6.1?unit?ПРЦ" localSheetId="13">#REF!</definedName>
    <definedName name="T6.1?unit?ПРЦ">#REF!</definedName>
    <definedName name="T6.1?unit?РУБ" localSheetId="12">#REF!</definedName>
    <definedName name="T6.1?unit?РУБ" localSheetId="13">#REF!</definedName>
    <definedName name="T6.1?unit?РУБ">#REF!</definedName>
    <definedName name="T6.1_Protect" localSheetId="12">#REF!,#REF!,#REF!,#REF!,#REF!</definedName>
    <definedName name="T6.1_Protect" localSheetId="13">#REF!,#REF!,#REF!,#REF!,#REF!</definedName>
    <definedName name="T6.1_Protect" localSheetId="6">#REF!,#REF!,#REF!,#REF!,#REF!</definedName>
    <definedName name="T6.1_Protect">#REF!,#REF!,#REF!,#REF!,#REF!</definedName>
    <definedName name="T6?axis?ПРД?БАЗ">'[138]6'!$I$6:$J$47,'[138]6'!$F$6:$G$47</definedName>
    <definedName name="T6?axis?ПРД?ПРЕД">'[138]6'!$K$6:$L$47,'[138]6'!$D$6:$E$47</definedName>
    <definedName name="T6?axis?ПРД?РЕГ" localSheetId="12">#REF!</definedName>
    <definedName name="T6?axis?ПРД?РЕГ" localSheetId="13">#REF!</definedName>
    <definedName name="T6?axis?ПРД?РЕГ" localSheetId="6">#REF!</definedName>
    <definedName name="T6?axis?ПРД?РЕГ">#REF!</definedName>
    <definedName name="T6?axis?ПФ?NA" localSheetId="12">#REF!</definedName>
    <definedName name="T6?axis?ПФ?NA" localSheetId="13">#REF!</definedName>
    <definedName name="T6?axis?ПФ?NA">#REF!</definedName>
    <definedName name="T6?axis?ПФ?ПЛАН">'[138]6'!$I$6:$I$47,'[138]6'!$D$6:$D$47,'[138]6'!$K$6:$K$47,'[138]6'!$F$6:$F$47</definedName>
    <definedName name="T6?axis?ПФ?ФАКТ">'[138]6'!$J$6:$J$47,'[138]6'!$L$6:$L$47,'[138]6'!$E$6:$E$47,'[138]6'!$G$6:$G$47</definedName>
    <definedName name="T6?Data">'[138]6'!$D$7:$L$14,'[138]6'!$D$16:$L$19,'[138]6'!$D$21:$L$22,'[138]6'!$D$24:$L$25,'[138]6'!$D$27:$L$28,'[138]6'!$D$30:$L$31,'[138]6'!$D$33:$L$35,'[138]6'!$D$37:$L$39,'[138]6'!$D$41:$L$47</definedName>
    <definedName name="T6?item_ext?РОСТ" localSheetId="12">#REF!</definedName>
    <definedName name="T6?item_ext?РОСТ" localSheetId="13">#REF!</definedName>
    <definedName name="T6?item_ext?РОСТ" localSheetId="6">#REF!</definedName>
    <definedName name="T6?item_ext?РОСТ">#REF!</definedName>
    <definedName name="T6?L1.1" localSheetId="12">#REF!</definedName>
    <definedName name="T6?L1.1" localSheetId="13">#REF!</definedName>
    <definedName name="T6?L1.1">#REF!</definedName>
    <definedName name="T6?L1.1.1" localSheetId="12">#REF!</definedName>
    <definedName name="T6?L1.1.1" localSheetId="13">#REF!</definedName>
    <definedName name="T6?L1.1.1">#REF!</definedName>
    <definedName name="T6?L1.2" localSheetId="12">#REF!</definedName>
    <definedName name="T6?L1.2" localSheetId="13">#REF!</definedName>
    <definedName name="T6?L1.2">#REF!</definedName>
    <definedName name="T6?L1.2.1" localSheetId="12">#REF!</definedName>
    <definedName name="T6?L1.2.1" localSheetId="13">#REF!</definedName>
    <definedName name="T6?L1.2.1">#REF!</definedName>
    <definedName name="T6?L1.3" localSheetId="12">#REF!</definedName>
    <definedName name="T6?L1.3" localSheetId="13">#REF!</definedName>
    <definedName name="T6?L1.3">#REF!</definedName>
    <definedName name="T6?L1.3.1" localSheetId="12">#REF!</definedName>
    <definedName name="T6?L1.3.1" localSheetId="13">#REF!</definedName>
    <definedName name="T6?L1.3.1">#REF!</definedName>
    <definedName name="T6?L1.4" localSheetId="12">#REF!</definedName>
    <definedName name="T6?L1.4" localSheetId="13">#REF!</definedName>
    <definedName name="T6?L1.4">#REF!</definedName>
    <definedName name="T6?L1.5" localSheetId="12">#REF!</definedName>
    <definedName name="T6?L1.5" localSheetId="13">#REF!</definedName>
    <definedName name="T6?L1.5">#REF!</definedName>
    <definedName name="T6?L2.1" localSheetId="12">#REF!</definedName>
    <definedName name="T6?L2.1" localSheetId="13">#REF!</definedName>
    <definedName name="T6?L2.1">#REF!</definedName>
    <definedName name="T6?L2.10" localSheetId="12">#REF!</definedName>
    <definedName name="T6?L2.10" localSheetId="13">#REF!</definedName>
    <definedName name="T6?L2.10">#REF!</definedName>
    <definedName name="T6?L2.11.1.1" localSheetId="12">#REF!</definedName>
    <definedName name="T6?L2.11.1.1" localSheetId="13">#REF!</definedName>
    <definedName name="T6?L2.11.1.1">#REF!</definedName>
    <definedName name="T6?L2.11.1.2" localSheetId="12">#REF!</definedName>
    <definedName name="T6?L2.11.1.2" localSheetId="13">#REF!</definedName>
    <definedName name="T6?L2.11.1.2">#REF!</definedName>
    <definedName name="T6?L2.11.2.1" localSheetId="12">#REF!</definedName>
    <definedName name="T6?L2.11.2.1" localSheetId="13">#REF!</definedName>
    <definedName name="T6?L2.11.2.1">#REF!</definedName>
    <definedName name="T6?L2.11.2.2" localSheetId="12">#REF!</definedName>
    <definedName name="T6?L2.11.2.2" localSheetId="13">#REF!</definedName>
    <definedName name="T6?L2.11.2.2">#REF!</definedName>
    <definedName name="T6?L2.2" localSheetId="12">#REF!</definedName>
    <definedName name="T6?L2.2" localSheetId="13">#REF!</definedName>
    <definedName name="T6?L2.2">#REF!</definedName>
    <definedName name="T6?L2.3" localSheetId="12">#REF!</definedName>
    <definedName name="T6?L2.3" localSheetId="13">#REF!</definedName>
    <definedName name="T6?L2.3">#REF!</definedName>
    <definedName name="T6?L2.4" localSheetId="12">#REF!</definedName>
    <definedName name="T6?L2.4" localSheetId="13">#REF!</definedName>
    <definedName name="T6?L2.4">#REF!</definedName>
    <definedName name="T6?L2.5.1" localSheetId="12">#REF!</definedName>
    <definedName name="T6?L2.5.1" localSheetId="13">#REF!</definedName>
    <definedName name="T6?L2.5.1">#REF!</definedName>
    <definedName name="T6?L2.5.2" localSheetId="12">#REF!</definedName>
    <definedName name="T6?L2.5.2" localSheetId="13">#REF!</definedName>
    <definedName name="T6?L2.5.2">#REF!</definedName>
    <definedName name="T6?L2.6.1" localSheetId="12">#REF!</definedName>
    <definedName name="T6?L2.6.1" localSheetId="13">#REF!</definedName>
    <definedName name="T6?L2.6.1">#REF!</definedName>
    <definedName name="T6?L2.6.2" localSheetId="12">#REF!</definedName>
    <definedName name="T6?L2.6.2" localSheetId="13">#REF!</definedName>
    <definedName name="T6?L2.6.2">#REF!</definedName>
    <definedName name="T6?L2.7.1" localSheetId="12">#REF!</definedName>
    <definedName name="T6?L2.7.1" localSheetId="13">#REF!</definedName>
    <definedName name="T6?L2.7.1">#REF!</definedName>
    <definedName name="T6?L2.7.2" localSheetId="12">#REF!</definedName>
    <definedName name="T6?L2.7.2" localSheetId="13">#REF!</definedName>
    <definedName name="T6?L2.7.2">#REF!</definedName>
    <definedName name="T6?L2.8.1" localSheetId="12">#REF!</definedName>
    <definedName name="T6?L2.8.1" localSheetId="13">#REF!</definedName>
    <definedName name="T6?L2.8.1">#REF!</definedName>
    <definedName name="T6?L2.8.2" localSheetId="12">#REF!</definedName>
    <definedName name="T6?L2.8.2" localSheetId="13">#REF!</definedName>
    <definedName name="T6?L2.8.2">#REF!</definedName>
    <definedName name="T6?L2.9.1" localSheetId="12">#REF!</definedName>
    <definedName name="T6?L2.9.1" localSheetId="13">#REF!</definedName>
    <definedName name="T6?L2.9.1">#REF!</definedName>
    <definedName name="T6?L2.9.2" localSheetId="12">#REF!</definedName>
    <definedName name="T6?L2.9.2" localSheetId="13">#REF!</definedName>
    <definedName name="T6?L2.9.2">#REF!</definedName>
    <definedName name="T6?L3.1" localSheetId="12">#REF!</definedName>
    <definedName name="T6?L3.1" localSheetId="13">#REF!</definedName>
    <definedName name="T6?L3.1">#REF!</definedName>
    <definedName name="T6?L3.2" localSheetId="12">#REF!</definedName>
    <definedName name="T6?L3.2" localSheetId="13">#REF!</definedName>
    <definedName name="T6?L3.2">#REF!</definedName>
    <definedName name="T6?L3.3" localSheetId="12">#REF!</definedName>
    <definedName name="T6?L3.3" localSheetId="13">#REF!</definedName>
    <definedName name="T6?L3.3">#REF!</definedName>
    <definedName name="T6?L4.1" localSheetId="12">#REF!</definedName>
    <definedName name="T6?L4.1" localSheetId="13">#REF!</definedName>
    <definedName name="T6?L4.1">#REF!</definedName>
    <definedName name="T6?L4.2" localSheetId="12">#REF!</definedName>
    <definedName name="T6?L4.2" localSheetId="13">#REF!</definedName>
    <definedName name="T6?L4.2">#REF!</definedName>
    <definedName name="T6?L4.3" localSheetId="12">#REF!</definedName>
    <definedName name="T6?L4.3" localSheetId="13">#REF!</definedName>
    <definedName name="T6?L4.3">#REF!</definedName>
    <definedName name="T6?L4.4" localSheetId="12">#REF!</definedName>
    <definedName name="T6?L4.4" localSheetId="13">#REF!</definedName>
    <definedName name="T6?L4.4">#REF!</definedName>
    <definedName name="T6?L4.5" localSheetId="12">#REF!</definedName>
    <definedName name="T6?L4.5" localSheetId="13">#REF!</definedName>
    <definedName name="T6?L4.5">#REF!</definedName>
    <definedName name="T6?L4.6" localSheetId="12">#REF!</definedName>
    <definedName name="T6?L4.6" localSheetId="13">#REF!</definedName>
    <definedName name="T6?L4.6">#REF!</definedName>
    <definedName name="T6?L4.7" localSheetId="12">#REF!</definedName>
    <definedName name="T6?L4.7" localSheetId="13">#REF!</definedName>
    <definedName name="T6?L4.7">#REF!</definedName>
    <definedName name="T6?Name" localSheetId="12">#REF!</definedName>
    <definedName name="T6?Name" localSheetId="13">#REF!</definedName>
    <definedName name="T6?Name">#REF!</definedName>
    <definedName name="T6?Table" localSheetId="12">#REF!</definedName>
    <definedName name="T6?Table" localSheetId="13">#REF!</definedName>
    <definedName name="T6?Table">#REF!</definedName>
    <definedName name="T6?Title" localSheetId="12">#REF!</definedName>
    <definedName name="T6?Title" localSheetId="13">#REF!</definedName>
    <definedName name="T6?Title">#REF!</definedName>
    <definedName name="T6?unit?ПРЦ">'[138]6'!$D$12:$H$12,'[138]6'!$D$21:$H$21,'[138]6'!$D$24:$H$24,'[138]6'!$D$27:$H$27,'[138]6'!$D$30:$H$30,'[138]6'!$D$33:$H$33,'[138]6'!$D$47:$H$47,'[138]6'!$I$7:$L$47</definedName>
    <definedName name="T6?unit?РУБ">'[138]6'!$D$16:$H$16,'[138]6'!$D$19:$H$19,'[138]6'!$D$22:$H$22,'[138]6'!$D$25:$H$25,'[138]6'!$D$28:$H$28,'[138]6'!$D$31:$H$31,'[138]6'!$D$34:$H$35,'[138]6'!$D$43:$H$43</definedName>
    <definedName name="T6?unit?ТРУБ">'[138]6'!$D$37:$H$39,'[138]6'!$D$44:$H$46</definedName>
    <definedName name="T6?unit?ЧЕЛ">'[138]6'!$D$41:$H$42,'[138]6'!$D$13:$H$14,'[138]6'!$D$7:$H$11</definedName>
    <definedName name="T6?unit?ЧСЛ" localSheetId="12">#REF!</definedName>
    <definedName name="T6?unit?ЧСЛ" localSheetId="13">#REF!</definedName>
    <definedName name="T6?unit?ЧСЛ" localSheetId="6">#REF!</definedName>
    <definedName name="T6?unit?ЧСЛ">#REF!</definedName>
    <definedName name="T6_1_Protect">'[138]6.1'!$C$6:$J$6,'[138]6.1'!$L$6,'[138]6.1'!$C$5</definedName>
    <definedName name="T6_Protect" localSheetId="12">'[138]6'!$D$37:$H$38,'[138]6'!$D$16:$H$18,'[138]6'!$D$41:$H$42,[0]!P1_T6_Protect</definedName>
    <definedName name="T6_Protect" localSheetId="8">'[138]6'!$D$37:$H$38,'[138]6'!$D$16:$H$18,'[138]6'!$D$41:$H$42,P1_T6_Protect</definedName>
    <definedName name="T6_Protect" localSheetId="10">'[138]6'!$D$37:$H$38,'[138]6'!$D$16:$H$18,'[138]6'!$D$41:$H$42,P1_T6_Protect</definedName>
    <definedName name="T6_Protect" localSheetId="9">'[138]6'!$D$37:$H$38,'[138]6'!$D$16:$H$18,'[138]6'!$D$41:$H$42,P1_T6_Protect</definedName>
    <definedName name="T6_Protect" localSheetId="6">'[138]6'!$D$37:$H$38,'[138]6'!$D$16:$H$18,'[138]6'!$D$41:$H$42,P1_T6_Protect</definedName>
    <definedName name="T6_Protect" localSheetId="7">'[138]6'!$D$37:$H$38,'[138]6'!$D$16:$H$18,'[138]6'!$D$41:$H$42,P1_T6_Protect</definedName>
    <definedName name="T6_Protect">'[138]6'!$D$37:$H$38,'[138]6'!$D$16:$H$18,'[138]6'!$D$41:$H$42,P1_T6_Protect</definedName>
    <definedName name="T7?axis?R?ВРАС" localSheetId="12">#REF!</definedName>
    <definedName name="T7?axis?R?ВРАС" localSheetId="13">#REF!</definedName>
    <definedName name="T7?axis?R?ВРАС" localSheetId="6">#REF!</definedName>
    <definedName name="T7?axis?R?ВРАС">#REF!</definedName>
    <definedName name="T7?axis?R?ВРАС?" localSheetId="12">#REF!</definedName>
    <definedName name="T7?axis?R?ВРАС?" localSheetId="13">#REF!</definedName>
    <definedName name="T7?axis?R?ВРАС?">#REF!</definedName>
    <definedName name="T7?axis?ПРД?БАЗ">'[138]7'!$I$6:$J$12,'[138]7'!$F$6:$G$12</definedName>
    <definedName name="T7?axis?ПРД?ПРЕД">'[138]7'!$K$6:$L$12,'[138]7'!$D$6:$E$12</definedName>
    <definedName name="T7?axis?ПРД?РЕГ" localSheetId="12">#REF!</definedName>
    <definedName name="T7?axis?ПРД?РЕГ" localSheetId="13">#REF!</definedName>
    <definedName name="T7?axis?ПРД?РЕГ" localSheetId="6">#REF!</definedName>
    <definedName name="T7?axis?ПРД?РЕГ">#REF!</definedName>
    <definedName name="T7?axis?ПФ?NA" localSheetId="12">#REF!</definedName>
    <definedName name="T7?axis?ПФ?NA" localSheetId="13">#REF!</definedName>
    <definedName name="T7?axis?ПФ?NA">#REF!</definedName>
    <definedName name="T7?axis?ПФ?ПЛАН">'[138]7'!$I$6:$I$12,'[138]7'!$D$6:$D$12,'[138]7'!$K$6:$K$12,'[138]7'!$F$6:$F$12</definedName>
    <definedName name="T7?axis?ПФ?ФАКТ">'[138]7'!$J$6:$J$12,'[138]7'!$E$6:$E$12,'[138]7'!$L$6:$L$12,'[138]7'!$G$6:$G$12</definedName>
    <definedName name="T7?Data">#N/A</definedName>
    <definedName name="T7?item_ext?РОСТ" localSheetId="12">#REF!</definedName>
    <definedName name="T7?item_ext?РОСТ" localSheetId="13">#REF!</definedName>
    <definedName name="T7?item_ext?РОСТ" localSheetId="6">#REF!</definedName>
    <definedName name="T7?item_ext?РОСТ">#REF!</definedName>
    <definedName name="T7?L1" localSheetId="12">#REF!</definedName>
    <definedName name="T7?L1" localSheetId="13">#REF!</definedName>
    <definedName name="T7?L1">#REF!</definedName>
    <definedName name="T7?L1.1" localSheetId="12">#REF!</definedName>
    <definedName name="T7?L1.1" localSheetId="13">#REF!</definedName>
    <definedName name="T7?L1.1">#REF!</definedName>
    <definedName name="T7?L3" localSheetId="12">[164]материалы!#REF!</definedName>
    <definedName name="T7?L3" localSheetId="13">[164]материалы!#REF!</definedName>
    <definedName name="T7?L3" localSheetId="6">[164]материалы!#REF!</definedName>
    <definedName name="T7?L3">[164]материалы!#REF!</definedName>
    <definedName name="T7?L4" localSheetId="12">[164]материалы!#REF!</definedName>
    <definedName name="T7?L4" localSheetId="13">[164]материалы!#REF!</definedName>
    <definedName name="T7?L4" localSheetId="6">[164]материалы!#REF!</definedName>
    <definedName name="T7?L4">[164]материалы!#REF!</definedName>
    <definedName name="T7?Name" localSheetId="12">#REF!</definedName>
    <definedName name="T7?Name" localSheetId="13">#REF!</definedName>
    <definedName name="T7?Name" localSheetId="6">#REF!</definedName>
    <definedName name="T7?Name">#REF!</definedName>
    <definedName name="T7?Table" localSheetId="12">#REF!</definedName>
    <definedName name="T7?Table" localSheetId="13">#REF!</definedName>
    <definedName name="T7?Table">#REF!</definedName>
    <definedName name="T7?Title" localSheetId="12">#REF!</definedName>
    <definedName name="T7?Title" localSheetId="13">#REF!</definedName>
    <definedName name="T7?Title">#REF!</definedName>
    <definedName name="T7?unit?ПРЦ" localSheetId="12">#REF!</definedName>
    <definedName name="T7?unit?ПРЦ" localSheetId="13">#REF!</definedName>
    <definedName name="T7?unit?ПРЦ">#REF!</definedName>
    <definedName name="T7?unit?ТРУБ" localSheetId="12">#REF!</definedName>
    <definedName name="T7?unit?ТРУБ" localSheetId="13">#REF!</definedName>
    <definedName name="T7?unit?ТРУБ">#REF!</definedName>
    <definedName name="T7_Protect">'[138]7'!$D$6:$H$10,'[138]7'!$B$8:$B$10</definedName>
    <definedName name="T8?axis?ПРД?БАЗ">'[138]8'!$I$6:$J$42,'[138]8'!$F$6:$G$42</definedName>
    <definedName name="T8?axis?ПРД?ПРЕД">'[138]8'!$K$6:$L$42,'[138]8'!$D$6:$E$42</definedName>
    <definedName name="T8?axis?ПРД?РЕГ" localSheetId="12">#REF!</definedName>
    <definedName name="T8?axis?ПРД?РЕГ" localSheetId="13">#REF!</definedName>
    <definedName name="T8?axis?ПРД?РЕГ" localSheetId="6">#REF!</definedName>
    <definedName name="T8?axis?ПРД?РЕГ">#REF!</definedName>
    <definedName name="T8?axis?ПФ?NA" localSheetId="12">#REF!</definedName>
    <definedName name="T8?axis?ПФ?NA" localSheetId="13">#REF!</definedName>
    <definedName name="T8?axis?ПФ?NA">#REF!</definedName>
    <definedName name="T8?axis?ПФ?ПЛАН">'[138]8'!$I$6:$I$42,'[138]8'!$D$6:$D$42,'[138]8'!$K$6:$K$42,'[138]8'!$F$6:$F$42</definedName>
    <definedName name="T8?axis?ПФ?ФАКТ">'[138]8'!$G$6:$G$42,'[138]8'!$J$6:$J$42,'[138]8'!$L$6:$L$42,'[138]8'!$E$6:$E$42</definedName>
    <definedName name="T8?Data">'[138]8'!$D$10:$L$12,'[138]8'!$D$14:$L$16,'[138]8'!$D$18:$L$20,'[138]8'!$D$22:$L$24,'[138]8'!$D$26:$L$28,'[138]8'!$D$30:$L$32,'[138]8'!$D$36:$L$38,'[138]8'!$D$40:$L$42,'[138]8'!$D$6:$L$8</definedName>
    <definedName name="T8?item_ext?РОСТ" localSheetId="12">#REF!</definedName>
    <definedName name="T8?item_ext?РОСТ" localSheetId="13">#REF!</definedName>
    <definedName name="T8?item_ext?РОСТ" localSheetId="6">#REF!</definedName>
    <definedName name="T8?item_ext?РОСТ">#REF!</definedName>
    <definedName name="T8?L1" localSheetId="12">#REF!</definedName>
    <definedName name="T8?L1" localSheetId="13">#REF!</definedName>
    <definedName name="T8?L1">#REF!</definedName>
    <definedName name="T8?L1.1" localSheetId="12">#REF!</definedName>
    <definedName name="T8?L1.1" localSheetId="13">#REF!</definedName>
    <definedName name="T8?L1.1">#REF!</definedName>
    <definedName name="T8?L1.2" localSheetId="12">#REF!</definedName>
    <definedName name="T8?L1.2" localSheetId="13">#REF!</definedName>
    <definedName name="T8?L1.2">#REF!</definedName>
    <definedName name="T8?L2" localSheetId="12">#REF!</definedName>
    <definedName name="T8?L2" localSheetId="13">#REF!</definedName>
    <definedName name="T8?L2">#REF!</definedName>
    <definedName name="T8?L2.1" localSheetId="12">#REF!</definedName>
    <definedName name="T8?L2.1" localSheetId="13">#REF!</definedName>
    <definedName name="T8?L2.1">#REF!</definedName>
    <definedName name="T8?L2.2" localSheetId="12">#REF!</definedName>
    <definedName name="T8?L2.2" localSheetId="13">#REF!</definedName>
    <definedName name="T8?L2.2">#REF!</definedName>
    <definedName name="T8?L3" localSheetId="12">#REF!</definedName>
    <definedName name="T8?L3" localSheetId="13">#REF!</definedName>
    <definedName name="T8?L3">#REF!</definedName>
    <definedName name="T8?L3.1" localSheetId="12">#REF!</definedName>
    <definedName name="T8?L3.1" localSheetId="13">#REF!</definedName>
    <definedName name="T8?L3.1">#REF!</definedName>
    <definedName name="T8?L3.2" localSheetId="12">#REF!</definedName>
    <definedName name="T8?L3.2" localSheetId="13">#REF!</definedName>
    <definedName name="T8?L3.2">#REF!</definedName>
    <definedName name="T8?L4" localSheetId="12">#REF!</definedName>
    <definedName name="T8?L4" localSheetId="13">#REF!</definedName>
    <definedName name="T8?L4">#REF!</definedName>
    <definedName name="T8?L4.1" localSheetId="12">#REF!</definedName>
    <definedName name="T8?L4.1" localSheetId="13">#REF!</definedName>
    <definedName name="T8?L4.1">#REF!</definedName>
    <definedName name="T8?L4.2" localSheetId="12">#REF!</definedName>
    <definedName name="T8?L4.2" localSheetId="13">#REF!</definedName>
    <definedName name="T8?L4.2">#REF!</definedName>
    <definedName name="T8?L5" localSheetId="12">#REF!</definedName>
    <definedName name="T8?L5" localSheetId="13">#REF!</definedName>
    <definedName name="T8?L5">#REF!</definedName>
    <definedName name="T8?L5.1" localSheetId="12">#REF!</definedName>
    <definedName name="T8?L5.1" localSheetId="13">#REF!</definedName>
    <definedName name="T8?L5.1">#REF!</definedName>
    <definedName name="T8?L5.2" localSheetId="12">#REF!</definedName>
    <definedName name="T8?L5.2" localSheetId="13">#REF!</definedName>
    <definedName name="T8?L5.2">#REF!</definedName>
    <definedName name="T8?L6" localSheetId="12">#REF!</definedName>
    <definedName name="T8?L6" localSheetId="13">#REF!</definedName>
    <definedName name="T8?L6">#REF!</definedName>
    <definedName name="T8?L6.1" localSheetId="12">#REF!</definedName>
    <definedName name="T8?L6.1" localSheetId="13">#REF!</definedName>
    <definedName name="T8?L6.1">#REF!</definedName>
    <definedName name="T8?L6.2" localSheetId="12">#REF!</definedName>
    <definedName name="T8?L6.2" localSheetId="13">#REF!</definedName>
    <definedName name="T8?L6.2">#REF!</definedName>
    <definedName name="T8?L7" localSheetId="12">#REF!</definedName>
    <definedName name="T8?L7" localSheetId="13">#REF!</definedName>
    <definedName name="T8?L7">#REF!</definedName>
    <definedName name="T8?L7.1" localSheetId="12">#REF!</definedName>
    <definedName name="T8?L7.1" localSheetId="13">#REF!</definedName>
    <definedName name="T8?L7.1">#REF!</definedName>
    <definedName name="T8?L7.2" localSheetId="12">#REF!</definedName>
    <definedName name="T8?L7.2" localSheetId="13">#REF!</definedName>
    <definedName name="T8?L7.2">#REF!</definedName>
    <definedName name="T8?L8.1" localSheetId="12">#REF!</definedName>
    <definedName name="T8?L8.1" localSheetId="13">#REF!</definedName>
    <definedName name="T8?L8.1">#REF!</definedName>
    <definedName name="T8?L8.2" localSheetId="12">#REF!</definedName>
    <definedName name="T8?L8.2" localSheetId="13">#REF!</definedName>
    <definedName name="T8?L8.2">#REF!</definedName>
    <definedName name="T8?L8.3" localSheetId="12">#REF!</definedName>
    <definedName name="T8?L8.3" localSheetId="13">#REF!</definedName>
    <definedName name="T8?L8.3">#REF!</definedName>
    <definedName name="T8?L9" localSheetId="12">#REF!</definedName>
    <definedName name="T8?L9" localSheetId="13">#REF!</definedName>
    <definedName name="T8?L9">#REF!</definedName>
    <definedName name="T8?L9.1" localSheetId="12">#REF!</definedName>
    <definedName name="T8?L9.1" localSheetId="13">#REF!</definedName>
    <definedName name="T8?L9.1">#REF!</definedName>
    <definedName name="T8?L9.2" localSheetId="12">#REF!</definedName>
    <definedName name="T8?L9.2" localSheetId="13">#REF!</definedName>
    <definedName name="T8?L9.2">#REF!</definedName>
    <definedName name="T8?Name" localSheetId="12">#REF!</definedName>
    <definedName name="T8?Name" localSheetId="13">#REF!</definedName>
    <definedName name="T8?Name">#REF!</definedName>
    <definedName name="T8?Table" localSheetId="12">#REF!</definedName>
    <definedName name="T8?Table" localSheetId="13">#REF!</definedName>
    <definedName name="T8?Table">#REF!</definedName>
    <definedName name="T8?Title" localSheetId="12">#REF!</definedName>
    <definedName name="T8?Title" localSheetId="13">#REF!</definedName>
    <definedName name="T8?Title">#REF!</definedName>
    <definedName name="T8?unit?ПРЦ" localSheetId="12">#REF!</definedName>
    <definedName name="T8?unit?ПРЦ" localSheetId="13">#REF!</definedName>
    <definedName name="T8?unit?ПРЦ">#REF!</definedName>
    <definedName name="T8?unit?ТРУБ">'[138]8'!$D$40:$H$42,'[138]8'!$D$6:$H$32</definedName>
    <definedName name="T8?unit?ШТ" localSheetId="12">#REF!</definedName>
    <definedName name="T8?unit?ШТ" localSheetId="13">#REF!</definedName>
    <definedName name="T8?unit?ШТ" localSheetId="6">#REF!</definedName>
    <definedName name="T8?unit?ШТ">#REF!</definedName>
    <definedName name="T8_Protect">'[138]8'!$D$15:$H$16,'[138]8'!$D$19:$H$20,'[138]8'!$D$23:$H$24,'[138]8'!$D$27:$H$28,'[138]8'!$D$36:$H$38,'[138]8'!$D$41:$H$42,'[138]8'!$D$11:$H$12</definedName>
    <definedName name="T9?axis?ПРД?БАЗ">'[165]9'!$I$6:$J$21,'[165]9'!$F$6:$G$21</definedName>
    <definedName name="T9?axis?ПРД?ПРЕД">'[165]9'!$K$6:$L$21,'[165]9'!$D$6:$E$21</definedName>
    <definedName name="T9?axis?ПРД?РЕГ" localSheetId="12">#REF!</definedName>
    <definedName name="T9?axis?ПРД?РЕГ" localSheetId="13">#REF!</definedName>
    <definedName name="T9?axis?ПРД?РЕГ" localSheetId="6">#REF!</definedName>
    <definedName name="T9?axis?ПРД?РЕГ">#REF!</definedName>
    <definedName name="T9?axis?ПФ?NA" localSheetId="12">#REF!</definedName>
    <definedName name="T9?axis?ПФ?NA" localSheetId="13">#REF!</definedName>
    <definedName name="T9?axis?ПФ?NA">#REF!</definedName>
    <definedName name="T9?axis?ПФ?ПЛАН">'[165]9'!$I$6:$I$21,'[165]9'!$D$6:$D$21,'[165]9'!$K$6:$K$21,'[165]9'!$F$6:$F$21</definedName>
    <definedName name="T9?axis?ПФ?ФАКТ">'[165]9'!$J$6:$J$21,'[165]9'!$E$6:$E$21,'[165]9'!$L$6:$L$21,'[165]9'!$G$6:$G$21</definedName>
    <definedName name="T9?Data">'[165]9'!$D$16:$L$21,'[165]9'!$D$6:$L$8,'[165]9'!$D$10:$L$14</definedName>
    <definedName name="T9?item_ext?РОСТ" localSheetId="12">#REF!</definedName>
    <definedName name="T9?item_ext?РОСТ" localSheetId="13">#REF!</definedName>
    <definedName name="T9?item_ext?РОСТ" localSheetId="6">#REF!</definedName>
    <definedName name="T9?item_ext?РОСТ">#REF!</definedName>
    <definedName name="T9?L1" localSheetId="12">#REF!</definedName>
    <definedName name="T9?L1" localSheetId="13">#REF!</definedName>
    <definedName name="T9?L1">#REF!</definedName>
    <definedName name="T9?L2" localSheetId="12">#REF!</definedName>
    <definedName name="T9?L2" localSheetId="13">#REF!</definedName>
    <definedName name="T9?L2">#REF!</definedName>
    <definedName name="T9?L2.1" localSheetId="12">#REF!</definedName>
    <definedName name="T9?L2.1" localSheetId="13">#REF!</definedName>
    <definedName name="T9?L2.1">#REF!</definedName>
    <definedName name="T9?L2.2" localSheetId="12">#REF!</definedName>
    <definedName name="T9?L2.2" localSheetId="13">#REF!</definedName>
    <definedName name="T9?L2.2">#REF!</definedName>
    <definedName name="T9?L3" localSheetId="12">#REF!</definedName>
    <definedName name="T9?L3" localSheetId="13">#REF!</definedName>
    <definedName name="T9?L3">#REF!</definedName>
    <definedName name="T9?L3.1" localSheetId="12">#REF!</definedName>
    <definedName name="T9?L3.1" localSheetId="13">#REF!</definedName>
    <definedName name="T9?L3.1">#REF!</definedName>
    <definedName name="T9?L3.2" localSheetId="12">#REF!</definedName>
    <definedName name="T9?L3.2" localSheetId="13">#REF!</definedName>
    <definedName name="T9?L3.2">#REF!</definedName>
    <definedName name="T9?L4" localSheetId="12">#REF!</definedName>
    <definedName name="T9?L4" localSheetId="13">#REF!</definedName>
    <definedName name="T9?L4">#REF!</definedName>
    <definedName name="T9?L4.1" localSheetId="12">#REF!</definedName>
    <definedName name="T9?L4.1" localSheetId="13">#REF!</definedName>
    <definedName name="T9?L4.1">#REF!</definedName>
    <definedName name="T9?L4.1.1" localSheetId="12">#REF!</definedName>
    <definedName name="T9?L4.1.1" localSheetId="13">#REF!</definedName>
    <definedName name="T9?L4.1.1">#REF!</definedName>
    <definedName name="T9?L4.1.2" localSheetId="12">#REF!</definedName>
    <definedName name="T9?L4.1.2" localSheetId="13">#REF!</definedName>
    <definedName name="T9?L4.1.2">#REF!</definedName>
    <definedName name="T9?L4.2" localSheetId="12">#REF!</definedName>
    <definedName name="T9?L4.2" localSheetId="13">#REF!</definedName>
    <definedName name="T9?L4.2">#REF!</definedName>
    <definedName name="T9?L4.2.1" localSheetId="12">#REF!</definedName>
    <definedName name="T9?L4.2.1" localSheetId="13">#REF!</definedName>
    <definedName name="T9?L4.2.1">#REF!</definedName>
    <definedName name="T9?L4.2.2" localSheetId="12">#REF!</definedName>
    <definedName name="T9?L4.2.2" localSheetId="13">#REF!</definedName>
    <definedName name="T9?L4.2.2">#REF!</definedName>
    <definedName name="T9?L5" localSheetId="12">#REF!</definedName>
    <definedName name="T9?L5" localSheetId="13">#REF!</definedName>
    <definedName name="T9?L5">#REF!</definedName>
    <definedName name="T9?L5.1" localSheetId="12">#REF!</definedName>
    <definedName name="T9?L5.1" localSheetId="13">#REF!</definedName>
    <definedName name="T9?L5.1">#REF!</definedName>
    <definedName name="T9?L5.2" localSheetId="12">#REF!</definedName>
    <definedName name="T9?L5.2" localSheetId="13">#REF!</definedName>
    <definedName name="T9?L5.2">#REF!</definedName>
    <definedName name="T9?L6.1" localSheetId="12">#REF!</definedName>
    <definedName name="T9?L6.1" localSheetId="13">#REF!</definedName>
    <definedName name="T9?L6.1">#REF!</definedName>
    <definedName name="T9?L6.2" localSheetId="12">#REF!</definedName>
    <definedName name="T9?L6.2" localSheetId="13">#REF!</definedName>
    <definedName name="T9?L6.2">#REF!</definedName>
    <definedName name="T9?L7" localSheetId="12">#REF!</definedName>
    <definedName name="T9?L7" localSheetId="13">#REF!</definedName>
    <definedName name="T9?L7">#REF!</definedName>
    <definedName name="T9?Name" localSheetId="12">#REF!</definedName>
    <definedName name="T9?Name" localSheetId="13">#REF!</definedName>
    <definedName name="T9?Name">#REF!</definedName>
    <definedName name="T9?Table" localSheetId="12">#REF!</definedName>
    <definedName name="T9?Table" localSheetId="13">#REF!</definedName>
    <definedName name="T9?Table">#REF!</definedName>
    <definedName name="T9?Title" localSheetId="12">#REF!</definedName>
    <definedName name="T9?Title" localSheetId="13">#REF!</definedName>
    <definedName name="T9?Title">#REF!</definedName>
    <definedName name="T9?unit?МВТЧ" localSheetId="12">#REF!</definedName>
    <definedName name="T9?unit?МВТЧ" localSheetId="13">#REF!</definedName>
    <definedName name="T9?unit?МВТЧ">#REF!</definedName>
    <definedName name="T9?unit?ПРЦ">'[165]9'!$D$11:$H$11,'[165]9'!$I$6:$L$21</definedName>
    <definedName name="T9?unit?РУБ.МВТЧ">'[165]9'!$D$19:$H$19,'[165]9'!$D$16:$H$16</definedName>
    <definedName name="T9?unit?РУБ.МЕС" localSheetId="12">#REF!</definedName>
    <definedName name="T9?unit?РУБ.МЕС" localSheetId="13">#REF!</definedName>
    <definedName name="T9?unit?РУБ.МЕС" localSheetId="6">#REF!</definedName>
    <definedName name="T9?unit?РУБ.МЕС">#REF!</definedName>
    <definedName name="T9?unit?ТКВТЧ" localSheetId="12">#REF!</definedName>
    <definedName name="T9?unit?ТКВТЧ" localSheetId="13">#REF!</definedName>
    <definedName name="T9?unit?ТКВТЧ">#REF!</definedName>
    <definedName name="T9?unit?ТРУБ">'[165]9'!$D$20:$H$21,'[165]9'!$D$14:$H$14,'[165]9'!$D$8:$H$8,'[165]9'!$D$10:$H$10,'[165]9'!$D$12:$H$12,'[165]9'!$D$17:$H$17</definedName>
    <definedName name="T9_Protect">'[165]9'!$D$14:$F$14,'[165]9'!$D$16:$H$16,'[165]9'!$D$17:$F$17,'[165]9'!$D$19:$H$19,'[165]9'!$D$20:$F$20,'[165]9'!$D$7:$E$7,'[165]9'!$D$8:$F$8,'[165]9'!$D$11:$H$13</definedName>
    <definedName name="TABLE" localSheetId="17">#REF!</definedName>
    <definedName name="TABLE" localSheetId="5">#REF!</definedName>
    <definedName name="TABLE" localSheetId="12">#REF!</definedName>
    <definedName name="TABLE" localSheetId="8">#REF!</definedName>
    <definedName name="TABLE" localSheetId="13">#REF!</definedName>
    <definedName name="TABLE" localSheetId="10">#REF!</definedName>
    <definedName name="TABLE" localSheetId="9">#REF!</definedName>
    <definedName name="TABLE" localSheetId="11">#REF!</definedName>
    <definedName name="TABLE" localSheetId="6">#REF!</definedName>
    <definedName name="TABLE" localSheetId="7">#REF!</definedName>
    <definedName name="TABLE" localSheetId="3">#REF!</definedName>
    <definedName name="TABLE" localSheetId="15">#REF!</definedName>
    <definedName name="TABLE">#REF!</definedName>
    <definedName name="TAR_METHOD" localSheetId="17">[70]Титульный!$F$22</definedName>
    <definedName name="TAR_METHOD" localSheetId="5">[71]Титульный!$F$22</definedName>
    <definedName name="TAR_METHOD" localSheetId="12">[70]Титульный!$F$22</definedName>
    <definedName name="TAR_METHOD" localSheetId="8">[70]Титульный!$F$22</definedName>
    <definedName name="TAR_METHOD" localSheetId="10">[70]Титульный!$F$22</definedName>
    <definedName name="TAR_METHOD" localSheetId="9">[70]Титульный!$F$22</definedName>
    <definedName name="TAR_METHOD" localSheetId="6">[70]Титульный!$F$22</definedName>
    <definedName name="TAR_METHOD" localSheetId="7">[70]Титульный!$F$22</definedName>
    <definedName name="TAR_METHOD" localSheetId="3">[71]Титульный!$F$22</definedName>
    <definedName name="TAR_METHOD">[72]Титульный!$F$22</definedName>
    <definedName name="TARGET">[166]TEHSHEET!$I$42:$I$45</definedName>
    <definedName name="TargetCompany" localSheetId="17">[59]Output!#REF!</definedName>
    <definedName name="TargetCompany" localSheetId="5">[59]Output!#REF!</definedName>
    <definedName name="TargetCompany" localSheetId="12">[59]Output!#REF!</definedName>
    <definedName name="TargetCompany" localSheetId="8">[59]Output!#REF!</definedName>
    <definedName name="TargetCompany" localSheetId="13">[59]Output!#REF!</definedName>
    <definedName name="TargetCompany" localSheetId="10">[59]Output!#REF!</definedName>
    <definedName name="TargetCompany" localSheetId="9">[59]Output!#REF!</definedName>
    <definedName name="TargetCompany" localSheetId="11">[59]Output!#REF!</definedName>
    <definedName name="TargetCompany" localSheetId="6">[59]Output!#REF!</definedName>
    <definedName name="TargetCompany" localSheetId="7">[59]Output!#REF!</definedName>
    <definedName name="TargetCompany" localSheetId="3">[59]Output!#REF!</definedName>
    <definedName name="TargetCompany" localSheetId="15">[59]Output!#REF!</definedName>
    <definedName name="TargetCompany">[59]Output!#REF!</definedName>
    <definedName name="TargetCompanyCurrency" localSheetId="17">[59]Output!#REF!</definedName>
    <definedName name="TargetCompanyCurrency" localSheetId="12">[59]Output!#REF!</definedName>
    <definedName name="TargetCompanyCurrency" localSheetId="8">[59]Output!#REF!</definedName>
    <definedName name="TargetCompanyCurrency" localSheetId="13">[59]Output!#REF!</definedName>
    <definedName name="TargetCompanyCurrency" localSheetId="10">[59]Output!#REF!</definedName>
    <definedName name="TargetCompanyCurrency" localSheetId="9">[59]Output!#REF!</definedName>
    <definedName name="TargetCompanyCurrency" localSheetId="11">[59]Output!#REF!</definedName>
    <definedName name="TargetCompanyCurrency" localSheetId="6">[59]Output!#REF!</definedName>
    <definedName name="TargetCompanyCurrency" localSheetId="15">[59]Output!#REF!</definedName>
    <definedName name="TargetCompanyCurrency">[59]Output!#REF!</definedName>
    <definedName name="TargetCompanyExchangeRate" localSheetId="17">[59]Output!#REF!</definedName>
    <definedName name="TargetCompanyExchangeRate" localSheetId="12">[59]Output!#REF!</definedName>
    <definedName name="TargetCompanyExchangeRate" localSheetId="8">[59]Output!#REF!</definedName>
    <definedName name="TargetCompanyExchangeRate" localSheetId="13">[59]Output!#REF!</definedName>
    <definedName name="TargetCompanyExchangeRate" localSheetId="10">[59]Output!#REF!</definedName>
    <definedName name="TargetCompanyExchangeRate" localSheetId="9">[59]Output!#REF!</definedName>
    <definedName name="TargetCompanyExchangeRate" localSheetId="11">[59]Output!#REF!</definedName>
    <definedName name="TargetCompanyExchangeRate" localSheetId="6">[59]Output!#REF!</definedName>
    <definedName name="TargetCompanyExchangeRate" localSheetId="15">[59]Output!#REF!</definedName>
    <definedName name="TargetCompanyExchangeRate">[59]Output!#REF!</definedName>
    <definedName name="TARIFF_CNG_DATE_1" localSheetId="6">[132]Титульный!$F$28</definedName>
    <definedName name="TARIFF_CNG_DATE_1">[131]Титульный!$F$28</definedName>
    <definedName name="TARIFF_CNG_DATE_2" localSheetId="6">[132]Титульный!$F$29</definedName>
    <definedName name="TARIFF_CNG_DATE_2">[131]Титульный!$F$29</definedName>
    <definedName name="TARIFF_CNG_DATE_3" localSheetId="6">[132]Титульный!$F$30</definedName>
    <definedName name="TARIFF_CNG_DATE_3">[131]Титульный!$F$30</definedName>
    <definedName name="taxrate">[36]Справочно!$B$3</definedName>
    <definedName name="tcc_ns" localSheetId="17">'[39]Input-Moscow'!#REF!</definedName>
    <definedName name="tcc_ns" localSheetId="5">'[39]Input-Moscow'!#REF!</definedName>
    <definedName name="tcc_ns" localSheetId="12">'[39]Input-Moscow'!#REF!</definedName>
    <definedName name="tcc_ns" localSheetId="8">'[39]Input-Moscow'!#REF!</definedName>
    <definedName name="tcc_ns" localSheetId="13">'[39]Input-Moscow'!#REF!</definedName>
    <definedName name="tcc_ns" localSheetId="10">'[39]Input-Moscow'!#REF!</definedName>
    <definedName name="tcc_ns" localSheetId="9">'[39]Input-Moscow'!#REF!</definedName>
    <definedName name="tcc_ns" localSheetId="6">'[39]Input-Moscow'!#REF!</definedName>
    <definedName name="tcc_ns" localSheetId="7">'[39]Input-Moscow'!#REF!</definedName>
    <definedName name="tcc_ns" localSheetId="3">'[39]Input-Moscow'!#REF!</definedName>
    <definedName name="tcc_ns">'[39]Input-Moscow'!#REF!</definedName>
    <definedName name="tcc_pen" localSheetId="17">'[39]Input-Moscow'!#REF!</definedName>
    <definedName name="tcc_pen" localSheetId="5">'[39]Input-Moscow'!#REF!</definedName>
    <definedName name="tcc_pen" localSheetId="12">'[39]Input-Moscow'!#REF!</definedName>
    <definedName name="tcc_pen" localSheetId="8">'[39]Input-Moscow'!#REF!</definedName>
    <definedName name="tcc_pen" localSheetId="13">'[39]Input-Moscow'!#REF!</definedName>
    <definedName name="tcc_pen" localSheetId="10">'[39]Input-Moscow'!#REF!</definedName>
    <definedName name="tcc_pen" localSheetId="9">'[39]Input-Moscow'!#REF!</definedName>
    <definedName name="tcc_pen" localSheetId="6">'[39]Input-Moscow'!#REF!</definedName>
    <definedName name="tcc_pen" localSheetId="7">'[39]Input-Moscow'!#REF!</definedName>
    <definedName name="tcc_pen" localSheetId="3">'[39]Input-Moscow'!#REF!</definedName>
    <definedName name="tcc_pen">'[39]Input-Moscow'!#REF!</definedName>
    <definedName name="te" localSheetId="6">'Прил 2'!te</definedName>
    <definedName name="te">#N/A</definedName>
    <definedName name="TEMP" localSheetId="12">#REF!,#REF!</definedName>
    <definedName name="TEMP" localSheetId="13">#REF!,#REF!</definedName>
    <definedName name="TEMP" localSheetId="6">#REF!,#REF!</definedName>
    <definedName name="TEMP">#REF!,#REF!</definedName>
    <definedName name="Temp_TOV" localSheetId="17">#REF!</definedName>
    <definedName name="Temp_TOV" localSheetId="5">#REF!</definedName>
    <definedName name="Temp_TOV" localSheetId="12">#REF!</definedName>
    <definedName name="Temp_TOV" localSheetId="8">#REF!</definedName>
    <definedName name="Temp_TOV" localSheetId="13">#REF!</definedName>
    <definedName name="Temp_TOV" localSheetId="10">#REF!</definedName>
    <definedName name="Temp_TOV" localSheetId="9">#REF!</definedName>
    <definedName name="Temp_TOV" localSheetId="11">#REF!</definedName>
    <definedName name="Temp_TOV" localSheetId="6">#REF!</definedName>
    <definedName name="Temp_TOV" localSheetId="7">#REF!</definedName>
    <definedName name="Temp_TOV" localSheetId="3">#REF!</definedName>
    <definedName name="Temp_TOV">#REF!</definedName>
    <definedName name="term_value" localSheetId="17">#REF!</definedName>
    <definedName name="term_value" localSheetId="5">#REF!</definedName>
    <definedName name="term_value" localSheetId="12">#REF!</definedName>
    <definedName name="term_value" localSheetId="8">#REF!</definedName>
    <definedName name="term_value" localSheetId="13">#REF!</definedName>
    <definedName name="term_value" localSheetId="10">#REF!</definedName>
    <definedName name="term_value" localSheetId="9">#REF!</definedName>
    <definedName name="term_value" localSheetId="11">#REF!</definedName>
    <definedName name="term_value" localSheetId="6">#REF!</definedName>
    <definedName name="term_value" localSheetId="7">#REF!</definedName>
    <definedName name="term_value" localSheetId="3">#REF!</definedName>
    <definedName name="term_value">#REF!</definedName>
    <definedName name="term_year" localSheetId="17">#REF!</definedName>
    <definedName name="term_year" localSheetId="5">#REF!</definedName>
    <definedName name="term_year" localSheetId="12">#REF!</definedName>
    <definedName name="term_year" localSheetId="8">#REF!</definedName>
    <definedName name="term_year" localSheetId="13">#REF!</definedName>
    <definedName name="term_year" localSheetId="10">#REF!</definedName>
    <definedName name="term_year" localSheetId="9">#REF!</definedName>
    <definedName name="term_year" localSheetId="11">#REF!</definedName>
    <definedName name="term_year" localSheetId="6">#REF!</definedName>
    <definedName name="term_year" localSheetId="7">#REF!</definedName>
    <definedName name="term_year" localSheetId="3">#REF!</definedName>
    <definedName name="term_year">#REF!</definedName>
    <definedName name="terminal_year" localSheetId="17">#REF!</definedName>
    <definedName name="terminal_year" localSheetId="5">#REF!</definedName>
    <definedName name="terminal_year" localSheetId="12">#REF!</definedName>
    <definedName name="terminal_year" localSheetId="8">#REF!</definedName>
    <definedName name="terminal_year" localSheetId="13">#REF!</definedName>
    <definedName name="terminal_year" localSheetId="10">#REF!</definedName>
    <definedName name="terminal_year" localSheetId="9">#REF!</definedName>
    <definedName name="terminal_year" localSheetId="11">#REF!</definedName>
    <definedName name="terminal_year" localSheetId="6">#REF!</definedName>
    <definedName name="terminal_year" localSheetId="7">#REF!</definedName>
    <definedName name="terminal_year" localSheetId="3">#REF!</definedName>
    <definedName name="terminal_year">#REF!</definedName>
    <definedName name="TES" localSheetId="12">#REF!</definedName>
    <definedName name="TES" localSheetId="13">#REF!</definedName>
    <definedName name="TES">#REF!</definedName>
    <definedName name="TES_DATA" localSheetId="12">#REF!</definedName>
    <definedName name="TES_DATA" localSheetId="13">#REF!</definedName>
    <definedName name="TES_DATA">#REF!</definedName>
    <definedName name="TES_LIST" localSheetId="12">#REF!</definedName>
    <definedName name="TES_LIST" localSheetId="13">#REF!</definedName>
    <definedName name="TES_LIST">#REF!</definedName>
    <definedName name="test1" localSheetId="17" hidden="1">{#N/A,#N/A,FALSE,"Себестоимсть-97"}</definedName>
    <definedName name="test1" localSheetId="5" hidden="1">{#N/A,#N/A,FALSE,"Себестоимсть-97"}</definedName>
    <definedName name="test1" localSheetId="12" hidden="1">{#N/A,#N/A,FALSE,"Себестоимсть-97"}</definedName>
    <definedName name="test1" localSheetId="8" hidden="1">{#N/A,#N/A,FALSE,"Себестоимсть-97"}</definedName>
    <definedName name="test1" localSheetId="10" hidden="1">{#N/A,#N/A,FALSE,"Себестоимсть-97"}</definedName>
    <definedName name="test1" localSheetId="9" hidden="1">{#N/A,#N/A,FALSE,"Себестоимсть-97"}</definedName>
    <definedName name="test1" localSheetId="6" hidden="1">{#N/A,#N/A,FALSE,"Себестоимсть-97"}</definedName>
    <definedName name="test1" localSheetId="7" hidden="1">{#N/A,#N/A,FALSE,"Себестоимсть-97"}</definedName>
    <definedName name="test1" localSheetId="3" hidden="1">{#N/A,#N/A,FALSE,"Себестоимсть-97"}</definedName>
    <definedName name="test1" hidden="1">{#N/A,#N/A,FALSE,"Себестоимсть-97"}</definedName>
    <definedName name="test2" localSheetId="17" hidden="1">{#N/A,#N/A,FALSE,"Себестоимсть-97"}</definedName>
    <definedName name="test2" localSheetId="5" hidden="1">{#N/A,#N/A,FALSE,"Себестоимсть-97"}</definedName>
    <definedName name="test2" localSheetId="12" hidden="1">{#N/A,#N/A,FALSE,"Себестоимсть-97"}</definedName>
    <definedName name="test2" localSheetId="8" hidden="1">{#N/A,#N/A,FALSE,"Себестоимсть-97"}</definedName>
    <definedName name="test2" localSheetId="10" hidden="1">{#N/A,#N/A,FALSE,"Себестоимсть-97"}</definedName>
    <definedName name="test2" localSheetId="9" hidden="1">{#N/A,#N/A,FALSE,"Себестоимсть-97"}</definedName>
    <definedName name="test2" localSheetId="6" hidden="1">{#N/A,#N/A,FALSE,"Себестоимсть-97"}</definedName>
    <definedName name="test2" localSheetId="7" hidden="1">{#N/A,#N/A,FALSE,"Себестоимсть-97"}</definedName>
    <definedName name="test2" localSheetId="3" hidden="1">{#N/A,#N/A,FALSE,"Себестоимсть-97"}</definedName>
    <definedName name="test2" hidden="1">{#N/A,#N/A,FALSE,"Себестоимсть-97"}</definedName>
    <definedName name="test3" localSheetId="17" hidden="1">{#N/A,#N/A,FALSE,"Себестоимсть-97"}</definedName>
    <definedName name="test3" localSheetId="5" hidden="1">{#N/A,#N/A,FALSE,"Себестоимсть-97"}</definedName>
    <definedName name="test3" localSheetId="12" hidden="1">{#N/A,#N/A,FALSE,"Себестоимсть-97"}</definedName>
    <definedName name="test3" localSheetId="8" hidden="1">{#N/A,#N/A,FALSE,"Себестоимсть-97"}</definedName>
    <definedName name="test3" localSheetId="10" hidden="1">{#N/A,#N/A,FALSE,"Себестоимсть-97"}</definedName>
    <definedName name="test3" localSheetId="9" hidden="1">{#N/A,#N/A,FALSE,"Себестоимсть-97"}</definedName>
    <definedName name="test3" localSheetId="6" hidden="1">{#N/A,#N/A,FALSE,"Себестоимсть-97"}</definedName>
    <definedName name="test3" localSheetId="7" hidden="1">{#N/A,#N/A,FALSE,"Себестоимсть-97"}</definedName>
    <definedName name="test3" localSheetId="3" hidden="1">{#N/A,#N/A,FALSE,"Себестоимсть-97"}</definedName>
    <definedName name="test3" hidden="1">{#N/A,#N/A,FALSE,"Себестоимсть-97"}</definedName>
    <definedName name="test4" localSheetId="17" hidden="1">{#N/A,#N/A,FALSE,"Себестоимсть-97"}</definedName>
    <definedName name="test4" localSheetId="5" hidden="1">{#N/A,#N/A,FALSE,"Себестоимсть-97"}</definedName>
    <definedName name="test4" localSheetId="12" hidden="1">{#N/A,#N/A,FALSE,"Себестоимсть-97"}</definedName>
    <definedName name="test4" localSheetId="8" hidden="1">{#N/A,#N/A,FALSE,"Себестоимсть-97"}</definedName>
    <definedName name="test4" localSheetId="10" hidden="1">{#N/A,#N/A,FALSE,"Себестоимсть-97"}</definedName>
    <definedName name="test4" localSheetId="9" hidden="1">{#N/A,#N/A,FALSE,"Себестоимсть-97"}</definedName>
    <definedName name="test4" localSheetId="6" hidden="1">{#N/A,#N/A,FALSE,"Себестоимсть-97"}</definedName>
    <definedName name="test4" localSheetId="7" hidden="1">{#N/A,#N/A,FALSE,"Себестоимсть-97"}</definedName>
    <definedName name="test4" localSheetId="3" hidden="1">{#N/A,#N/A,FALSE,"Себестоимсть-97"}</definedName>
    <definedName name="test4" hidden="1">{#N/A,#N/A,FALSE,"Себестоимсть-97"}</definedName>
    <definedName name="test5" localSheetId="17" hidden="1">{#N/A,#N/A,FALSE,"Себестоимсть-97"}</definedName>
    <definedName name="test5" localSheetId="5" hidden="1">{#N/A,#N/A,FALSE,"Себестоимсть-97"}</definedName>
    <definedName name="test5" localSheetId="12" hidden="1">{#N/A,#N/A,FALSE,"Себестоимсть-97"}</definedName>
    <definedName name="test5" localSheetId="8" hidden="1">{#N/A,#N/A,FALSE,"Себестоимсть-97"}</definedName>
    <definedName name="test5" localSheetId="10" hidden="1">{#N/A,#N/A,FALSE,"Себестоимсть-97"}</definedName>
    <definedName name="test5" localSheetId="9" hidden="1">{#N/A,#N/A,FALSE,"Себестоимсть-97"}</definedName>
    <definedName name="test5" localSheetId="6" hidden="1">{#N/A,#N/A,FALSE,"Себестоимсть-97"}</definedName>
    <definedName name="test5" localSheetId="7" hidden="1">{#N/A,#N/A,FALSE,"Себестоимсть-97"}</definedName>
    <definedName name="test5" localSheetId="3" hidden="1">{#N/A,#N/A,FALSE,"Себестоимсть-97"}</definedName>
    <definedName name="test5" hidden="1">{#N/A,#N/A,FALSE,"Себестоимсть-97"}</definedName>
    <definedName name="test6" localSheetId="17" hidden="1">{#N/A,#N/A,FALSE,"Себестоимсть-97"}</definedName>
    <definedName name="test6" localSheetId="5" hidden="1">{#N/A,#N/A,FALSE,"Себестоимсть-97"}</definedName>
    <definedName name="test6" localSheetId="12" hidden="1">{#N/A,#N/A,FALSE,"Себестоимсть-97"}</definedName>
    <definedName name="test6" localSheetId="8" hidden="1">{#N/A,#N/A,FALSE,"Себестоимсть-97"}</definedName>
    <definedName name="test6" localSheetId="10" hidden="1">{#N/A,#N/A,FALSE,"Себестоимсть-97"}</definedName>
    <definedName name="test6" localSheetId="9" hidden="1">{#N/A,#N/A,FALSE,"Себестоимсть-97"}</definedName>
    <definedName name="test6" localSheetId="6" hidden="1">{#N/A,#N/A,FALSE,"Себестоимсть-97"}</definedName>
    <definedName name="test6" localSheetId="7" hidden="1">{#N/A,#N/A,FALSE,"Себестоимсть-97"}</definedName>
    <definedName name="test6" localSheetId="3" hidden="1">{#N/A,#N/A,FALSE,"Себестоимсть-97"}</definedName>
    <definedName name="test6" hidden="1">{#N/A,#N/A,FALSE,"Себестоимсть-97"}</definedName>
    <definedName name="test7" localSheetId="17" hidden="1">{#N/A,#N/A,FALSE,"Себестоимсть-97"}</definedName>
    <definedName name="test7" localSheetId="5" hidden="1">{#N/A,#N/A,FALSE,"Себестоимсть-97"}</definedName>
    <definedName name="test7" localSheetId="12" hidden="1">{#N/A,#N/A,FALSE,"Себестоимсть-97"}</definedName>
    <definedName name="test7" localSheetId="8" hidden="1">{#N/A,#N/A,FALSE,"Себестоимсть-97"}</definedName>
    <definedName name="test7" localSheetId="10" hidden="1">{#N/A,#N/A,FALSE,"Себестоимсть-97"}</definedName>
    <definedName name="test7" localSheetId="9" hidden="1">{#N/A,#N/A,FALSE,"Себестоимсть-97"}</definedName>
    <definedName name="test7" localSheetId="6" hidden="1">{#N/A,#N/A,FALSE,"Себестоимсть-97"}</definedName>
    <definedName name="test7" localSheetId="7" hidden="1">{#N/A,#N/A,FALSE,"Себестоимсть-97"}</definedName>
    <definedName name="test7" localSheetId="3" hidden="1">{#N/A,#N/A,FALSE,"Себестоимсть-97"}</definedName>
    <definedName name="test7" hidden="1">{#N/A,#N/A,FALSE,"Себестоимсть-97"}</definedName>
    <definedName name="test8" localSheetId="17" hidden="1">{#N/A,#N/A,FALSE,"Себестоимсть-97"}</definedName>
    <definedName name="test8" localSheetId="5" hidden="1">{#N/A,#N/A,FALSE,"Себестоимсть-97"}</definedName>
    <definedName name="test8" localSheetId="12" hidden="1">{#N/A,#N/A,FALSE,"Себестоимсть-97"}</definedName>
    <definedName name="test8" localSheetId="8" hidden="1">{#N/A,#N/A,FALSE,"Себестоимсть-97"}</definedName>
    <definedName name="test8" localSheetId="10" hidden="1">{#N/A,#N/A,FALSE,"Себестоимсть-97"}</definedName>
    <definedName name="test8" localSheetId="9" hidden="1">{#N/A,#N/A,FALSE,"Себестоимсть-97"}</definedName>
    <definedName name="test8" localSheetId="6" hidden="1">{#N/A,#N/A,FALSE,"Себестоимсть-97"}</definedName>
    <definedName name="test8" localSheetId="7" hidden="1">{#N/A,#N/A,FALSE,"Себестоимсть-97"}</definedName>
    <definedName name="test8" localSheetId="3" hidden="1">{#N/A,#N/A,FALSE,"Себестоимсть-97"}</definedName>
    <definedName name="test8" hidden="1">{#N/A,#N/A,FALSE,"Себестоимсть-97"}</definedName>
    <definedName name="test9" localSheetId="17" hidden="1">{#N/A,#N/A,FALSE,"Себестоимсть-97"}</definedName>
    <definedName name="test9" localSheetId="5" hidden="1">{#N/A,#N/A,FALSE,"Себестоимсть-97"}</definedName>
    <definedName name="test9" localSheetId="12" hidden="1">{#N/A,#N/A,FALSE,"Себестоимсть-97"}</definedName>
    <definedName name="test9" localSheetId="8" hidden="1">{#N/A,#N/A,FALSE,"Себестоимсть-97"}</definedName>
    <definedName name="test9" localSheetId="10" hidden="1">{#N/A,#N/A,FALSE,"Себестоимсть-97"}</definedName>
    <definedName name="test9" localSheetId="9" hidden="1">{#N/A,#N/A,FALSE,"Себестоимсть-97"}</definedName>
    <definedName name="test9" localSheetId="6" hidden="1">{#N/A,#N/A,FALSE,"Себестоимсть-97"}</definedName>
    <definedName name="test9" localSheetId="7" hidden="1">{#N/A,#N/A,FALSE,"Себестоимсть-97"}</definedName>
    <definedName name="test9" localSheetId="3" hidden="1">{#N/A,#N/A,FALSE,"Себестоимсть-97"}</definedName>
    <definedName name="test9" hidden="1">{#N/A,#N/A,FALSE,"Себестоимсть-97"}</definedName>
    <definedName name="TextRefCopy1" localSheetId="17">#REF!</definedName>
    <definedName name="TextRefCopy1" localSheetId="5">#REF!</definedName>
    <definedName name="TextRefCopy1" localSheetId="12">#REF!</definedName>
    <definedName name="TextRefCopy1" localSheetId="8">#REF!</definedName>
    <definedName name="TextRefCopy1" localSheetId="13">#REF!</definedName>
    <definedName name="TextRefCopy1" localSheetId="10">#REF!</definedName>
    <definedName name="TextRefCopy1" localSheetId="9">#REF!</definedName>
    <definedName name="TextRefCopy1" localSheetId="6">#REF!</definedName>
    <definedName name="TextRefCopy1" localSheetId="7">#REF!</definedName>
    <definedName name="TextRefCopy1" localSheetId="3">#REF!</definedName>
    <definedName name="TextRefCopy1">#REF!</definedName>
    <definedName name="TextRefCopy2" localSheetId="5">#REF!</definedName>
    <definedName name="TextRefCopy2" localSheetId="12">#REF!</definedName>
    <definedName name="TextRefCopy2" localSheetId="8">#REF!</definedName>
    <definedName name="TextRefCopy2" localSheetId="13">#REF!</definedName>
    <definedName name="TextRefCopy2" localSheetId="10">#REF!</definedName>
    <definedName name="TextRefCopy2" localSheetId="9">#REF!</definedName>
    <definedName name="TextRefCopy2" localSheetId="6">#REF!</definedName>
    <definedName name="TextRefCopy2" localSheetId="7">#REF!</definedName>
    <definedName name="TextRefCopy2" localSheetId="3">#REF!</definedName>
    <definedName name="TextRefCopy2">#REF!</definedName>
    <definedName name="TextRefCopyRangeCount" hidden="1">3</definedName>
    <definedName name="thj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me" localSheetId="17">#REF!</definedName>
    <definedName name="time" localSheetId="5">#REF!</definedName>
    <definedName name="time" localSheetId="12">#REF!</definedName>
    <definedName name="time" localSheetId="8">#REF!</definedName>
    <definedName name="time" localSheetId="13">#REF!</definedName>
    <definedName name="time" localSheetId="10">#REF!</definedName>
    <definedName name="time" localSheetId="9">#REF!</definedName>
    <definedName name="time" localSheetId="6">#REF!</definedName>
    <definedName name="time" localSheetId="7">#REF!</definedName>
    <definedName name="time" localSheetId="3">#REF!</definedName>
    <definedName name="time">#REF!</definedName>
    <definedName name="tipt">'[17]ГУП 2008'!$V$1</definedName>
    <definedName name="title" localSheetId="17">'[167]Огл. Графиков'!$B$2:$B$31</definedName>
    <definedName name="title" localSheetId="5">'[168]Огл. Графиков'!$B$2:$B$31</definedName>
    <definedName name="title" localSheetId="12">'[167]Огл. Графиков'!$B$2:$B$31</definedName>
    <definedName name="title" localSheetId="8">'[167]Огл. Графиков'!$B$2:$B$31</definedName>
    <definedName name="title" localSheetId="10">'[167]Огл. Графиков'!$B$2:$B$31</definedName>
    <definedName name="title" localSheetId="9">'[167]Огл. Графиков'!$B$2:$B$31</definedName>
    <definedName name="title" localSheetId="6">'[167]Огл. Графиков'!$B$2:$B$31</definedName>
    <definedName name="title" localSheetId="7">'[167]Огл. Графиков'!$B$2:$B$31</definedName>
    <definedName name="title" localSheetId="3">'[168]Огл. Графиков'!$B$2:$B$31</definedName>
    <definedName name="title">'[169]Огл. Графиков'!$B$2:$B$31</definedName>
    <definedName name="TitlesSubEntries">'[57]Проводки''02'!$A$3,'[57]Проводки''02'!$A$73,'[57]Проводки''02'!$A$93,'[57]Проводки''02'!$A$117,'[57]Проводки''02'!$A$138,'[57]Проводки''02'!$A$159,'[57]Проводки''02'!$A$179,'[57]Проводки''02'!$A$204,'[57]Проводки''02'!$A$231,'[57]Проводки''02'!$A$251,'[57]Проводки''02'!$A$271,'[57]Проводки''02'!$A$291,'[57]Проводки''02'!$A$310,'[57]Проводки''02'!$A$331,'[57]Проводки''02'!$A$351,'[57]Проводки''02'!$A$370</definedName>
    <definedName name="titul_cur" localSheetId="17">#REF!</definedName>
    <definedName name="titul_cur" localSheetId="5">#REF!</definedName>
    <definedName name="titul_cur" localSheetId="12">#REF!</definedName>
    <definedName name="titul_cur" localSheetId="8">#REF!</definedName>
    <definedName name="titul_cur" localSheetId="13">#REF!</definedName>
    <definedName name="titul_cur" localSheetId="10">#REF!</definedName>
    <definedName name="titul_cur" localSheetId="9">#REF!</definedName>
    <definedName name="titul_cur" localSheetId="11">#REF!</definedName>
    <definedName name="titul_cur" localSheetId="6">#REF!</definedName>
    <definedName name="titul_cur" localSheetId="7">#REF!</definedName>
    <definedName name="titul_cur" localSheetId="3">#REF!</definedName>
    <definedName name="titul_cur">#REF!</definedName>
    <definedName name="titul_cur_org" localSheetId="17">#REF!</definedName>
    <definedName name="titul_cur_org" localSheetId="5">#REF!</definedName>
    <definedName name="titul_cur_org" localSheetId="12">#REF!</definedName>
    <definedName name="titul_cur_org" localSheetId="8">#REF!</definedName>
    <definedName name="titul_cur_org" localSheetId="13">#REF!</definedName>
    <definedName name="titul_cur_org" localSheetId="10">#REF!</definedName>
    <definedName name="titul_cur_org" localSheetId="9">#REF!</definedName>
    <definedName name="titul_cur_org" localSheetId="11">#REF!</definedName>
    <definedName name="titul_cur_org" localSheetId="6">#REF!</definedName>
    <definedName name="titul_cur_org" localSheetId="7">#REF!</definedName>
    <definedName name="titul_cur_org" localSheetId="3">#REF!</definedName>
    <definedName name="titul_cur_org">#REF!</definedName>
    <definedName name="titul_cur_rek" localSheetId="17">#REF!</definedName>
    <definedName name="titul_cur_rek" localSheetId="5">#REF!</definedName>
    <definedName name="titul_cur_rek" localSheetId="12">#REF!</definedName>
    <definedName name="titul_cur_rek" localSheetId="8">#REF!</definedName>
    <definedName name="titul_cur_rek" localSheetId="13">#REF!</definedName>
    <definedName name="titul_cur_rek" localSheetId="10">#REF!</definedName>
    <definedName name="titul_cur_rek" localSheetId="9">#REF!</definedName>
    <definedName name="titul_cur_rek" localSheetId="11">#REF!</definedName>
    <definedName name="titul_cur_rek" localSheetId="6">#REF!</definedName>
    <definedName name="titul_cur_rek" localSheetId="7">#REF!</definedName>
    <definedName name="titul_cur_rek" localSheetId="3">#REF!</definedName>
    <definedName name="titul_cur_rek">#REF!</definedName>
    <definedName name="titul_next" localSheetId="17">#REF!</definedName>
    <definedName name="titul_next" localSheetId="5">#REF!</definedName>
    <definedName name="titul_next" localSheetId="12">#REF!</definedName>
    <definedName name="titul_next" localSheetId="8">#REF!</definedName>
    <definedName name="titul_next" localSheetId="13">#REF!</definedName>
    <definedName name="titul_next" localSheetId="10">#REF!</definedName>
    <definedName name="titul_next" localSheetId="9">#REF!</definedName>
    <definedName name="titul_next" localSheetId="11">#REF!</definedName>
    <definedName name="titul_next" localSheetId="6">#REF!</definedName>
    <definedName name="titul_next" localSheetId="7">#REF!</definedName>
    <definedName name="titul_next" localSheetId="3">#REF!</definedName>
    <definedName name="titul_next">#REF!</definedName>
    <definedName name="titul_next_exp" localSheetId="17">#REF!</definedName>
    <definedName name="titul_next_exp" localSheetId="5">#REF!</definedName>
    <definedName name="titul_next_exp" localSheetId="12">#REF!</definedName>
    <definedName name="titul_next_exp" localSheetId="8">#REF!</definedName>
    <definedName name="titul_next_exp" localSheetId="13">#REF!</definedName>
    <definedName name="titul_next_exp" localSheetId="10">#REF!</definedName>
    <definedName name="titul_next_exp" localSheetId="9">#REF!</definedName>
    <definedName name="titul_next_exp" localSheetId="11">#REF!</definedName>
    <definedName name="titul_next_exp" localSheetId="6">#REF!</definedName>
    <definedName name="titul_next_exp" localSheetId="7">#REF!</definedName>
    <definedName name="titul_next_exp" localSheetId="3">#REF!</definedName>
    <definedName name="titul_next_exp">#REF!</definedName>
    <definedName name="titul_next_org" localSheetId="17">#REF!</definedName>
    <definedName name="titul_next_org" localSheetId="5">#REF!</definedName>
    <definedName name="titul_next_org" localSheetId="12">#REF!</definedName>
    <definedName name="titul_next_org" localSheetId="8">#REF!</definedName>
    <definedName name="titul_next_org" localSheetId="13">#REF!</definedName>
    <definedName name="titul_next_org" localSheetId="10">#REF!</definedName>
    <definedName name="titul_next_org" localSheetId="9">#REF!</definedName>
    <definedName name="titul_next_org" localSheetId="11">#REF!</definedName>
    <definedName name="titul_next_org" localSheetId="6">#REF!</definedName>
    <definedName name="titul_next_org" localSheetId="7">#REF!</definedName>
    <definedName name="titul_next_org" localSheetId="3">#REF!</definedName>
    <definedName name="titul_next_org">#REF!</definedName>
    <definedName name="titul_pre" localSheetId="17">#REF!</definedName>
    <definedName name="titul_pre" localSheetId="5">#REF!</definedName>
    <definedName name="titul_pre" localSheetId="12">#REF!</definedName>
    <definedName name="titul_pre" localSheetId="8">#REF!</definedName>
    <definedName name="titul_pre" localSheetId="13">#REF!</definedName>
    <definedName name="titul_pre" localSheetId="10">#REF!</definedName>
    <definedName name="titul_pre" localSheetId="9">#REF!</definedName>
    <definedName name="titul_pre" localSheetId="11">#REF!</definedName>
    <definedName name="titul_pre" localSheetId="6">#REF!</definedName>
    <definedName name="titul_pre" localSheetId="7">#REF!</definedName>
    <definedName name="titul_pre" localSheetId="3">#REF!</definedName>
    <definedName name="titul_pre">#REF!</definedName>
    <definedName name="titul_pre_org" localSheetId="17">#REF!</definedName>
    <definedName name="titul_pre_org" localSheetId="5">#REF!</definedName>
    <definedName name="titul_pre_org" localSheetId="12">#REF!</definedName>
    <definedName name="titul_pre_org" localSheetId="8">#REF!</definedName>
    <definedName name="titul_pre_org" localSheetId="13">#REF!</definedName>
    <definedName name="titul_pre_org" localSheetId="10">#REF!</definedName>
    <definedName name="titul_pre_org" localSheetId="9">#REF!</definedName>
    <definedName name="titul_pre_org" localSheetId="11">#REF!</definedName>
    <definedName name="titul_pre_org" localSheetId="6">#REF!</definedName>
    <definedName name="titul_pre_org" localSheetId="7">#REF!</definedName>
    <definedName name="titul_pre_org" localSheetId="3">#REF!</definedName>
    <definedName name="titul_pre_org">#REF!</definedName>
    <definedName name="titul_pre_rek" localSheetId="17">#REF!</definedName>
    <definedName name="titul_pre_rek" localSheetId="5">#REF!</definedName>
    <definedName name="titul_pre_rek" localSheetId="12">#REF!</definedName>
    <definedName name="titul_pre_rek" localSheetId="8">#REF!</definedName>
    <definedName name="titul_pre_rek" localSheetId="13">#REF!</definedName>
    <definedName name="titul_pre_rek" localSheetId="10">#REF!</definedName>
    <definedName name="titul_pre_rek" localSheetId="9">#REF!</definedName>
    <definedName name="titul_pre_rek" localSheetId="11">#REF!</definedName>
    <definedName name="titul_pre_rek" localSheetId="6">#REF!</definedName>
    <definedName name="titul_pre_rek" localSheetId="7">#REF!</definedName>
    <definedName name="titul_pre_rek" localSheetId="3">#REF!</definedName>
    <definedName name="titul_pre_rek">#REF!</definedName>
    <definedName name="tkyukyu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 localSheetId="17">[55]TSheet!$S$2:$S$7</definedName>
    <definedName name="TN_GROUP" localSheetId="12">[55]TSheet!$S$2:$S$7</definedName>
    <definedName name="TN_GROUP" localSheetId="8">[55]TSheet!$S$2:$S$7</definedName>
    <definedName name="TN_GROUP" localSheetId="10">[55]TSheet!$S$2:$S$7</definedName>
    <definedName name="TN_GROUP" localSheetId="9">[55]TSheet!$S$2:$S$7</definedName>
    <definedName name="TN_GROUP" localSheetId="6">[56]TSheet!$S$2:$S$7</definedName>
    <definedName name="TN_GROUP" localSheetId="7">[56]TSheet!$S$2:$S$7</definedName>
    <definedName name="TN_GROUP">[55]TSheet!$S$2:$S$7</definedName>
    <definedName name="tov" localSheetId="17">#REF!</definedName>
    <definedName name="tov" localSheetId="5">#REF!</definedName>
    <definedName name="tov" localSheetId="12">#REF!</definedName>
    <definedName name="tov" localSheetId="8">#REF!</definedName>
    <definedName name="tov" localSheetId="13">#REF!</definedName>
    <definedName name="tov" localSheetId="10">#REF!</definedName>
    <definedName name="tov" localSheetId="9">#REF!</definedName>
    <definedName name="tov" localSheetId="11">#REF!</definedName>
    <definedName name="tov" localSheetId="6">#REF!</definedName>
    <definedName name="tov" localSheetId="7">#REF!</definedName>
    <definedName name="tov" localSheetId="3">#REF!</definedName>
    <definedName name="tov">#REF!</definedName>
    <definedName name="TP2.1_Protect">[170]P2.1!$F$28:$G$37,[170]P2.1!$F$40:$G$43,[170]P2.1!$F$7:$G$26</definedName>
    <definedName name="TRAIN" localSheetId="5">#REF!</definedName>
    <definedName name="TRAIN" localSheetId="12">#REF!</definedName>
    <definedName name="TRAIN" localSheetId="8">#REF!</definedName>
    <definedName name="TRAIN" localSheetId="13">#REF!</definedName>
    <definedName name="TRAIN" localSheetId="10">#REF!</definedName>
    <definedName name="TRAIN" localSheetId="9">#REF!</definedName>
    <definedName name="TRAIN" localSheetId="6">#REF!</definedName>
    <definedName name="TRAIN" localSheetId="7">#REF!</definedName>
    <definedName name="TRAIN" localSheetId="3">#REF!</definedName>
    <definedName name="TRAIN">#REF!</definedName>
    <definedName name="tt" localSheetId="6">'Прил 2'!tt</definedName>
    <definedName name="tt">#N/A</definedName>
    <definedName name="TTT" localSheetId="12">#REF!</definedName>
    <definedName name="TTT" localSheetId="13">#REF!</definedName>
    <definedName name="TTT" localSheetId="6">#REF!</definedName>
    <definedName name="TTT">#REF!</definedName>
    <definedName name="tyjrth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 localSheetId="17">[90]Титульный!$F$12</definedName>
    <definedName name="type_indicator" localSheetId="5">[171]Титульный!$F$12</definedName>
    <definedName name="type_indicator" localSheetId="12">[88]Титульный!$F$12</definedName>
    <definedName name="type_indicator" localSheetId="8">[88]Титульный!$F$12</definedName>
    <definedName name="type_indicator" localSheetId="13">[88]Титульный!$F$12</definedName>
    <definedName name="type_indicator" localSheetId="10">[88]Титульный!$F$12</definedName>
    <definedName name="type_indicator" localSheetId="9">[88]Титульный!$F$12</definedName>
    <definedName name="type_indicator" localSheetId="11">[88]Титульный!$F$12</definedName>
    <definedName name="type_indicator" localSheetId="6">[172]Титульный!$F$12</definedName>
    <definedName name="type_indicator" localSheetId="7">[90]Титульный!$F$12</definedName>
    <definedName name="type_indicator" localSheetId="3">[171]Титульный!$F$12</definedName>
    <definedName name="type_indicator">[173]Титульный!$F$12</definedName>
    <definedName name="tyur" localSheetId="17">#REF!</definedName>
    <definedName name="tyur" localSheetId="5">#REF!</definedName>
    <definedName name="tyur" localSheetId="12">#REF!</definedName>
    <definedName name="tyur" localSheetId="8">#REF!</definedName>
    <definedName name="tyur" localSheetId="13">#REF!</definedName>
    <definedName name="tyur" localSheetId="10">#REF!</definedName>
    <definedName name="tyur" localSheetId="9">#REF!</definedName>
    <definedName name="tyur" localSheetId="6">#REF!</definedName>
    <definedName name="tyur" localSheetId="7">#REF!</definedName>
    <definedName name="tyur" localSheetId="3">#REF!</definedName>
    <definedName name="tyur">#REF!</definedName>
    <definedName name="tyy" localSheetId="6">'Прил 2'!tyy</definedName>
    <definedName name="tyy">#N/A</definedName>
    <definedName name="U" localSheetId="17">#REF!</definedName>
    <definedName name="U" localSheetId="5">#REF!</definedName>
    <definedName name="U" localSheetId="12">#REF!</definedName>
    <definedName name="U" localSheetId="8">#REF!</definedName>
    <definedName name="U" localSheetId="13">#REF!</definedName>
    <definedName name="U" localSheetId="10">#REF!</definedName>
    <definedName name="U" localSheetId="9">#REF!</definedName>
    <definedName name="U" localSheetId="11">#REF!</definedName>
    <definedName name="U" localSheetId="6">#REF!</definedName>
    <definedName name="U" localSheetId="7">#REF!</definedName>
    <definedName name="U" localSheetId="3">#REF!</definedName>
    <definedName name="U">#REF!</definedName>
    <definedName name="uka" localSheetId="17">#N/A</definedName>
    <definedName name="uka" localSheetId="12">#N/A</definedName>
    <definedName name="uka" localSheetId="8">#N/A</definedName>
    <definedName name="uka" localSheetId="10">#N/A</definedName>
    <definedName name="uka" localSheetId="9">#N/A</definedName>
    <definedName name="uka" localSheetId="6">[21]!uka</definedName>
    <definedName name="uka" localSheetId="7">[21]!uka</definedName>
    <definedName name="uka">#N/A</definedName>
    <definedName name="Unit">[110]Лист1!$C$13</definedName>
    <definedName name="unlev_fcf_rate" localSheetId="17">#REF!</definedName>
    <definedName name="unlev_fcf_rate" localSheetId="5">#REF!</definedName>
    <definedName name="unlev_fcf_rate" localSheetId="12">#REF!</definedName>
    <definedName name="unlev_fcf_rate" localSheetId="8">#REF!</definedName>
    <definedName name="unlev_fcf_rate" localSheetId="13">#REF!</definedName>
    <definedName name="unlev_fcf_rate" localSheetId="10">#REF!</definedName>
    <definedName name="unlev_fcf_rate" localSheetId="9">#REF!</definedName>
    <definedName name="unlev_fcf_rate" localSheetId="11">#REF!</definedName>
    <definedName name="unlev_fcf_rate" localSheetId="6">#REF!</definedName>
    <definedName name="unlev_fcf_rate" localSheetId="7">#REF!</definedName>
    <definedName name="unlev_fcf_rate" localSheetId="3">#REF!</definedName>
    <definedName name="unlev_fcf_rate">#REF!</definedName>
    <definedName name="UnleveredBeta" localSheetId="17">#REF!</definedName>
    <definedName name="UnleveredBeta" localSheetId="5">#REF!</definedName>
    <definedName name="UnleveredBeta" localSheetId="12">#REF!</definedName>
    <definedName name="UnleveredBeta" localSheetId="8">#REF!</definedName>
    <definedName name="UnleveredBeta" localSheetId="13">#REF!</definedName>
    <definedName name="UnleveredBeta" localSheetId="10">#REF!</definedName>
    <definedName name="UnleveredBeta" localSheetId="9">#REF!</definedName>
    <definedName name="UnleveredBeta" localSheetId="11">#REF!</definedName>
    <definedName name="UnleveredBeta" localSheetId="6">#REF!</definedName>
    <definedName name="UnleveredBeta" localSheetId="7">#REF!</definedName>
    <definedName name="UnleveredBeta" localSheetId="3">#REF!</definedName>
    <definedName name="UnleveredBeta">#REF!</definedName>
    <definedName name="UNUSE" localSheetId="5">#REF!</definedName>
    <definedName name="UNUSE" localSheetId="12">#REF!</definedName>
    <definedName name="UNUSE" localSheetId="8">#REF!</definedName>
    <definedName name="UNUSE" localSheetId="13">#REF!</definedName>
    <definedName name="UNUSE" localSheetId="10">#REF!</definedName>
    <definedName name="UNUSE" localSheetId="9">#REF!</definedName>
    <definedName name="UNUSE" localSheetId="6">#REF!</definedName>
    <definedName name="UNUSE" localSheetId="7">#REF!</definedName>
    <definedName name="UNUSE" localSheetId="3">#REF!</definedName>
    <definedName name="UNUSE">#REF!</definedName>
    <definedName name="upr" localSheetId="17">#N/A</definedName>
    <definedName name="upr" localSheetId="12">#N/A</definedName>
    <definedName name="upr" localSheetId="8">#N/A</definedName>
    <definedName name="upr" localSheetId="10">#N/A</definedName>
    <definedName name="upr" localSheetId="9">#N/A</definedName>
    <definedName name="upr" localSheetId="6">[21]!upr</definedName>
    <definedName name="upr" localSheetId="7">[21]!upr</definedName>
    <definedName name="upr">#N/A</definedName>
    <definedName name="Usage_pt">[174]Применение!$A$14:$A$181</definedName>
    <definedName name="Usage_qt">[174]Применение!$E$14:$E$181</definedName>
    <definedName name="ůůů" localSheetId="12">'[4]4.8теплоноситель'!ůůů</definedName>
    <definedName name="ůůů" localSheetId="13">'[4]4.8теплоноситель'!ůůů</definedName>
    <definedName name="ůůů">'[4]4.8теплоноситель'!ůůů</definedName>
    <definedName name="v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 localSheetId="17">#REF!</definedName>
    <definedName name="Valuation_date" localSheetId="5">#REF!</definedName>
    <definedName name="Valuation_date" localSheetId="12">#REF!</definedName>
    <definedName name="Valuation_date" localSheetId="8">#REF!</definedName>
    <definedName name="Valuation_date" localSheetId="13">#REF!</definedName>
    <definedName name="Valuation_date" localSheetId="10">#REF!</definedName>
    <definedName name="Valuation_date" localSheetId="9">#REF!</definedName>
    <definedName name="Valuation_date" localSheetId="6">#REF!</definedName>
    <definedName name="Valuation_date" localSheetId="7">#REF!</definedName>
    <definedName name="Valuation_date" localSheetId="3">#REF!</definedName>
    <definedName name="Valuation_date">#REF!</definedName>
    <definedName name="ValuationYear" localSheetId="17">#REF!</definedName>
    <definedName name="ValuationYear" localSheetId="5">#REF!</definedName>
    <definedName name="ValuationYear" localSheetId="12">#REF!</definedName>
    <definedName name="ValuationYear" localSheetId="8">#REF!</definedName>
    <definedName name="ValuationYear" localSheetId="13">#REF!</definedName>
    <definedName name="ValuationYear" localSheetId="10">#REF!</definedName>
    <definedName name="ValuationYear" localSheetId="9">#REF!</definedName>
    <definedName name="ValuationYear" localSheetId="11">#REF!</definedName>
    <definedName name="ValuationYear" localSheetId="6">#REF!</definedName>
    <definedName name="ValuationYear" localSheetId="7">#REF!</definedName>
    <definedName name="ValuationYear" localSheetId="3">#REF!</definedName>
    <definedName name="ValuationYear">#REF!</definedName>
    <definedName name="Value" localSheetId="17">#REF!</definedName>
    <definedName name="Value" localSheetId="5">#REF!</definedName>
    <definedName name="Value" localSheetId="12">#REF!</definedName>
    <definedName name="Value" localSheetId="8">#REF!</definedName>
    <definedName name="Value" localSheetId="13">#REF!</definedName>
    <definedName name="Value" localSheetId="10">#REF!</definedName>
    <definedName name="Value" localSheetId="9">#REF!</definedName>
    <definedName name="Value" localSheetId="11">#REF!</definedName>
    <definedName name="Value" localSheetId="6">#REF!</definedName>
    <definedName name="Value" localSheetId="7">#REF!</definedName>
    <definedName name="Value" localSheetId="3">#REF!</definedName>
    <definedName name="Value">#REF!</definedName>
    <definedName name="value_date" localSheetId="17">#REF!</definedName>
    <definedName name="value_date" localSheetId="5">#REF!</definedName>
    <definedName name="value_date" localSheetId="12">#REF!</definedName>
    <definedName name="value_date" localSheetId="8">#REF!</definedName>
    <definedName name="value_date" localSheetId="13">#REF!</definedName>
    <definedName name="value_date" localSheetId="10">#REF!</definedName>
    <definedName name="value_date" localSheetId="9">#REF!</definedName>
    <definedName name="value_date" localSheetId="11">#REF!</definedName>
    <definedName name="value_date" localSheetId="6">#REF!</definedName>
    <definedName name="value_date" localSheetId="7">#REF!</definedName>
    <definedName name="value_date" localSheetId="3">#REF!</definedName>
    <definedName name="value_date">#REF!</definedName>
    <definedName name="VAT" localSheetId="5">#REF!</definedName>
    <definedName name="VAT" localSheetId="12">#REF!</definedName>
    <definedName name="VAT" localSheetId="8">#REF!</definedName>
    <definedName name="VAT" localSheetId="13">#REF!</definedName>
    <definedName name="VAT" localSheetId="10">#REF!</definedName>
    <definedName name="VAT" localSheetId="9">#REF!</definedName>
    <definedName name="VAT" localSheetId="6">#REF!</definedName>
    <definedName name="VAT" localSheetId="7">#REF!</definedName>
    <definedName name="VAT" localSheetId="3">#REF!</definedName>
    <definedName name="VAT">#REF!</definedName>
    <definedName name="vbn" localSheetId="6">'Прил 2'!vbn</definedName>
    <definedName name="vbn">#N/A</definedName>
    <definedName name="VDOC" localSheetId="17">#REF!</definedName>
    <definedName name="VDOC" localSheetId="5">#REF!</definedName>
    <definedName name="VDOC" localSheetId="12">#REF!</definedName>
    <definedName name="VDOC" localSheetId="8">#REF!</definedName>
    <definedName name="VDOC" localSheetId="13">#REF!</definedName>
    <definedName name="VDOC" localSheetId="10">#REF!</definedName>
    <definedName name="VDOC" localSheetId="9">#REF!</definedName>
    <definedName name="VDOC" localSheetId="11">#REF!</definedName>
    <definedName name="VDOC" localSheetId="6">#REF!</definedName>
    <definedName name="VDOC" localSheetId="7">#REF!</definedName>
    <definedName name="VDOC" localSheetId="3">#REF!</definedName>
    <definedName name="VDOC">#REF!</definedName>
    <definedName name="VERSION" localSheetId="17">[52]TSheet!$C$4</definedName>
    <definedName name="VERSION" localSheetId="12">[84]TSheet!$C$4</definedName>
    <definedName name="VERSION" localSheetId="8">[84]TSheet!$C$4</definedName>
    <definedName name="VERSION" localSheetId="13">[84]TSheet!$C$4</definedName>
    <definedName name="VERSION" localSheetId="10">[84]TSheet!$C$4</definedName>
    <definedName name="VERSION" localSheetId="9">[84]TSheet!$C$4</definedName>
    <definedName name="VERSION" localSheetId="11">[84]TSheet!$C$4</definedName>
    <definedName name="VERSION" localSheetId="6">[56]TSheet!$C$4</definedName>
    <definedName name="VERSION" localSheetId="7">[56]TSheet!$C$4</definedName>
    <definedName name="VERSION">[85]TSheet!$C$4</definedName>
    <definedName name="VID_TOPL" localSheetId="17">[116]TECHSHEET!$D$1:$D$7</definedName>
    <definedName name="VID_TOPL" localSheetId="5">[117]TECHSHEET!$D$1:$D$7</definedName>
    <definedName name="VID_TOPL" localSheetId="12">[118]TECHSHEET!$D$1:$D$7</definedName>
    <definedName name="VID_TOPL" localSheetId="8">[118]TECHSHEET!$D$1:$D$7</definedName>
    <definedName name="VID_TOPL" localSheetId="13">[118]TECHSHEET!$D$1:$D$7</definedName>
    <definedName name="VID_TOPL" localSheetId="10">[118]TECHSHEET!$D$1:$D$7</definedName>
    <definedName name="VID_TOPL" localSheetId="9">[118]TECHSHEET!$D$1:$D$7</definedName>
    <definedName name="VID_TOPL" localSheetId="11">[118]TECHSHEET!$D$1:$D$7</definedName>
    <definedName name="VID_TOPL" localSheetId="6">[119]TECHSHEET!$D$1:$D$7</definedName>
    <definedName name="VID_TOPL" localSheetId="7">[116]TECHSHEET!$D$1:$D$7</definedName>
    <definedName name="VID_TOPL" localSheetId="3">[117]TECHSHEET!$D$1:$D$7</definedName>
    <definedName name="VID_TOPL">[120]TECHSHEET!$D$1:$D$7</definedName>
    <definedName name="VK_GROUP" localSheetId="17">[55]TSheet!$Q$2:$Q$20</definedName>
    <definedName name="VK_GROUP" localSheetId="12">[55]TSheet!$Q$2:$Q$20</definedName>
    <definedName name="VK_GROUP" localSheetId="8">[55]TSheet!$Q$2:$Q$20</definedName>
    <definedName name="VK_GROUP" localSheetId="10">[55]TSheet!$Q$2:$Q$20</definedName>
    <definedName name="VK_GROUP" localSheetId="9">[55]TSheet!$Q$2:$Q$20</definedName>
    <definedName name="VK_GROUP" localSheetId="6">[56]TSheet!$Q$2:$Q$20</definedName>
    <definedName name="VK_GROUP" localSheetId="7">[56]TSheet!$Q$2:$Q$20</definedName>
    <definedName name="VK_GROUP">[55]TSheet!$Q$2:$Q$20</definedName>
    <definedName name="VLT_GROUP" localSheetId="17">[55]TSheet!$U$2:$U$5</definedName>
    <definedName name="VLT_GROUP" localSheetId="12">[55]TSheet!$U$2:$U$5</definedName>
    <definedName name="VLT_GROUP" localSheetId="8">[55]TSheet!$U$2:$U$5</definedName>
    <definedName name="VLT_GROUP" localSheetId="10">[55]TSheet!$U$2:$U$5</definedName>
    <definedName name="VLT_GROUP" localSheetId="9">[55]TSheet!$U$2:$U$5</definedName>
    <definedName name="VLT_GROUP" localSheetId="6">[56]TSheet!$U$2:$U$5</definedName>
    <definedName name="VLT_GROUP" localSheetId="7">[56]TSheet!$U$2:$U$5</definedName>
    <definedName name="VLT_GROUP">[55]TSheet!$U$2:$U$5</definedName>
    <definedName name="vn" localSheetId="17" hidden="1">{#N/A,#N/A,TRUE,"Лист1";#N/A,#N/A,TRUE,"Лист2";#N/A,#N/A,TRUE,"Лист3"}</definedName>
    <definedName name="vn" localSheetId="5" hidden="1">{#N/A,#N/A,TRUE,"Лист1";#N/A,#N/A,TRUE,"Лист2";#N/A,#N/A,TRUE,"Лист3"}</definedName>
    <definedName name="vn" localSheetId="2" hidden="1">{#N/A,#N/A,TRUE,"Лист1";#N/A,#N/A,TRUE,"Лист2";#N/A,#N/A,TRUE,"Лист3"}</definedName>
    <definedName name="vn" localSheetId="12" hidden="1">{#N/A,#N/A,TRUE,"Лист1";#N/A,#N/A,TRUE,"Лист2";#N/A,#N/A,TRUE,"Лист3"}</definedName>
    <definedName name="vn" localSheetId="8" hidden="1">{#N/A,#N/A,TRUE,"Лист1";#N/A,#N/A,TRUE,"Лист2";#N/A,#N/A,TRUE,"Лист3"}</definedName>
    <definedName name="vn" localSheetId="13" hidden="1">{#N/A,#N/A,TRUE,"Лист1";#N/A,#N/A,TRUE,"Лист2";#N/A,#N/A,TRUE,"Лист3"}</definedName>
    <definedName name="vn" localSheetId="10" hidden="1">{#N/A,#N/A,TRUE,"Лист1";#N/A,#N/A,TRUE,"Лист2";#N/A,#N/A,TRUE,"Лист3"}</definedName>
    <definedName name="vn" localSheetId="9" hidden="1">{#N/A,#N/A,TRUE,"Лист1";#N/A,#N/A,TRUE,"Лист2";#N/A,#N/A,TRUE,"Лист3"}</definedName>
    <definedName name="vn" localSheetId="11" hidden="1">{#N/A,#N/A,TRUE,"Лист1";#N/A,#N/A,TRUE,"Лист2";#N/A,#N/A,TRUE,"Лист3"}</definedName>
    <definedName name="vn" localSheetId="6" hidden="1">{#N/A,#N/A,TRUE,"Лист1";#N/A,#N/A,TRUE,"Лист2";#N/A,#N/A,TRUE,"Лист3"}</definedName>
    <definedName name="vn" localSheetId="7" hidden="1">{#N/A,#N/A,TRUE,"Лист1";#N/A,#N/A,TRUE,"Лист2";#N/A,#N/A,TRUE,"Лист3"}</definedName>
    <definedName name="vn" localSheetId="3" hidden="1">{#N/A,#N/A,TRUE,"Лист1";#N/A,#N/A,TRUE,"Лист2";#N/A,#N/A,TRUE,"Лист3"}</definedName>
    <definedName name="vn" localSheetId="15" hidden="1">{#N/A,#N/A,TRUE,"Лист1";#N/A,#N/A,TRUE,"Лист2";#N/A,#N/A,TRUE,"Лист3"}</definedName>
    <definedName name="vn" hidden="1">{#N/A,#N/A,TRUE,"Лист1";#N/A,#N/A,TRUE,"Лист2";#N/A,#N/A,TRUE,"Лист3"}</definedName>
    <definedName name="voljan" localSheetId="17">#REF!</definedName>
    <definedName name="voljan" localSheetId="5">#REF!</definedName>
    <definedName name="voljan" localSheetId="12">#REF!</definedName>
    <definedName name="voljan" localSheetId="8">#REF!</definedName>
    <definedName name="voljan" localSheetId="13">#REF!</definedName>
    <definedName name="voljan" localSheetId="10">#REF!</definedName>
    <definedName name="voljan" localSheetId="9">#REF!</definedName>
    <definedName name="voljan" localSheetId="11">#REF!</definedName>
    <definedName name="voljan" localSheetId="6">#REF!</definedName>
    <definedName name="voljan" localSheetId="7">#REF!</definedName>
    <definedName name="voljan" localSheetId="3">#REF!</definedName>
    <definedName name="voljan">#REF!</definedName>
    <definedName name="Voltage_lvl" localSheetId="6">[175]TSheet!$T$2:$T$5</definedName>
    <definedName name="Voltage_lvl">[176]TSheet!$T$2:$T$5</definedName>
    <definedName name="VTOP">[49]TEHSHEET!$N$2:$N$16</definedName>
    <definedName name="VV" localSheetId="17">#N/A</definedName>
    <definedName name="VV" localSheetId="12">#N/A</definedName>
    <definedName name="VV" localSheetId="8">#N/A</definedName>
    <definedName name="VV" localSheetId="10">#N/A</definedName>
    <definedName name="VV" localSheetId="9">#N/A</definedName>
    <definedName name="VV" localSheetId="6">[21]!VV</definedName>
    <definedName name="VV" localSheetId="7">[21]!VV</definedName>
    <definedName name="VV">#N/A</definedName>
    <definedName name="vvv" localSheetId="6">'Прил 2'!vvv</definedName>
    <definedName name="vvv">#N/A</definedName>
    <definedName name="w" localSheetId="17">#REF!</definedName>
    <definedName name="w" localSheetId="5">#REF!</definedName>
    <definedName name="w" localSheetId="12">#REF!</definedName>
    <definedName name="w" localSheetId="8">#REF!</definedName>
    <definedName name="w" localSheetId="13">#REF!</definedName>
    <definedName name="w" localSheetId="10">#REF!</definedName>
    <definedName name="w" localSheetId="9">#REF!</definedName>
    <definedName name="w" localSheetId="11">#REF!</definedName>
    <definedName name="w" localSheetId="6">#REF!</definedName>
    <definedName name="w" localSheetId="7">#REF!</definedName>
    <definedName name="w" localSheetId="3">#REF!</definedName>
    <definedName name="w">#REF!</definedName>
    <definedName name="W_GROUP" localSheetId="17">[55]SheetOrgReestr!$A$2:$A$147</definedName>
    <definedName name="W_GROUP" localSheetId="12">[55]SheetOrgReestr!$A$2:$A$147</definedName>
    <definedName name="W_GROUP" localSheetId="8">[55]SheetOrgReestr!$A$2:$A$147</definedName>
    <definedName name="W_GROUP" localSheetId="10">[55]SheetOrgReestr!$A$2:$A$147</definedName>
    <definedName name="W_GROUP" localSheetId="9">[55]SheetOrgReestr!$A$2:$A$147</definedName>
    <definedName name="W_GROUP" localSheetId="6">[56]SheetOrgReestr!$A$2:$A$147</definedName>
    <definedName name="W_GROUP" localSheetId="7">[56]SheetOrgReestr!$A$2:$A$147</definedName>
    <definedName name="W_GROUP">[55]SheetOrgReestr!$A$2:$A$147</definedName>
    <definedName name="W_TYPE" localSheetId="17">[63]TSheet!$O$2:$O$4</definedName>
    <definedName name="W_TYPE" localSheetId="12">[65]TSheet!$O$2:$O$4</definedName>
    <definedName name="W_TYPE" localSheetId="8">[65]TSheet!$O$2:$O$4</definedName>
    <definedName name="W_TYPE" localSheetId="13">[65]TSheet!$O$2:$O$4</definedName>
    <definedName name="W_TYPE" localSheetId="10">[65]TSheet!$O$2:$O$4</definedName>
    <definedName name="W_TYPE" localSheetId="9">[65]TSheet!$O$2:$O$4</definedName>
    <definedName name="W_TYPE" localSheetId="11">[65]TSheet!$O$2:$O$4</definedName>
    <definedName name="W_TYPE" localSheetId="6">[65]TSheet!$O$2:$O$4</definedName>
    <definedName name="W_TYPE" localSheetId="7">[66]TSheet!$O$2:$O$5</definedName>
    <definedName name="W_TYPE">[101]TSheet!$O$2:$O$5</definedName>
    <definedName name="WACC" localSheetId="17">#REF!</definedName>
    <definedName name="WACC" localSheetId="5">#REF!</definedName>
    <definedName name="WACC" localSheetId="12">#REF!</definedName>
    <definedName name="WACC" localSheetId="8">#REF!</definedName>
    <definedName name="WACC" localSheetId="13">#REF!</definedName>
    <definedName name="WACC" localSheetId="10">#REF!</definedName>
    <definedName name="WACC" localSheetId="9">#REF!</definedName>
    <definedName name="WACC" localSheetId="11">#REF!</definedName>
    <definedName name="WACC" localSheetId="6">#REF!</definedName>
    <definedName name="WACC" localSheetId="7">#REF!</definedName>
    <definedName name="WACC" localSheetId="3">#REF!</definedName>
    <definedName name="WACC">#REF!</definedName>
    <definedName name="WACC_sen" localSheetId="17">#REF!</definedName>
    <definedName name="WACC_sen" localSheetId="5">#REF!</definedName>
    <definedName name="WACC_sen" localSheetId="12">#REF!</definedName>
    <definedName name="WACC_sen" localSheetId="8">#REF!</definedName>
    <definedName name="WACC_sen" localSheetId="13">#REF!</definedName>
    <definedName name="WACC_sen" localSheetId="10">#REF!</definedName>
    <definedName name="WACC_sen" localSheetId="9">#REF!</definedName>
    <definedName name="WACC_sen" localSheetId="11">#REF!</definedName>
    <definedName name="WACC_sen" localSheetId="6">#REF!</definedName>
    <definedName name="WACC_sen" localSheetId="7">#REF!</definedName>
    <definedName name="WACC_sen" localSheetId="3">#REF!</definedName>
    <definedName name="WACC_sen">#REF!</definedName>
    <definedName name="WBD___Water_projections_home" localSheetId="17">[35]Water!#REF!</definedName>
    <definedName name="WBD___Water_projections_home" localSheetId="5">[35]Water!#REF!</definedName>
    <definedName name="WBD___Water_projections_home" localSheetId="12">[35]Water!#REF!</definedName>
    <definedName name="WBD___Water_projections_home" localSheetId="13">[35]Water!#REF!</definedName>
    <definedName name="WBD___Water_projections_home" localSheetId="11">[35]Water!#REF!</definedName>
    <definedName name="WBD___Water_projections_home" localSheetId="3">[35]Water!#REF!</definedName>
    <definedName name="WBD___Water_projections_home">[35]Water!#REF!</definedName>
    <definedName name="wdfs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 localSheetId="17">#REF!</definedName>
    <definedName name="werww" localSheetId="5">#REF!</definedName>
    <definedName name="werww" localSheetId="12">#REF!</definedName>
    <definedName name="werww" localSheetId="8">#REF!</definedName>
    <definedName name="werww" localSheetId="13">#REF!</definedName>
    <definedName name="werww" localSheetId="10">#REF!</definedName>
    <definedName name="werww" localSheetId="9">#REF!</definedName>
    <definedName name="werww" localSheetId="6">#REF!</definedName>
    <definedName name="werww" localSheetId="7">#REF!</definedName>
    <definedName name="werww" localSheetId="3">#REF!</definedName>
    <definedName name="werww">#REF!</definedName>
    <definedName name="wii" localSheetId="17">#REF!</definedName>
    <definedName name="wii" localSheetId="5">#REF!</definedName>
    <definedName name="wii" localSheetId="12">#REF!</definedName>
    <definedName name="wii" localSheetId="8">#REF!</definedName>
    <definedName name="wii" localSheetId="13">#REF!</definedName>
    <definedName name="wii" localSheetId="10">#REF!</definedName>
    <definedName name="wii" localSheetId="9">#REF!</definedName>
    <definedName name="wii" localSheetId="6">#REF!</definedName>
    <definedName name="wii" localSheetId="7">#REF!</definedName>
    <definedName name="wii" localSheetId="3">#REF!</definedName>
    <definedName name="wii">#REF!</definedName>
    <definedName name="WriteUp_inventories" localSheetId="17">#REF!</definedName>
    <definedName name="WriteUp_inventories" localSheetId="5">#REF!</definedName>
    <definedName name="WriteUp_inventories" localSheetId="12">#REF!</definedName>
    <definedName name="WriteUp_inventories" localSheetId="8">#REF!</definedName>
    <definedName name="WriteUp_inventories" localSheetId="13">#REF!</definedName>
    <definedName name="WriteUp_inventories" localSheetId="10">#REF!</definedName>
    <definedName name="WriteUp_inventories" localSheetId="9">#REF!</definedName>
    <definedName name="WriteUp_inventories" localSheetId="11">#REF!</definedName>
    <definedName name="WriteUp_inventories" localSheetId="6">#REF!</definedName>
    <definedName name="WriteUp_inventories" localSheetId="7">#REF!</definedName>
    <definedName name="WriteUp_inventories" localSheetId="3">#REF!</definedName>
    <definedName name="WriteUp_inventories">#REF!</definedName>
    <definedName name="WriteUp_otherCA" localSheetId="17">#REF!</definedName>
    <definedName name="WriteUp_otherCA" localSheetId="5">#REF!</definedName>
    <definedName name="WriteUp_otherCA" localSheetId="12">#REF!</definedName>
    <definedName name="WriteUp_otherCA" localSheetId="8">#REF!</definedName>
    <definedName name="WriteUp_otherCA" localSheetId="13">#REF!</definedName>
    <definedName name="WriteUp_otherCA" localSheetId="10">#REF!</definedName>
    <definedName name="WriteUp_otherCA" localSheetId="9">#REF!</definedName>
    <definedName name="WriteUp_otherCA" localSheetId="11">#REF!</definedName>
    <definedName name="WriteUp_otherCA" localSheetId="6">#REF!</definedName>
    <definedName name="WriteUp_otherCA" localSheetId="7">#REF!</definedName>
    <definedName name="WriteUp_otherCA" localSheetId="3">#REF!</definedName>
    <definedName name="WriteUp_otherCA">#REF!</definedName>
    <definedName name="WriteUp_otherCL" localSheetId="17">#REF!</definedName>
    <definedName name="WriteUp_otherCL" localSheetId="5">#REF!</definedName>
    <definedName name="WriteUp_otherCL" localSheetId="12">#REF!</definedName>
    <definedName name="WriteUp_otherCL" localSheetId="8">#REF!</definedName>
    <definedName name="WriteUp_otherCL" localSheetId="13">#REF!</definedName>
    <definedName name="WriteUp_otherCL" localSheetId="10">#REF!</definedName>
    <definedName name="WriteUp_otherCL" localSheetId="9">#REF!</definedName>
    <definedName name="WriteUp_otherCL" localSheetId="11">#REF!</definedName>
    <definedName name="WriteUp_otherCL" localSheetId="6">#REF!</definedName>
    <definedName name="WriteUp_otherCL" localSheetId="7">#REF!</definedName>
    <definedName name="WriteUp_otherCL" localSheetId="3">#REF!</definedName>
    <definedName name="WriteUp_otherCL">#REF!</definedName>
    <definedName name="WriteUp_otherLTA" localSheetId="17">#REF!</definedName>
    <definedName name="WriteUp_otherLTA" localSheetId="5">#REF!</definedName>
    <definedName name="WriteUp_otherLTA" localSheetId="12">#REF!</definedName>
    <definedName name="WriteUp_otherLTA" localSheetId="8">#REF!</definedName>
    <definedName name="WriteUp_otherLTA" localSheetId="13">#REF!</definedName>
    <definedName name="WriteUp_otherLTA" localSheetId="10">#REF!</definedName>
    <definedName name="WriteUp_otherLTA" localSheetId="9">#REF!</definedName>
    <definedName name="WriteUp_otherLTA" localSheetId="11">#REF!</definedName>
    <definedName name="WriteUp_otherLTA" localSheetId="6">#REF!</definedName>
    <definedName name="WriteUp_otherLTA" localSheetId="7">#REF!</definedName>
    <definedName name="WriteUp_otherLTA" localSheetId="3">#REF!</definedName>
    <definedName name="WriteUp_otherLTA">#REF!</definedName>
    <definedName name="WriteUp_otherLTL" localSheetId="17">#REF!</definedName>
    <definedName name="WriteUp_otherLTL" localSheetId="5">#REF!</definedName>
    <definedName name="WriteUp_otherLTL" localSheetId="12">#REF!</definedName>
    <definedName name="WriteUp_otherLTL" localSheetId="8">#REF!</definedName>
    <definedName name="WriteUp_otherLTL" localSheetId="13">#REF!</definedName>
    <definedName name="WriteUp_otherLTL" localSheetId="10">#REF!</definedName>
    <definedName name="WriteUp_otherLTL" localSheetId="9">#REF!</definedName>
    <definedName name="WriteUp_otherLTL" localSheetId="11">#REF!</definedName>
    <definedName name="WriteUp_otherLTL" localSheetId="6">#REF!</definedName>
    <definedName name="WriteUp_otherLTL" localSheetId="7">#REF!</definedName>
    <definedName name="WriteUp_otherLTL" localSheetId="3">#REF!</definedName>
    <definedName name="WriteUp_otherLTL">#REF!</definedName>
    <definedName name="WriteUp_payables" localSheetId="17">#REF!</definedName>
    <definedName name="WriteUp_payables" localSheetId="5">#REF!</definedName>
    <definedName name="WriteUp_payables" localSheetId="12">#REF!</definedName>
    <definedName name="WriteUp_payables" localSheetId="8">#REF!</definedName>
    <definedName name="WriteUp_payables" localSheetId="13">#REF!</definedName>
    <definedName name="WriteUp_payables" localSheetId="10">#REF!</definedName>
    <definedName name="WriteUp_payables" localSheetId="9">#REF!</definedName>
    <definedName name="WriteUp_payables" localSheetId="11">#REF!</definedName>
    <definedName name="WriteUp_payables" localSheetId="6">#REF!</definedName>
    <definedName name="WriteUp_payables" localSheetId="7">#REF!</definedName>
    <definedName name="WriteUp_payables" localSheetId="3">#REF!</definedName>
    <definedName name="WriteUp_payables">#REF!</definedName>
    <definedName name="WriteUP_PPE" localSheetId="17">#REF!</definedName>
    <definedName name="WriteUP_PPE" localSheetId="5">#REF!</definedName>
    <definedName name="WriteUP_PPE" localSheetId="12">#REF!</definedName>
    <definedName name="WriteUP_PPE" localSheetId="8">#REF!</definedName>
    <definedName name="WriteUP_PPE" localSheetId="13">#REF!</definedName>
    <definedName name="WriteUP_PPE" localSheetId="10">#REF!</definedName>
    <definedName name="WriteUP_PPE" localSheetId="9">#REF!</definedName>
    <definedName name="WriteUP_PPE" localSheetId="11">#REF!</definedName>
    <definedName name="WriteUP_PPE" localSheetId="6">#REF!</definedName>
    <definedName name="WriteUP_PPE" localSheetId="7">#REF!</definedName>
    <definedName name="WriteUP_PPE" localSheetId="3">#REF!</definedName>
    <definedName name="WriteUP_PPE">#REF!</definedName>
    <definedName name="WriteUp_receivables" localSheetId="17">#REF!</definedName>
    <definedName name="WriteUp_receivables" localSheetId="5">#REF!</definedName>
    <definedName name="WriteUp_receivables" localSheetId="12">#REF!</definedName>
    <definedName name="WriteUp_receivables" localSheetId="8">#REF!</definedName>
    <definedName name="WriteUp_receivables" localSheetId="13">#REF!</definedName>
    <definedName name="WriteUp_receivables" localSheetId="10">#REF!</definedName>
    <definedName name="WriteUp_receivables" localSheetId="9">#REF!</definedName>
    <definedName name="WriteUp_receivables" localSheetId="11">#REF!</definedName>
    <definedName name="WriteUp_receivables" localSheetId="6">#REF!</definedName>
    <definedName name="WriteUp_receivables" localSheetId="7">#REF!</definedName>
    <definedName name="WriteUp_receivables" localSheetId="3">#REF!</definedName>
    <definedName name="WriteUp_receivables">#REF!</definedName>
    <definedName name="writeupdeprec" localSheetId="17">#REF!</definedName>
    <definedName name="writeupdeprec" localSheetId="5">#REF!</definedName>
    <definedName name="writeupdeprec" localSheetId="12">#REF!</definedName>
    <definedName name="writeupdeprec" localSheetId="8">#REF!</definedName>
    <definedName name="writeupdeprec" localSheetId="13">#REF!</definedName>
    <definedName name="writeupdeprec" localSheetId="10">#REF!</definedName>
    <definedName name="writeupdeprec" localSheetId="9">#REF!</definedName>
    <definedName name="writeupdeprec" localSheetId="11">#REF!</definedName>
    <definedName name="writeupdeprec" localSheetId="6">#REF!</definedName>
    <definedName name="writeupdeprec" localSheetId="7">#REF!</definedName>
    <definedName name="writeupdeprec" localSheetId="3">#REF!</definedName>
    <definedName name="writeupdeprec">#REF!</definedName>
    <definedName name="wrn.REPORT1." localSheetId="17" hidden="1">{"PRINTME",#N/A,FALSE,"FINAL-10"}</definedName>
    <definedName name="wrn.REPORT1." localSheetId="5" hidden="1">{"PRINTME",#N/A,FALSE,"FINAL-10"}</definedName>
    <definedName name="wrn.REPORT1." localSheetId="2" hidden="1">{"PRINTME",#N/A,FALSE,"FINAL-10"}</definedName>
    <definedName name="wrn.REPORT1." localSheetId="12" hidden="1">{"PRINTME",#N/A,FALSE,"FINAL-10"}</definedName>
    <definedName name="wrn.REPORT1." localSheetId="8" hidden="1">{"PRINTME",#N/A,FALSE,"FINAL-10"}</definedName>
    <definedName name="wrn.REPORT1." localSheetId="13" hidden="1">{"PRINTME",#N/A,FALSE,"FINAL-10"}</definedName>
    <definedName name="wrn.REPORT1." localSheetId="10" hidden="1">{"PRINTME",#N/A,FALSE,"FINAL-10"}</definedName>
    <definedName name="wrn.REPORT1." localSheetId="9" hidden="1">{"PRINTME",#N/A,FALSE,"FINAL-10"}</definedName>
    <definedName name="wrn.REPORT1." localSheetId="11" hidden="1">{"PRINTME",#N/A,FALSE,"FINAL-10"}</definedName>
    <definedName name="wrn.REPORT1." localSheetId="6" hidden="1">{"PRINTME",#N/A,FALSE,"FINAL-10"}</definedName>
    <definedName name="wrn.REPORT1." localSheetId="7" hidden="1">{"PRINTME",#N/A,FALSE,"FINAL-10"}</definedName>
    <definedName name="wrn.REPORT1." localSheetId="3" hidden="1">{"PRINTME",#N/A,FALSE,"FINAL-10"}</definedName>
    <definedName name="wrn.REPORT1." localSheetId="15" hidden="1">{"PRINTME",#N/A,FALSE,"FINAL-10"}</definedName>
    <definedName name="wrn.REPORT1." hidden="1">{"PRINTME",#N/A,FALSE,"FINAL-10"}</definedName>
    <definedName name="wrn.Калькуляция._.себестоимости." localSheetId="17" hidden="1">{#N/A,#N/A,FALSE,"Себестоимсть-97"}</definedName>
    <definedName name="wrn.Калькуляция._.себестоимости." localSheetId="5" hidden="1">{#N/A,#N/A,FALSE,"Себестоимсть-97"}</definedName>
    <definedName name="wrn.Калькуляция._.себестоимости." localSheetId="12" hidden="1">{#N/A,#N/A,FALSE,"Себестоимсть-97"}</definedName>
    <definedName name="wrn.Калькуляция._.себестоимости." localSheetId="8" hidden="1">{#N/A,#N/A,FALSE,"Себестоимсть-97"}</definedName>
    <definedName name="wrn.Калькуляция._.себестоимости." localSheetId="10" hidden="1">{#N/A,#N/A,FALSE,"Себестоимсть-97"}</definedName>
    <definedName name="wrn.Калькуляция._.себестоимости." localSheetId="9" hidden="1">{#N/A,#N/A,FALSE,"Себестоимсть-97"}</definedName>
    <definedName name="wrn.Калькуляция._.себестоимости." localSheetId="6" hidden="1">{#N/A,#N/A,FALSE,"Себестоимсть-97"}</definedName>
    <definedName name="wrn.Калькуляция._.себестоимости." localSheetId="7" hidden="1">{#N/A,#N/A,FALSE,"Себестоимсть-97"}</definedName>
    <definedName name="wrn.Калькуляция._.себестоимости." localSheetId="3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17" hidden="1">{#N/A,#N/A,FALSE,"Себестоимсть-97"}</definedName>
    <definedName name="wrn.Калькуляция._.себестоимости.1" localSheetId="5" hidden="1">{#N/A,#N/A,FALSE,"Себестоимсть-97"}</definedName>
    <definedName name="wrn.Калькуляция._.себестоимости.1" localSheetId="12" hidden="1">{#N/A,#N/A,FALSE,"Себестоимсть-97"}</definedName>
    <definedName name="wrn.Калькуляция._.себестоимости.1" localSheetId="8" hidden="1">{#N/A,#N/A,FALSE,"Себестоимсть-97"}</definedName>
    <definedName name="wrn.Калькуляция._.себестоимости.1" localSheetId="10" hidden="1">{#N/A,#N/A,FALSE,"Себестоимсть-97"}</definedName>
    <definedName name="wrn.Калькуляция._.себестоимости.1" localSheetId="9" hidden="1">{#N/A,#N/A,FALSE,"Себестоимсть-97"}</definedName>
    <definedName name="wrn.Калькуляция._.себестоимости.1" localSheetId="6" hidden="1">{#N/A,#N/A,FALSE,"Себестоимсть-97"}</definedName>
    <definedName name="wrn.Калькуляция._.себестоимости.1" localSheetId="7" hidden="1">{#N/A,#N/A,FALSE,"Себестоимсть-97"}</definedName>
    <definedName name="wrn.Калькуляция._.себестоимости.1" localSheetId="3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17" hidden="1">{"План продаж",#N/A,FALSE,"товар"}</definedName>
    <definedName name="wrn.План._.продаж." localSheetId="5" hidden="1">{"План продаж",#N/A,FALSE,"товар"}</definedName>
    <definedName name="wrn.План._.продаж." localSheetId="2" hidden="1">{"План продаж",#N/A,FALSE,"товар"}</definedName>
    <definedName name="wrn.План._.продаж." localSheetId="12" hidden="1">{"План продаж",#N/A,FALSE,"товар"}</definedName>
    <definedName name="wrn.План._.продаж." localSheetId="8" hidden="1">{"План продаж",#N/A,FALSE,"товар"}</definedName>
    <definedName name="wrn.План._.продаж." localSheetId="13" hidden="1">{"План продаж",#N/A,FALSE,"товар"}</definedName>
    <definedName name="wrn.План._.продаж." localSheetId="10" hidden="1">{"План продаж",#N/A,FALSE,"товар"}</definedName>
    <definedName name="wrn.План._.продаж." localSheetId="9" hidden="1">{"План продаж",#N/A,FALSE,"товар"}</definedName>
    <definedName name="wrn.План._.продаж." localSheetId="11" hidden="1">{"План продаж",#N/A,FALSE,"товар"}</definedName>
    <definedName name="wrn.План._.продаж." localSheetId="6" hidden="1">{"План продаж",#N/A,FALSE,"товар"}</definedName>
    <definedName name="wrn.План._.продаж." localSheetId="7" hidden="1">{"План продаж",#N/A,FALSE,"товар"}</definedName>
    <definedName name="wrn.План._.продаж." localSheetId="3" hidden="1">{"План продаж",#N/A,FALSE,"товар"}</definedName>
    <definedName name="wrn.План._.продаж." localSheetId="15" hidden="1">{"План продаж",#N/A,FALSE,"товар"}</definedName>
    <definedName name="wrn.План._.продаж." hidden="1">{"План продаж",#N/A,FALSE,"товар"}</definedName>
    <definedName name="wrn.План._.товар." localSheetId="17" hidden="1">{"План товар",#N/A,FALSE,"товар"}</definedName>
    <definedName name="wrn.План._.товар." localSheetId="5" hidden="1">{"План товар",#N/A,FALSE,"товар"}</definedName>
    <definedName name="wrn.План._.товар." localSheetId="2" hidden="1">{"План товар",#N/A,FALSE,"товар"}</definedName>
    <definedName name="wrn.План._.товар." localSheetId="12" hidden="1">{"План товар",#N/A,FALSE,"товар"}</definedName>
    <definedName name="wrn.План._.товар." localSheetId="8" hidden="1">{"План товар",#N/A,FALSE,"товар"}</definedName>
    <definedName name="wrn.План._.товар." localSheetId="13" hidden="1">{"План товар",#N/A,FALSE,"товар"}</definedName>
    <definedName name="wrn.План._.товар." localSheetId="10" hidden="1">{"План товар",#N/A,FALSE,"товар"}</definedName>
    <definedName name="wrn.План._.товар." localSheetId="9" hidden="1">{"План товар",#N/A,FALSE,"товар"}</definedName>
    <definedName name="wrn.План._.товар." localSheetId="11" hidden="1">{"План товар",#N/A,FALSE,"товар"}</definedName>
    <definedName name="wrn.План._.товар." localSheetId="6" hidden="1">{"План товар",#N/A,FALSE,"товар"}</definedName>
    <definedName name="wrn.План._.товар." localSheetId="7" hidden="1">{"План товар",#N/A,FALSE,"товар"}</definedName>
    <definedName name="wrn.План._.товар." localSheetId="3" hidden="1">{"План товар",#N/A,FALSE,"товар"}</definedName>
    <definedName name="wrn.План._.товар." localSheetId="15" hidden="1">{"План товар",#N/A,FALSE,"товар"}</definedName>
    <definedName name="wrn.План._.товар." hidden="1">{"План товар",#N/A,FALSE,"товар"}</definedName>
    <definedName name="wrn.Сравнение._.с._.отраслями." localSheetId="17" hidden="1">{#N/A,#N/A,TRUE,"Лист1";#N/A,#N/A,TRUE,"Лист2";#N/A,#N/A,TRUE,"Лист3"}</definedName>
    <definedName name="wrn.Сравнение._.с._.отраслями." localSheetId="5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12" hidden="1">{#N/A,#N/A,TRUE,"Лист1";#N/A,#N/A,TRUE,"Лист2";#N/A,#N/A,TRUE,"Лист3"}</definedName>
    <definedName name="wrn.Сравнение._.с._.отраслями." localSheetId="8" hidden="1">{#N/A,#N/A,TRUE,"Лист1";#N/A,#N/A,TRUE,"Лист2";#N/A,#N/A,TRUE,"Лист3"}</definedName>
    <definedName name="wrn.Сравнение._.с._.отраслями." localSheetId="13" hidden="1">{#N/A,#N/A,TRUE,"Лист1";#N/A,#N/A,TRUE,"Лист2";#N/A,#N/A,TRUE,"Лист3"}</definedName>
    <definedName name="wrn.Сравнение._.с._.отраслями." localSheetId="10" hidden="1">{#N/A,#N/A,TRUE,"Лист1";#N/A,#N/A,TRUE,"Лист2";#N/A,#N/A,TRUE,"Лист3"}</definedName>
    <definedName name="wrn.Сравнение._.с._.отраслями." localSheetId="9" hidden="1">{#N/A,#N/A,TRUE,"Лист1";#N/A,#N/A,TRUE,"Лист2";#N/A,#N/A,TRUE,"Лист3"}</definedName>
    <definedName name="wrn.Сравнение._.с._.отраслями." localSheetId="11" hidden="1">{#N/A,#N/A,TRUE,"Лист1";#N/A,#N/A,TRUE,"Лист2";#N/A,#N/A,TRUE,"Лист3"}</definedName>
    <definedName name="wrn.Сравнение._.с._.отраслями." localSheetId="6" hidden="1">{#N/A,#N/A,TRUE,"Лист1";#N/A,#N/A,TRUE,"Лист2";#N/A,#N/A,TRUE,"Лист3"}</definedName>
    <definedName name="wrn.Сравнение._.с._.отраслями." localSheetId="7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localSheetId="15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17" hidden="1">{"Товар.выработка без продаж",#N/A,FALSE,"товар"}</definedName>
    <definedName name="wrn.Товарн.выраб._.А4." localSheetId="5" hidden="1">{"Товар.выработка без продаж",#N/A,FALSE,"товар"}</definedName>
    <definedName name="wrn.Товарн.выраб._.А4." localSheetId="2" hidden="1">{"Товар.выработка без продаж",#N/A,FALSE,"товар"}</definedName>
    <definedName name="wrn.Товарн.выраб._.А4." localSheetId="12" hidden="1">{"Товар.выработка без продаж",#N/A,FALSE,"товар"}</definedName>
    <definedName name="wrn.Товарн.выраб._.А4." localSheetId="8" hidden="1">{"Товар.выработка без продаж",#N/A,FALSE,"товар"}</definedName>
    <definedName name="wrn.Товарн.выраб._.А4." localSheetId="13" hidden="1">{"Товар.выработка без продаж",#N/A,FALSE,"товар"}</definedName>
    <definedName name="wrn.Товарн.выраб._.А4." localSheetId="10" hidden="1">{"Товар.выработка без продаж",#N/A,FALSE,"товар"}</definedName>
    <definedName name="wrn.Товарн.выраб._.А4." localSheetId="9" hidden="1">{"Товар.выработка без продаж",#N/A,FALSE,"товар"}</definedName>
    <definedName name="wrn.Товарн.выраб._.А4." localSheetId="11" hidden="1">{"Товар.выработка без продаж",#N/A,FALSE,"товар"}</definedName>
    <definedName name="wrn.Товарн.выраб._.А4." localSheetId="6" hidden="1">{"Товар.выработка без продаж",#N/A,FALSE,"товар"}</definedName>
    <definedName name="wrn.Товарн.выраб._.А4." localSheetId="7" hidden="1">{"Товар.выработка без продаж",#N/A,FALSE,"товар"}</definedName>
    <definedName name="wrn.Товарн.выраб._.А4." localSheetId="3" hidden="1">{"Товар.выработка без продаж",#N/A,FALSE,"товар"}</definedName>
    <definedName name="wrn.Товарн.выраб._.А4." localSheetId="15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serfw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17">#REF!</definedName>
    <definedName name="wtdavgshares" localSheetId="5">#REF!</definedName>
    <definedName name="wtdavgshares" localSheetId="12">#REF!</definedName>
    <definedName name="wtdavgshares" localSheetId="8">#REF!</definedName>
    <definedName name="wtdavgshares" localSheetId="13">#REF!</definedName>
    <definedName name="wtdavgshares" localSheetId="10">#REF!</definedName>
    <definedName name="wtdavgshares" localSheetId="9">#REF!</definedName>
    <definedName name="wtdavgshares" localSheetId="11">#REF!</definedName>
    <definedName name="wtdavgshares" localSheetId="6">#REF!</definedName>
    <definedName name="wtdavgshares" localSheetId="7">#REF!</definedName>
    <definedName name="wtdavgshares" localSheetId="3">#REF!</definedName>
    <definedName name="wtdavgshares">#REF!</definedName>
    <definedName name="ww" localSheetId="6">'Прил 2'!ww</definedName>
    <definedName name="ww">#N/A</definedName>
    <definedName name="wwr" localSheetId="17" hidden="1">#REF!,#REF!,#REF!,#REF!,#REF!,#REF!,#REF!</definedName>
    <definedName name="wwr" localSheetId="5" hidden="1">#REF!,#REF!,#REF!,#REF!,#REF!,#REF!,#REF!</definedName>
    <definedName name="wwr" localSheetId="2" hidden="1">#REF!,#REF!,#REF!,#REF!,#REF!,#REF!,#REF!</definedName>
    <definedName name="wwr" localSheetId="12" hidden="1">#REF!,#REF!,#REF!,#REF!,#REF!,#REF!,#REF!</definedName>
    <definedName name="wwr" localSheetId="8" hidden="1">#REF!,#REF!,#REF!,#REF!,#REF!,#REF!,#REF!</definedName>
    <definedName name="wwr" localSheetId="13" hidden="1">#REF!,#REF!,#REF!,#REF!,#REF!,#REF!,#REF!</definedName>
    <definedName name="wwr" localSheetId="10" hidden="1">#REF!,#REF!,#REF!,#REF!,#REF!,#REF!,#REF!</definedName>
    <definedName name="wwr" localSheetId="9" hidden="1">#REF!,#REF!,#REF!,#REF!,#REF!,#REF!,#REF!</definedName>
    <definedName name="wwr" localSheetId="11" hidden="1">#REF!,#REF!,#REF!,#REF!,#REF!,#REF!,#REF!</definedName>
    <definedName name="wwr" localSheetId="6" hidden="1">#REF!,#REF!,#REF!,#REF!,#REF!,#REF!,#REF!</definedName>
    <definedName name="wwr" localSheetId="7" hidden="1">#REF!,#REF!,#REF!,#REF!,#REF!,#REF!,#REF!</definedName>
    <definedName name="wwr" localSheetId="3" hidden="1">#REF!,#REF!,#REF!,#REF!,#REF!,#REF!,#REF!</definedName>
    <definedName name="wwr" hidden="1">#REF!,#REF!,#REF!,#REF!,#REF!,#REF!,#REF!</definedName>
    <definedName name="x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oz_r" localSheetId="17">#REF!</definedName>
    <definedName name="xoz_r" localSheetId="5">#REF!</definedName>
    <definedName name="xoz_r" localSheetId="12">#REF!</definedName>
    <definedName name="xoz_r" localSheetId="8">#REF!</definedName>
    <definedName name="xoz_r" localSheetId="13">#REF!</definedName>
    <definedName name="xoz_r" localSheetId="10">#REF!</definedName>
    <definedName name="xoz_r" localSheetId="9">#REF!</definedName>
    <definedName name="xoz_r" localSheetId="11">#REF!</definedName>
    <definedName name="xoz_r" localSheetId="6">#REF!</definedName>
    <definedName name="xoz_r" localSheetId="7">#REF!</definedName>
    <definedName name="xoz_r" localSheetId="3">#REF!</definedName>
    <definedName name="xoz_r">#REF!</definedName>
    <definedName name="xxx" localSheetId="6">'Прил 2'!xxx</definedName>
    <definedName name="xxx">#N/A</definedName>
    <definedName name="y" localSheetId="17">#REF!</definedName>
    <definedName name="y" localSheetId="5">#REF!</definedName>
    <definedName name="y" localSheetId="12">#REF!</definedName>
    <definedName name="y" localSheetId="8">#REF!</definedName>
    <definedName name="y" localSheetId="13">#REF!</definedName>
    <definedName name="y" localSheetId="10">#REF!</definedName>
    <definedName name="y" localSheetId="9">#REF!</definedName>
    <definedName name="y" localSheetId="11">#REF!</definedName>
    <definedName name="y" localSheetId="6">#REF!</definedName>
    <definedName name="y" localSheetId="7">#REF!</definedName>
    <definedName name="y" localSheetId="3">#REF!</definedName>
    <definedName name="y">#REF!</definedName>
    <definedName name="YEAR" localSheetId="12">#REF!</definedName>
    <definedName name="YEAR" localSheetId="13">#REF!</definedName>
    <definedName name="YEAR">#REF!</definedName>
    <definedName name="YEAR_ET" localSheetId="12">[51]TEHSHEET!#REF!</definedName>
    <definedName name="YEAR_ET" localSheetId="13">[51]TEHSHEET!#REF!</definedName>
    <definedName name="YEAR_ET" localSheetId="6">[51]TEHSHEET!#REF!</definedName>
    <definedName name="YEAR_ET">[51]TEHSHEET!#REF!</definedName>
    <definedName name="YEAR_PERIOD" localSheetId="17">[52]Титульный!$F$23</definedName>
    <definedName name="YEAR_PERIOD" localSheetId="12">[84]Титульный!$F$23</definedName>
    <definedName name="YEAR_PERIOD" localSheetId="8">[84]Титульный!$F$23</definedName>
    <definedName name="YEAR_PERIOD" localSheetId="13">[84]Титульный!$F$23</definedName>
    <definedName name="YEAR_PERIOD" localSheetId="10">[84]Титульный!$F$23</definedName>
    <definedName name="YEAR_PERIOD" localSheetId="9">[84]Титульный!$F$23</definedName>
    <definedName name="YEAR_PERIOD" localSheetId="11">[84]Титульный!$F$23</definedName>
    <definedName name="YEAR_PERIOD" localSheetId="6">[56]Титульный!$F$23</definedName>
    <definedName name="YEAR_PERIOD" localSheetId="7">[56]Титульный!$F$23</definedName>
    <definedName name="YEAR_PERIOD">[102]Титульный!$F$24</definedName>
    <definedName name="YearEnd" localSheetId="17">#REF!</definedName>
    <definedName name="YearEnd" localSheetId="5">#REF!</definedName>
    <definedName name="YearEnd" localSheetId="12">#REF!</definedName>
    <definedName name="YearEnd" localSheetId="8">#REF!</definedName>
    <definedName name="YearEnd" localSheetId="13">#REF!</definedName>
    <definedName name="YearEnd" localSheetId="10">#REF!</definedName>
    <definedName name="YearEnd" localSheetId="9">#REF!</definedName>
    <definedName name="YearEnd" localSheetId="11">#REF!</definedName>
    <definedName name="YearEnd" localSheetId="6">#REF!</definedName>
    <definedName name="YearEnd" localSheetId="7">#REF!</definedName>
    <definedName name="YearEnd" localSheetId="3">#REF!</definedName>
    <definedName name="YearEnd">#REF!</definedName>
    <definedName name="YES_NO" localSheetId="17">[116]TECHSHEET!$B$1:$B$2</definedName>
    <definedName name="YES_NO" localSheetId="5">[117]TECHSHEET!$B$1:$B$2</definedName>
    <definedName name="YES_NO" localSheetId="12">[118]TECHSHEET!$B$1:$B$2</definedName>
    <definedName name="YES_NO" localSheetId="8">[118]TECHSHEET!$B$1:$B$2</definedName>
    <definedName name="YES_NO" localSheetId="13">[118]TECHSHEET!$B$1:$B$2</definedName>
    <definedName name="YES_NO" localSheetId="10">[118]TECHSHEET!$B$1:$B$2</definedName>
    <definedName name="YES_NO" localSheetId="9">[118]TECHSHEET!$B$1:$B$2</definedName>
    <definedName name="YES_NO" localSheetId="11">[118]TECHSHEET!$B$1:$B$2</definedName>
    <definedName name="YES_NO" localSheetId="6">[119]TECHSHEET!$B$1:$B$2</definedName>
    <definedName name="YES_NO" localSheetId="7">[116]TECHSHEET!$B$1:$B$2</definedName>
    <definedName name="YES_NO" localSheetId="3">[117]TECHSHEET!$B$1:$B$2</definedName>
    <definedName name="YES_NO">[120]TECHSHEET!$B$1:$B$2</definedName>
    <definedName name="ytjtyj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#N/A</definedName>
    <definedName name="ytyjtyjt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 localSheetId="12">'[39]Input-Moscow'!#REF!</definedName>
    <definedName name="yust_ms" localSheetId="8">'[39]Input-Moscow'!#REF!</definedName>
    <definedName name="yust_ms" localSheetId="13">'[39]Input-Moscow'!#REF!</definedName>
    <definedName name="yust_ms" localSheetId="10">'[39]Input-Moscow'!#REF!</definedName>
    <definedName name="yust_ms" localSheetId="9">'[39]Input-Moscow'!#REF!</definedName>
    <definedName name="yust_ms" localSheetId="11">'[39]Input-Moscow'!#REF!</definedName>
    <definedName name="yust_ms" localSheetId="6">'[39]Input-Moscow'!#REF!</definedName>
    <definedName name="yust_ms" localSheetId="7">'[39]Input-Moscow'!#REF!</definedName>
    <definedName name="yust_ms">'[39]Input-Moscow'!#REF!</definedName>
    <definedName name="yust_ms2" localSheetId="12">'[39]Input-Moscow'!#REF!</definedName>
    <definedName name="yust_ms2" localSheetId="8">'[39]Input-Moscow'!#REF!</definedName>
    <definedName name="yust_ms2" localSheetId="13">'[39]Input-Moscow'!#REF!</definedName>
    <definedName name="yust_ms2" localSheetId="10">'[39]Input-Moscow'!#REF!</definedName>
    <definedName name="yust_ms2" localSheetId="9">'[39]Input-Moscow'!#REF!</definedName>
    <definedName name="yust_ms2" localSheetId="6">'[39]Input-Moscow'!#REF!</definedName>
    <definedName name="yust_ms2" localSheetId="7">'[39]Input-Moscow'!#REF!</definedName>
    <definedName name="yust_ms2">'[39]Input-Moscow'!#REF!</definedName>
    <definedName name="yutrferfghhjjl" localSheetId="17">#REF!</definedName>
    <definedName name="yutrferfghhjjl" localSheetId="5">#REF!</definedName>
    <definedName name="yutrferfghhjjl" localSheetId="12">#REF!</definedName>
    <definedName name="yutrferfghhjjl" localSheetId="8">#REF!</definedName>
    <definedName name="yutrferfghhjjl" localSheetId="13">#REF!</definedName>
    <definedName name="yutrferfghhjjl" localSheetId="10">#REF!</definedName>
    <definedName name="yutrferfghhjjl" localSheetId="9">#REF!</definedName>
    <definedName name="yutrferfghhjjl" localSheetId="6">#REF!</definedName>
    <definedName name="yutrferfghhjjl" localSheetId="7">#REF!</definedName>
    <definedName name="yutrferfghhjjl" localSheetId="3">#REF!</definedName>
    <definedName name="yutrferfghhjjl">#REF!</definedName>
    <definedName name="yyy" localSheetId="6">'Прил 2'!yyy</definedName>
    <definedName name="yyy">#N/A</definedName>
    <definedName name="yyyjjjj" localSheetId="17" hidden="1">{#N/A,#N/A,FALSE,"Себестоимсть-97"}</definedName>
    <definedName name="yyyjjjj" localSheetId="5" hidden="1">{#N/A,#N/A,FALSE,"Себестоимсть-97"}</definedName>
    <definedName name="yyyjjjj" localSheetId="12" hidden="1">{#N/A,#N/A,FALSE,"Себестоимсть-97"}</definedName>
    <definedName name="yyyjjjj" localSheetId="8" hidden="1">{#N/A,#N/A,FALSE,"Себестоимсть-97"}</definedName>
    <definedName name="yyyjjjj" localSheetId="10" hidden="1">{#N/A,#N/A,FALSE,"Себестоимсть-97"}</definedName>
    <definedName name="yyyjjjj" localSheetId="9" hidden="1">{#N/A,#N/A,FALSE,"Себестоимсть-97"}</definedName>
    <definedName name="yyyjjjj" localSheetId="6" hidden="1">{#N/A,#N/A,FALSE,"Себестоимсть-97"}</definedName>
    <definedName name="yyyjjjj" localSheetId="7" hidden="1">{#N/A,#N/A,FALSE,"Себестоимсть-97"}</definedName>
    <definedName name="yyyjjjj" localSheetId="3" hidden="1">{#N/A,#N/A,FALSE,"Себестоимсть-97"}</definedName>
    <definedName name="yyyjjjj" hidden="1">{#N/A,#N/A,FALSE,"Себестоимсть-97"}</definedName>
    <definedName name="yyyjjjj1" localSheetId="17" hidden="1">{#N/A,#N/A,FALSE,"Себестоимсть-97"}</definedName>
    <definedName name="yyyjjjj1" localSheetId="5" hidden="1">{#N/A,#N/A,FALSE,"Себестоимсть-97"}</definedName>
    <definedName name="yyyjjjj1" localSheetId="12" hidden="1">{#N/A,#N/A,FALSE,"Себестоимсть-97"}</definedName>
    <definedName name="yyyjjjj1" localSheetId="8" hidden="1">{#N/A,#N/A,FALSE,"Себестоимсть-97"}</definedName>
    <definedName name="yyyjjjj1" localSheetId="10" hidden="1">{#N/A,#N/A,FALSE,"Себестоимсть-97"}</definedName>
    <definedName name="yyyjjjj1" localSheetId="9" hidden="1">{#N/A,#N/A,FALSE,"Себестоимсть-97"}</definedName>
    <definedName name="yyyjjjj1" localSheetId="6" hidden="1">{#N/A,#N/A,FALSE,"Себестоимсть-97"}</definedName>
    <definedName name="yyyjjjj1" localSheetId="7" hidden="1">{#N/A,#N/A,FALSE,"Себестоимсть-97"}</definedName>
    <definedName name="yyyjjjj1" localSheetId="3" hidden="1">{#N/A,#N/A,FALSE,"Себестоимсть-97"}</definedName>
    <definedName name="yyyjjjj1" hidden="1">{#N/A,#N/A,FALSE,"Себестоимсть-97"}</definedName>
    <definedName name="yyyy" localSheetId="6">'Прил 2'!yyyy</definedName>
    <definedName name="yyyy">#N/A</definedName>
    <definedName name="YYYYYY_Прогноз_Таблица" localSheetId="17">#REF!</definedName>
    <definedName name="YYYYYY_Прогноз_Таблица" localSheetId="5">#REF!</definedName>
    <definedName name="YYYYYY_Прогноз_Таблица" localSheetId="12">#REF!</definedName>
    <definedName name="YYYYYY_Прогноз_Таблица" localSheetId="8">#REF!</definedName>
    <definedName name="YYYYYY_Прогноз_Таблица" localSheetId="13">#REF!</definedName>
    <definedName name="YYYYYY_Прогноз_Таблица" localSheetId="10">#REF!</definedName>
    <definedName name="YYYYYY_Прогноз_Таблица" localSheetId="9">#REF!</definedName>
    <definedName name="YYYYYY_Прогноз_Таблица" localSheetId="11">#REF!</definedName>
    <definedName name="YYYYYY_Прогноз_Таблица" localSheetId="6">#REF!</definedName>
    <definedName name="YYYYYY_Прогноз_Таблица" localSheetId="7">#REF!</definedName>
    <definedName name="YYYYYY_Прогноз_Таблица" localSheetId="3">#REF!</definedName>
    <definedName name="YYYYYY_Прогноз_Таблица">#REF!</definedName>
    <definedName name="z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localSheetId="17" hidden="1">#REF!</definedName>
    <definedName name="Z_18E0A45A_F64C_11D3_90C7_000062A15C1A_.wvu.Cols" localSheetId="5" hidden="1">#REF!</definedName>
    <definedName name="Z_18E0A45A_F64C_11D3_90C7_000062A15C1A_.wvu.Cols" localSheetId="2" hidden="1">#REF!</definedName>
    <definedName name="Z_18E0A45A_F64C_11D3_90C7_000062A15C1A_.wvu.Cols" localSheetId="12" hidden="1">#REF!</definedName>
    <definedName name="Z_18E0A45A_F64C_11D3_90C7_000062A15C1A_.wvu.Cols" localSheetId="8" hidden="1">#REF!</definedName>
    <definedName name="Z_18E0A45A_F64C_11D3_90C7_000062A15C1A_.wvu.Cols" localSheetId="13" hidden="1">#REF!</definedName>
    <definedName name="Z_18E0A45A_F64C_11D3_90C7_000062A15C1A_.wvu.Cols" localSheetId="10" hidden="1">#REF!</definedName>
    <definedName name="Z_18E0A45A_F64C_11D3_90C7_000062A15C1A_.wvu.Cols" localSheetId="9" hidden="1">#REF!</definedName>
    <definedName name="Z_18E0A45A_F64C_11D3_90C7_000062A15C1A_.wvu.Cols" localSheetId="11" hidden="1">#REF!</definedName>
    <definedName name="Z_18E0A45A_F64C_11D3_90C7_000062A15C1A_.wvu.Cols" localSheetId="6" hidden="1">#REF!</definedName>
    <definedName name="Z_18E0A45A_F64C_11D3_90C7_000062A15C1A_.wvu.Cols" localSheetId="7" hidden="1">#REF!</definedName>
    <definedName name="Z_18E0A45A_F64C_11D3_90C7_000062A15C1A_.wvu.Cols" localSheetId="3" hidden="1">#REF!</definedName>
    <definedName name="Z_18E0A45A_F64C_11D3_90C7_000062A15C1A_.wvu.Cols" hidden="1">#REF!</definedName>
    <definedName name="Z_18E0A45A_F64C_11D3_90C7_000062A15C1A_.wvu.FilterData" localSheetId="17" hidden="1">#REF!</definedName>
    <definedName name="Z_18E0A45A_F64C_11D3_90C7_000062A15C1A_.wvu.FilterData" localSheetId="5" hidden="1">#REF!</definedName>
    <definedName name="Z_18E0A45A_F64C_11D3_90C7_000062A15C1A_.wvu.FilterData" localSheetId="2" hidden="1">#REF!</definedName>
    <definedName name="Z_18E0A45A_F64C_11D3_90C7_000062A15C1A_.wvu.FilterData" localSheetId="12" hidden="1">#REF!</definedName>
    <definedName name="Z_18E0A45A_F64C_11D3_90C7_000062A15C1A_.wvu.FilterData" localSheetId="8" hidden="1">#REF!</definedName>
    <definedName name="Z_18E0A45A_F64C_11D3_90C7_000062A15C1A_.wvu.FilterData" localSheetId="13" hidden="1">#REF!</definedName>
    <definedName name="Z_18E0A45A_F64C_11D3_90C7_000062A15C1A_.wvu.FilterData" localSheetId="10" hidden="1">#REF!</definedName>
    <definedName name="Z_18E0A45A_F64C_11D3_90C7_000062A15C1A_.wvu.FilterData" localSheetId="9" hidden="1">#REF!</definedName>
    <definedName name="Z_18E0A45A_F64C_11D3_90C7_000062A15C1A_.wvu.FilterData" localSheetId="11" hidden="1">#REF!</definedName>
    <definedName name="Z_18E0A45A_F64C_11D3_90C7_000062A15C1A_.wvu.FilterData" localSheetId="6" hidden="1">#REF!</definedName>
    <definedName name="Z_18E0A45A_F64C_11D3_90C7_000062A15C1A_.wvu.FilterData" localSheetId="7" hidden="1">#REF!</definedName>
    <definedName name="Z_18E0A45A_F64C_11D3_90C7_000062A15C1A_.wvu.FilterData" localSheetId="3" hidden="1">#REF!</definedName>
    <definedName name="Z_18E0A45A_F64C_11D3_90C7_000062A15C1A_.wvu.FilterData" hidden="1">#REF!</definedName>
    <definedName name="Z_18E0A45A_F64C_11D3_90C7_000062A15C1A_.wvu.PrintTitles" localSheetId="17" hidden="1">#REF!</definedName>
    <definedName name="Z_18E0A45A_F64C_11D3_90C7_000062A15C1A_.wvu.PrintTitles" localSheetId="5" hidden="1">#REF!</definedName>
    <definedName name="Z_18E0A45A_F64C_11D3_90C7_000062A15C1A_.wvu.PrintTitles" localSheetId="2" hidden="1">#REF!</definedName>
    <definedName name="Z_18E0A45A_F64C_11D3_90C7_000062A15C1A_.wvu.PrintTitles" localSheetId="12" hidden="1">#REF!</definedName>
    <definedName name="Z_18E0A45A_F64C_11D3_90C7_000062A15C1A_.wvu.PrintTitles" localSheetId="8" hidden="1">#REF!</definedName>
    <definedName name="Z_18E0A45A_F64C_11D3_90C7_000062A15C1A_.wvu.PrintTitles" localSheetId="13" hidden="1">#REF!</definedName>
    <definedName name="Z_18E0A45A_F64C_11D3_90C7_000062A15C1A_.wvu.PrintTitles" localSheetId="10" hidden="1">#REF!</definedName>
    <definedName name="Z_18E0A45A_F64C_11D3_90C7_000062A15C1A_.wvu.PrintTitles" localSheetId="9" hidden="1">#REF!</definedName>
    <definedName name="Z_18E0A45A_F64C_11D3_90C7_000062A15C1A_.wvu.PrintTitles" localSheetId="11" hidden="1">#REF!</definedName>
    <definedName name="Z_18E0A45A_F64C_11D3_90C7_000062A15C1A_.wvu.PrintTitles" localSheetId="6" hidden="1">#REF!</definedName>
    <definedName name="Z_18E0A45A_F64C_11D3_90C7_000062A15C1A_.wvu.PrintTitles" localSheetId="7" hidden="1">#REF!</definedName>
    <definedName name="Z_18E0A45A_F64C_11D3_90C7_000062A15C1A_.wvu.PrintTitles" localSheetId="3" hidden="1">#REF!</definedName>
    <definedName name="Z_18E0A45A_F64C_11D3_90C7_000062A15C1A_.wvu.PrintTitles" hidden="1">#REF!</definedName>
    <definedName name="Z_1C924C38_EF3C_46E3_B644_4D9C77157A7A_.wvu.Cols" localSheetId="12" hidden="1">#REF!</definedName>
    <definedName name="Z_1C924C38_EF3C_46E3_B644_4D9C77157A7A_.wvu.Cols" localSheetId="13" hidden="1">#REF!</definedName>
    <definedName name="Z_1C924C38_EF3C_46E3_B644_4D9C77157A7A_.wvu.Cols" localSheetId="6" hidden="1">#REF!</definedName>
    <definedName name="Z_1C924C38_EF3C_46E3_B644_4D9C77157A7A_.wvu.Cols" hidden="1">#REF!</definedName>
    <definedName name="Z_1FA0F3A0_9A3E_11D6_8FF0_00D0B7BABD9F_.wvu.Rows" localSheetId="17" hidden="1">[177]БДР!#REF!,[177]БДР!#REF!</definedName>
    <definedName name="Z_1FA0F3A0_9A3E_11D6_8FF0_00D0B7BABD9F_.wvu.Rows" localSheetId="5" hidden="1">[177]БДР!#REF!,[177]БДР!#REF!</definedName>
    <definedName name="Z_1FA0F3A0_9A3E_11D6_8FF0_00D0B7BABD9F_.wvu.Rows" localSheetId="12" hidden="1">[177]БДР!#REF!,[177]БДР!#REF!</definedName>
    <definedName name="Z_1FA0F3A0_9A3E_11D6_8FF0_00D0B7BABD9F_.wvu.Rows" localSheetId="8" hidden="1">[177]БДР!#REF!,[177]БДР!#REF!</definedName>
    <definedName name="Z_1FA0F3A0_9A3E_11D6_8FF0_00D0B7BABD9F_.wvu.Rows" localSheetId="13" hidden="1">[177]БДР!#REF!,[177]БДР!#REF!</definedName>
    <definedName name="Z_1FA0F3A0_9A3E_11D6_8FF0_00D0B7BABD9F_.wvu.Rows" localSheetId="10" hidden="1">[177]БДР!#REF!,[177]БДР!#REF!</definedName>
    <definedName name="Z_1FA0F3A0_9A3E_11D6_8FF0_00D0B7BABD9F_.wvu.Rows" localSheetId="9" hidden="1">[177]БДР!#REF!,[177]БДР!#REF!</definedName>
    <definedName name="Z_1FA0F3A0_9A3E_11D6_8FF0_00D0B7BABD9F_.wvu.Rows" localSheetId="6" hidden="1">[177]БДР!#REF!,[177]БДР!#REF!</definedName>
    <definedName name="Z_1FA0F3A0_9A3E_11D6_8FF0_00D0B7BABD9F_.wvu.Rows" localSheetId="7" hidden="1">[177]БДР!#REF!,[177]БДР!#REF!</definedName>
    <definedName name="Z_1FA0F3A0_9A3E_11D6_8FF0_00D0B7BABD9F_.wvu.Rows" localSheetId="3" hidden="1">[177]БДР!#REF!,[177]БДР!#REF!</definedName>
    <definedName name="Z_1FA0F3A0_9A3E_11D6_8FF0_00D0B7BABD9F_.wvu.Rows" hidden="1">[177]БДР!#REF!,[177]БДР!#REF!</definedName>
    <definedName name="Z_52E160AF_8FCC_11D5_AF41_00105A2E3116_.wvu.Cols" localSheetId="12" hidden="1">#REF!</definedName>
    <definedName name="Z_52E160AF_8FCC_11D5_AF41_00105A2E3116_.wvu.Cols" localSheetId="13" hidden="1">#REF!</definedName>
    <definedName name="Z_52E160AF_8FCC_11D5_AF41_00105A2E3116_.wvu.Cols" localSheetId="6" hidden="1">#REF!</definedName>
    <definedName name="Z_52E160AF_8FCC_11D5_AF41_00105A2E3116_.wvu.Cols" hidden="1">#REF!</definedName>
    <definedName name="Z_F9F3694A_8D99_11D6_96BF_00D0B7BD143A_.wvu.Rows" localSheetId="17" hidden="1">[177]БДР!#REF!,[177]БДР!#REF!</definedName>
    <definedName name="Z_F9F3694A_8D99_11D6_96BF_00D0B7BD143A_.wvu.Rows" localSheetId="5" hidden="1">[177]БДР!#REF!,[177]БДР!#REF!</definedName>
    <definedName name="Z_F9F3694A_8D99_11D6_96BF_00D0B7BD143A_.wvu.Rows" localSheetId="12" hidden="1">[177]БДР!#REF!,[177]БДР!#REF!</definedName>
    <definedName name="Z_F9F3694A_8D99_11D6_96BF_00D0B7BD143A_.wvu.Rows" localSheetId="8" hidden="1">[177]БДР!#REF!,[177]БДР!#REF!</definedName>
    <definedName name="Z_F9F3694A_8D99_11D6_96BF_00D0B7BD143A_.wvu.Rows" localSheetId="13" hidden="1">[177]БДР!#REF!,[177]БДР!#REF!</definedName>
    <definedName name="Z_F9F3694A_8D99_11D6_96BF_00D0B7BD143A_.wvu.Rows" localSheetId="10" hidden="1">[177]БДР!#REF!,[177]БДР!#REF!</definedName>
    <definedName name="Z_F9F3694A_8D99_11D6_96BF_00D0B7BD143A_.wvu.Rows" localSheetId="9" hidden="1">[177]БДР!#REF!,[177]БДР!#REF!</definedName>
    <definedName name="Z_F9F3694A_8D99_11D6_96BF_00D0B7BD143A_.wvu.Rows" localSheetId="6" hidden="1">[177]БДР!#REF!,[177]БДР!#REF!</definedName>
    <definedName name="Z_F9F3694A_8D99_11D6_96BF_00D0B7BD143A_.wvu.Rows" localSheetId="7" hidden="1">[177]БДР!#REF!,[177]БДР!#REF!</definedName>
    <definedName name="Z_F9F3694A_8D99_11D6_96BF_00D0B7BD143A_.wvu.Rows" localSheetId="3" hidden="1">[177]БДР!#REF!,[177]БДР!#REF!</definedName>
    <definedName name="Z_F9F3694A_8D99_11D6_96BF_00D0B7BD143A_.wvu.Rows" hidden="1">[177]БДР!#REF!,[177]БДР!#REF!</definedName>
    <definedName name="zc">#N/A</definedName>
    <definedName name="zero" localSheetId="17">#REF!</definedName>
    <definedName name="zero" localSheetId="5">#REF!</definedName>
    <definedName name="zero" localSheetId="12">#REF!</definedName>
    <definedName name="zero" localSheetId="8">#REF!</definedName>
    <definedName name="zero" localSheetId="13">#REF!</definedName>
    <definedName name="zero" localSheetId="10">#REF!</definedName>
    <definedName name="zero" localSheetId="9">#REF!</definedName>
    <definedName name="zero" localSheetId="11">#REF!</definedName>
    <definedName name="zero" localSheetId="6">#REF!</definedName>
    <definedName name="zero" localSheetId="7">#REF!</definedName>
    <definedName name="zero" localSheetId="3">#REF!</definedName>
    <definedName name="zero">#REF!</definedName>
    <definedName name="zxs" localSheetId="17">#REF!</definedName>
    <definedName name="zxs" localSheetId="5">#REF!</definedName>
    <definedName name="zxs" localSheetId="12">#REF!</definedName>
    <definedName name="zxs" localSheetId="8">#REF!</definedName>
    <definedName name="zxs" localSheetId="13">#REF!</definedName>
    <definedName name="zxs" localSheetId="10">#REF!</definedName>
    <definedName name="zxs" localSheetId="9">#REF!</definedName>
    <definedName name="zxs" localSheetId="11">#REF!</definedName>
    <definedName name="zxs" localSheetId="6">#REF!</definedName>
    <definedName name="zxs" localSheetId="7">#REF!</definedName>
    <definedName name="zxs" localSheetId="3">#REF!</definedName>
    <definedName name="zxs">#REF!</definedName>
    <definedName name="а" localSheetId="17">#REF!</definedName>
    <definedName name="а" localSheetId="5">#REF!</definedName>
    <definedName name="а" localSheetId="12">#REF!</definedName>
    <definedName name="а" localSheetId="8">#REF!</definedName>
    <definedName name="а" localSheetId="13">#REF!</definedName>
    <definedName name="а" localSheetId="10">#REF!</definedName>
    <definedName name="а" localSheetId="9">#REF!</definedName>
    <definedName name="а" localSheetId="11">#REF!</definedName>
    <definedName name="а" localSheetId="6">#REF!</definedName>
    <definedName name="а" localSheetId="7">#REF!</definedName>
    <definedName name="а" localSheetId="3">#REF!</definedName>
    <definedName name="а">#REF!</definedName>
    <definedName name="А02" localSheetId="17">#REF!</definedName>
    <definedName name="А02" localSheetId="5">#REF!</definedName>
    <definedName name="А02" localSheetId="12">#REF!</definedName>
    <definedName name="А02" localSheetId="8">#REF!</definedName>
    <definedName name="А02" localSheetId="13">#REF!</definedName>
    <definedName name="А02" localSheetId="10">#REF!</definedName>
    <definedName name="А02" localSheetId="9">#REF!</definedName>
    <definedName name="А02" localSheetId="11">#REF!</definedName>
    <definedName name="А02" localSheetId="6">#REF!</definedName>
    <definedName name="А02" localSheetId="7">#REF!</definedName>
    <definedName name="А02" localSheetId="3">#REF!</definedName>
    <definedName name="А02">#REF!</definedName>
    <definedName name="а1" localSheetId="17">#REF!</definedName>
    <definedName name="а1" localSheetId="5">#REF!</definedName>
    <definedName name="а1" localSheetId="12">#REF!</definedName>
    <definedName name="а1" localSheetId="8">#REF!</definedName>
    <definedName name="а1" localSheetId="13">#REF!</definedName>
    <definedName name="а1" localSheetId="10">#REF!</definedName>
    <definedName name="а1" localSheetId="9">#REF!</definedName>
    <definedName name="а1" localSheetId="11">#REF!</definedName>
    <definedName name="а1" localSheetId="6">#REF!</definedName>
    <definedName name="а1" localSheetId="7">#REF!</definedName>
    <definedName name="а1" localSheetId="3">#REF!</definedName>
    <definedName name="а1">#REF!</definedName>
    <definedName name="а10000" localSheetId="5">#REF!</definedName>
    <definedName name="а10000" localSheetId="12">#REF!</definedName>
    <definedName name="а10000" localSheetId="8">#REF!</definedName>
    <definedName name="а10000" localSheetId="13">#REF!</definedName>
    <definedName name="а10000" localSheetId="10">#REF!</definedName>
    <definedName name="а10000" localSheetId="9">#REF!</definedName>
    <definedName name="а10000" localSheetId="6">#REF!</definedName>
    <definedName name="а10000" localSheetId="7">#REF!</definedName>
    <definedName name="а10000" localSheetId="3">#REF!</definedName>
    <definedName name="а10000">#REF!</definedName>
    <definedName name="а4_2" localSheetId="17">#REF!</definedName>
    <definedName name="а4_2" localSheetId="5">#REF!</definedName>
    <definedName name="а4_2" localSheetId="12">#REF!</definedName>
    <definedName name="а4_2" localSheetId="8">#REF!</definedName>
    <definedName name="а4_2" localSheetId="13">#REF!</definedName>
    <definedName name="а4_2" localSheetId="10">#REF!</definedName>
    <definedName name="а4_2" localSheetId="9">#REF!</definedName>
    <definedName name="а4_2" localSheetId="11">#REF!</definedName>
    <definedName name="а4_2" localSheetId="6">#REF!</definedName>
    <definedName name="а4_2" localSheetId="7">#REF!</definedName>
    <definedName name="а4_2" localSheetId="3">#REF!</definedName>
    <definedName name="а4_2">#REF!</definedName>
    <definedName name="а42" localSheetId="17">#REF!</definedName>
    <definedName name="а42" localSheetId="5">#REF!</definedName>
    <definedName name="а42" localSheetId="12">#REF!</definedName>
    <definedName name="а42" localSheetId="8">#REF!</definedName>
    <definedName name="а42" localSheetId="13">#REF!</definedName>
    <definedName name="а42" localSheetId="10">#REF!</definedName>
    <definedName name="а42" localSheetId="9">#REF!</definedName>
    <definedName name="а42" localSheetId="11">#REF!</definedName>
    <definedName name="а42" localSheetId="6">#REF!</definedName>
    <definedName name="а42" localSheetId="7">#REF!</definedName>
    <definedName name="а42" localSheetId="3">#REF!</definedName>
    <definedName name="а42">#REF!</definedName>
    <definedName name="а6" localSheetId="17">#REF!</definedName>
    <definedName name="а6" localSheetId="5">#REF!</definedName>
    <definedName name="а6" localSheetId="12">#REF!</definedName>
    <definedName name="а6" localSheetId="8">#REF!</definedName>
    <definedName name="а6" localSheetId="13">#REF!</definedName>
    <definedName name="а6" localSheetId="10">#REF!</definedName>
    <definedName name="а6" localSheetId="9">#REF!</definedName>
    <definedName name="а6" localSheetId="11">#REF!</definedName>
    <definedName name="а6" localSheetId="6">#REF!</definedName>
    <definedName name="а6" localSheetId="7">#REF!</definedName>
    <definedName name="а6" localSheetId="3">#REF!</definedName>
    <definedName name="а6">#REF!</definedName>
    <definedName name="А77">[178]Рейтинг!$A$14</definedName>
    <definedName name="А8" localSheetId="17">#REF!</definedName>
    <definedName name="А8" localSheetId="5">#REF!</definedName>
    <definedName name="А8" localSheetId="12">#REF!</definedName>
    <definedName name="А8" localSheetId="8">#REF!</definedName>
    <definedName name="А8" localSheetId="13">#REF!</definedName>
    <definedName name="А8" localSheetId="10">#REF!</definedName>
    <definedName name="А8" localSheetId="9">#REF!</definedName>
    <definedName name="А8" localSheetId="11">#REF!</definedName>
    <definedName name="А8" localSheetId="6">#REF!</definedName>
    <definedName name="А8" localSheetId="7">#REF!</definedName>
    <definedName name="А8" localSheetId="3">#REF!</definedName>
    <definedName name="А8">#REF!</definedName>
    <definedName name="аа" localSheetId="17">#REF!</definedName>
    <definedName name="аа" localSheetId="5">#REF!</definedName>
    <definedName name="аа" localSheetId="12">#REF!</definedName>
    <definedName name="аа" localSheetId="8">#REF!</definedName>
    <definedName name="аа" localSheetId="13">#REF!</definedName>
    <definedName name="аа" localSheetId="10">#REF!</definedName>
    <definedName name="аа" localSheetId="9">#REF!</definedName>
    <definedName name="аа" localSheetId="11">#REF!</definedName>
    <definedName name="аа" localSheetId="6">#REF!</definedName>
    <definedName name="аа" localSheetId="7">#REF!</definedName>
    <definedName name="аа" localSheetId="3">#REF!</definedName>
    <definedName name="аа">#REF!</definedName>
    <definedName name="ааа">'[179]Продажи реальные и прогноз 20 л'!$E$47</definedName>
    <definedName name="аааа">#N/A</definedName>
    <definedName name="АААААААА" localSheetId="17">#N/A</definedName>
    <definedName name="АААААААА" localSheetId="12">#N/A</definedName>
    <definedName name="АААААААА" localSheetId="8">#N/A</definedName>
    <definedName name="АААААААА" localSheetId="10">#N/A</definedName>
    <definedName name="АААААААА" localSheetId="9">#N/A</definedName>
    <definedName name="АААААААА" localSheetId="6">[21]!АААААААА</definedName>
    <definedName name="АААААААА" localSheetId="7">[21]!АААААААА</definedName>
    <definedName name="АААААААА">#N/A</definedName>
    <definedName name="абон.пл">#N/A</definedName>
    <definedName name="ав" localSheetId="17">#N/A</definedName>
    <definedName name="ав" localSheetId="12">#N/A</definedName>
    <definedName name="ав" localSheetId="8">#N/A</definedName>
    <definedName name="ав" localSheetId="10">#N/A</definedName>
    <definedName name="ав" localSheetId="9">#N/A</definedName>
    <definedName name="ав" localSheetId="6">[21]!ав</definedName>
    <definedName name="ав" localSheetId="7">[21]!ав</definedName>
    <definedName name="ав">#N/A</definedName>
    <definedName name="ава" localSheetId="17">#REF!</definedName>
    <definedName name="ава" localSheetId="5">#REF!</definedName>
    <definedName name="ава" localSheetId="12">#REF!</definedName>
    <definedName name="ава" localSheetId="8">#REF!</definedName>
    <definedName name="ава" localSheetId="13">#REF!</definedName>
    <definedName name="ава" localSheetId="10">#REF!</definedName>
    <definedName name="ава" localSheetId="9">#REF!</definedName>
    <definedName name="ава" localSheetId="11">#REF!</definedName>
    <definedName name="ава" localSheetId="6">#REF!</definedName>
    <definedName name="ава" localSheetId="7">#REF!</definedName>
    <definedName name="ава" localSheetId="3">#REF!</definedName>
    <definedName name="ава">#REF!</definedName>
    <definedName name="авг" localSheetId="17">#REF!</definedName>
    <definedName name="авг" localSheetId="5">#REF!</definedName>
    <definedName name="авг" localSheetId="12">#REF!</definedName>
    <definedName name="авг" localSheetId="8">#REF!</definedName>
    <definedName name="авг" localSheetId="13">#REF!</definedName>
    <definedName name="авг" localSheetId="10">#REF!</definedName>
    <definedName name="авг" localSheetId="9">#REF!</definedName>
    <definedName name="авг" localSheetId="11">#REF!</definedName>
    <definedName name="авг" localSheetId="6">#REF!</definedName>
    <definedName name="авг" localSheetId="7">#REF!</definedName>
    <definedName name="авг" localSheetId="3">#REF!</definedName>
    <definedName name="авг">#REF!</definedName>
    <definedName name="авг2" localSheetId="17">#REF!</definedName>
    <definedName name="авг2" localSheetId="5">#REF!</definedName>
    <definedName name="авг2" localSheetId="12">#REF!</definedName>
    <definedName name="авг2" localSheetId="8">#REF!</definedName>
    <definedName name="авг2" localSheetId="13">#REF!</definedName>
    <definedName name="авг2" localSheetId="10">#REF!</definedName>
    <definedName name="авг2" localSheetId="9">#REF!</definedName>
    <definedName name="авг2" localSheetId="11">#REF!</definedName>
    <definedName name="авг2" localSheetId="6">#REF!</definedName>
    <definedName name="авг2" localSheetId="7">#REF!</definedName>
    <definedName name="авг2" localSheetId="3">#REF!</definedName>
    <definedName name="авг2">#REF!</definedName>
    <definedName name="авп" localSheetId="6">'Прил 2'!авп</definedName>
    <definedName name="авп">#N/A</definedName>
    <definedName name="авт">#N/A</definedName>
    <definedName name="аепк" localSheetId="17">#REF!</definedName>
    <definedName name="аепк" localSheetId="5">#REF!</definedName>
    <definedName name="аепк" localSheetId="12">#REF!</definedName>
    <definedName name="аепк" localSheetId="8">#REF!</definedName>
    <definedName name="аепк" localSheetId="13">#REF!</definedName>
    <definedName name="аепк" localSheetId="10">#REF!</definedName>
    <definedName name="аепк" localSheetId="9">#REF!</definedName>
    <definedName name="аепк" localSheetId="11">#REF!</definedName>
    <definedName name="аепк" localSheetId="6">#REF!</definedName>
    <definedName name="аепк" localSheetId="7">#REF!</definedName>
    <definedName name="аепк" localSheetId="3">#REF!</definedName>
    <definedName name="аепк">#REF!</definedName>
    <definedName name="АКТИВНОСТЬ" localSheetId="12">'Пр (1ГВС)'!_________M8</definedName>
    <definedName name="АКТИВНОСТЬ" localSheetId="8">[0]!_________M8</definedName>
    <definedName name="АКТИВНОСТЬ" localSheetId="13">'пр 2 к расп'!_________M8</definedName>
    <definedName name="АКТИВНОСТЬ" localSheetId="10">[0]!_________M8</definedName>
    <definedName name="АКТИВНОСТЬ" localSheetId="9">[0]!_________M8</definedName>
    <definedName name="АКТИВНОСТЬ" localSheetId="6">[0]!_________M8</definedName>
    <definedName name="АКТИВНОСТЬ" localSheetId="7">[0]!_________M8</definedName>
    <definedName name="АКТИВНОСТЬ">[0]!_________M8</definedName>
    <definedName name="АКТИВНОСТЬ1">#N/A</definedName>
    <definedName name="альфа" localSheetId="17">'[180]Отопление помещ'!$A$69:$A$77</definedName>
    <definedName name="альфа" localSheetId="5">'[181]Отопление помещ'!$A$69:$A$77</definedName>
    <definedName name="альфа" localSheetId="12">'[182]Отопление помещ'!$A$69:$A$77</definedName>
    <definedName name="альфа" localSheetId="8">'[182]Отопление помещ'!$A$69:$A$77</definedName>
    <definedName name="альфа" localSheetId="13">'[182]Отопление помещ'!$A$69:$A$77</definedName>
    <definedName name="альфа" localSheetId="10">'[182]Отопление помещ'!$A$69:$A$77</definedName>
    <definedName name="альфа" localSheetId="9">'[182]Отопление помещ'!$A$69:$A$77</definedName>
    <definedName name="альфа" localSheetId="11">'[182]Отопление помещ'!$A$69:$A$77</definedName>
    <definedName name="альфа" localSheetId="6">'[180]Отопление помещ'!$A$69:$A$77</definedName>
    <definedName name="альфа" localSheetId="7">'[183]Отопление помещ'!$A$69:$A$77</definedName>
    <definedName name="альфа" localSheetId="3">'[181]Отопление помещ'!$A$69:$A$77</definedName>
    <definedName name="альфа">'[184]Отопление помещ'!$A$69:$A$77</definedName>
    <definedName name="ан">#N/A</definedName>
    <definedName name="аналБ">'[185]1пг02к03'!$B$75:$M$140</definedName>
    <definedName name="Анализ" localSheetId="17">#REF!</definedName>
    <definedName name="Анализ" localSheetId="5">#REF!</definedName>
    <definedName name="Анализ" localSheetId="12">#REF!</definedName>
    <definedName name="Анализ" localSheetId="8">#REF!</definedName>
    <definedName name="Анализ" localSheetId="13">#REF!</definedName>
    <definedName name="Анализ" localSheetId="10">#REF!</definedName>
    <definedName name="Анализ" localSheetId="9">#REF!</definedName>
    <definedName name="Анализ" localSheetId="11">#REF!</definedName>
    <definedName name="Анализ" localSheetId="6">#REF!</definedName>
    <definedName name="Анализ" localSheetId="7">#REF!</definedName>
    <definedName name="Анализ" localSheetId="3">#REF!</definedName>
    <definedName name="Анализ">#REF!</definedName>
    <definedName name="аналСеб">'[185]1пг02к03'!$B$2:$AC$73</definedName>
    <definedName name="анБ0203">'[185]02к03'!$B$75:$K$135</definedName>
    <definedName name="АнМ" localSheetId="17">'[186]Гр5(о)'!#REF!</definedName>
    <definedName name="АнМ" localSheetId="5">'[186]Гр5(о)'!#REF!</definedName>
    <definedName name="АнМ" localSheetId="12">'[186]Гр5(о)'!#REF!</definedName>
    <definedName name="АнМ" localSheetId="8">'[186]Гр5(о)'!#REF!</definedName>
    <definedName name="АнМ" localSheetId="13">'[186]Гр5(о)'!#REF!</definedName>
    <definedName name="АнМ" localSheetId="10">'[186]Гр5(о)'!#REF!</definedName>
    <definedName name="АнМ" localSheetId="9">'[186]Гр5(о)'!#REF!</definedName>
    <definedName name="АнМ" localSheetId="6">'[186]Гр5(о)'!#REF!</definedName>
    <definedName name="АнМ" localSheetId="7">'[186]Гр5(о)'!#REF!</definedName>
    <definedName name="АнМ" localSheetId="3">'[186]Гр5(о)'!#REF!</definedName>
    <definedName name="АнМ">'[186]Гр5(о)'!#REF!</definedName>
    <definedName name="анСеб0203">'[185]02к03'!$B$2:$AA$73</definedName>
    <definedName name="ап" localSheetId="17">#REF!</definedName>
    <definedName name="ап" localSheetId="5">#REF!</definedName>
    <definedName name="ап" localSheetId="12">#REF!</definedName>
    <definedName name="ап" localSheetId="8">#REF!</definedName>
    <definedName name="ап" localSheetId="13">#REF!</definedName>
    <definedName name="ап" localSheetId="10">#REF!</definedName>
    <definedName name="ап" localSheetId="9">#REF!</definedName>
    <definedName name="ап" localSheetId="11">#REF!</definedName>
    <definedName name="ап" localSheetId="6">#REF!</definedName>
    <definedName name="ап" localSheetId="7">#REF!</definedName>
    <definedName name="ап" localSheetId="3">#REF!</definedName>
    <definedName name="ап">#REF!</definedName>
    <definedName name="аполлд" localSheetId="12">'[4]4.8теплоноситель'!аполлд</definedName>
    <definedName name="аполлд" localSheetId="13">'[4]4.8теплоноситель'!аполлд</definedName>
    <definedName name="аполлд">'[4]4.8теплоноситель'!аполлд</definedName>
    <definedName name="апооз" localSheetId="17">#REF!</definedName>
    <definedName name="апооз" localSheetId="5">#REF!</definedName>
    <definedName name="апооз" localSheetId="12">#REF!</definedName>
    <definedName name="апооз" localSheetId="8">#REF!</definedName>
    <definedName name="апооз" localSheetId="13">#REF!</definedName>
    <definedName name="апооз" localSheetId="10">#REF!</definedName>
    <definedName name="апооз" localSheetId="9">#REF!</definedName>
    <definedName name="апооз" localSheetId="11">#REF!</definedName>
    <definedName name="апооз" localSheetId="6">#REF!</definedName>
    <definedName name="апооз" localSheetId="7">#REF!</definedName>
    <definedName name="апооз" localSheetId="3">#REF!</definedName>
    <definedName name="апооз">#REF!</definedName>
    <definedName name="апорплжлх" localSheetId="17">#REF!</definedName>
    <definedName name="апорплжлх" localSheetId="5">#REF!</definedName>
    <definedName name="апорплжлх" localSheetId="12">#REF!</definedName>
    <definedName name="апорплжлх" localSheetId="8">#REF!</definedName>
    <definedName name="апорплжлх" localSheetId="13">#REF!</definedName>
    <definedName name="апорплжлх" localSheetId="10">#REF!</definedName>
    <definedName name="апорплжлх" localSheetId="9">#REF!</definedName>
    <definedName name="апорплжлх" localSheetId="11">#REF!</definedName>
    <definedName name="апорплжлх" localSheetId="6">#REF!</definedName>
    <definedName name="апорплжлх" localSheetId="7">#REF!</definedName>
    <definedName name="апорплжлх" localSheetId="3">#REF!</definedName>
    <definedName name="апорплжлх">#REF!</definedName>
    <definedName name="аппарат">[148]CH_ACC!$G$10</definedName>
    <definedName name="апр" localSheetId="17">#REF!</definedName>
    <definedName name="апр" localSheetId="5">#REF!</definedName>
    <definedName name="апр" localSheetId="12">#REF!</definedName>
    <definedName name="апр" localSheetId="8">#REF!</definedName>
    <definedName name="апр" localSheetId="13">#REF!</definedName>
    <definedName name="апр" localSheetId="10">#REF!</definedName>
    <definedName name="апр" localSheetId="9">#REF!</definedName>
    <definedName name="апр" localSheetId="11">#REF!</definedName>
    <definedName name="апр" localSheetId="6">#REF!</definedName>
    <definedName name="апр" localSheetId="7">#REF!</definedName>
    <definedName name="апр" localSheetId="3">#REF!</definedName>
    <definedName name="апр">#REF!</definedName>
    <definedName name="апр2" localSheetId="17">#REF!</definedName>
    <definedName name="апр2" localSheetId="5">#REF!</definedName>
    <definedName name="апр2" localSheetId="12">#REF!</definedName>
    <definedName name="апр2" localSheetId="8">#REF!</definedName>
    <definedName name="апр2" localSheetId="13">#REF!</definedName>
    <definedName name="апр2" localSheetId="10">#REF!</definedName>
    <definedName name="апр2" localSheetId="9">#REF!</definedName>
    <definedName name="апр2" localSheetId="11">#REF!</definedName>
    <definedName name="апр2" localSheetId="6">#REF!</definedName>
    <definedName name="апр2" localSheetId="7">#REF!</definedName>
    <definedName name="апр2" localSheetId="3">#REF!</definedName>
    <definedName name="апр2">#REF!</definedName>
    <definedName name="апралоаорпло" localSheetId="17">#REF!</definedName>
    <definedName name="апралоаорпло" localSheetId="5">#REF!</definedName>
    <definedName name="апралоаорпло" localSheetId="12">#REF!</definedName>
    <definedName name="апралоаорпло" localSheetId="8">#REF!</definedName>
    <definedName name="апралоаорпло" localSheetId="13">#REF!</definedName>
    <definedName name="апралоаорпло" localSheetId="10">#REF!</definedName>
    <definedName name="апралоаорпло" localSheetId="9">#REF!</definedName>
    <definedName name="апралоаорпло" localSheetId="11">#REF!</definedName>
    <definedName name="апралоаорпло" localSheetId="6">#REF!</definedName>
    <definedName name="апралоаорпло" localSheetId="7">#REF!</definedName>
    <definedName name="апралоаорпло" localSheetId="3">#REF!</definedName>
    <definedName name="апралоаорпло">#REF!</definedName>
    <definedName name="апрво" localSheetId="12">'[187]2'!$M$137:$Y$149,'[187]2'!$M$153:$Y$165,'[187]2'!$M$169:$Y$181,[0]!P1_T2?axis?R?ДЕТ</definedName>
    <definedName name="апрво" localSheetId="8">'[187]2'!$M$137:$Y$149,'[187]2'!$M$153:$Y$165,'[187]2'!$M$169:$Y$181,P1_T2?axis?R?ДЕТ</definedName>
    <definedName name="апрво" localSheetId="10">'[187]2'!$M$137:$Y$149,'[187]2'!$M$153:$Y$165,'[187]2'!$M$169:$Y$181,P1_T2?axis?R?ДЕТ</definedName>
    <definedName name="апрво" localSheetId="9">'[187]2'!$M$137:$Y$149,'[187]2'!$M$153:$Y$165,'[187]2'!$M$169:$Y$181,P1_T2?axis?R?ДЕТ</definedName>
    <definedName name="апрво" localSheetId="6">'[187]2'!$M$137:$Y$149,'[187]2'!$M$153:$Y$165,'[187]2'!$M$169:$Y$181,P1_T2?axis?R?ДЕТ</definedName>
    <definedName name="апрво" localSheetId="7">'[187]2'!$M$137:$Y$149,'[187]2'!$M$153:$Y$165,'[187]2'!$M$169:$Y$181,P1_T2?axis?R?ДЕТ</definedName>
    <definedName name="апрво">'[187]2'!$M$137:$Y$149,'[187]2'!$M$153:$Y$165,'[187]2'!$M$169:$Y$181,P1_T2?axis?R?ДЕТ</definedName>
    <definedName name="апрель" localSheetId="5">#REF!</definedName>
    <definedName name="апрель" localSheetId="12">#REF!</definedName>
    <definedName name="апрель" localSheetId="8">#REF!</definedName>
    <definedName name="апрель" localSheetId="13">#REF!</definedName>
    <definedName name="апрель" localSheetId="10">#REF!</definedName>
    <definedName name="апрель" localSheetId="9">#REF!</definedName>
    <definedName name="апрель" localSheetId="6">#REF!</definedName>
    <definedName name="апрель" localSheetId="7">#REF!</definedName>
    <definedName name="апрель" localSheetId="3">#REF!</definedName>
    <definedName name="апрель">#REF!</definedName>
    <definedName name="апрполлд" localSheetId="17">#REF!</definedName>
    <definedName name="апрполлд" localSheetId="5">#REF!</definedName>
    <definedName name="апрполлд" localSheetId="12">#REF!</definedName>
    <definedName name="апрполлд" localSheetId="8">#REF!</definedName>
    <definedName name="апрполлд" localSheetId="13">#REF!</definedName>
    <definedName name="апрполлд" localSheetId="10">#REF!</definedName>
    <definedName name="апрполлд" localSheetId="9">#REF!</definedName>
    <definedName name="апрполлд" localSheetId="11">#REF!</definedName>
    <definedName name="апрполлд" localSheetId="6">#REF!</definedName>
    <definedName name="апрполлд" localSheetId="7">#REF!</definedName>
    <definedName name="апрполлд" localSheetId="3">#REF!</definedName>
    <definedName name="апрполлд">#REF!</definedName>
    <definedName name="апршп" localSheetId="17">#REF!</definedName>
    <definedName name="апршп" localSheetId="5">#REF!</definedName>
    <definedName name="апршп" localSheetId="12">#REF!</definedName>
    <definedName name="апршп" localSheetId="8">#REF!</definedName>
    <definedName name="апршп" localSheetId="13">#REF!</definedName>
    <definedName name="апршп" localSheetId="10">#REF!</definedName>
    <definedName name="апршп" localSheetId="9">#REF!</definedName>
    <definedName name="апршп" localSheetId="11">#REF!</definedName>
    <definedName name="апршп" localSheetId="6">#REF!</definedName>
    <definedName name="апршп" localSheetId="7">#REF!</definedName>
    <definedName name="апршп" localSheetId="3">#REF!</definedName>
    <definedName name="апршп">#REF!</definedName>
    <definedName name="ара" localSheetId="17">#REF!</definedName>
    <definedName name="ара" localSheetId="5">#REF!</definedName>
    <definedName name="ара" localSheetId="12">#REF!</definedName>
    <definedName name="ара" localSheetId="8">#REF!</definedName>
    <definedName name="ара" localSheetId="13">#REF!</definedName>
    <definedName name="ара" localSheetId="10">#REF!</definedName>
    <definedName name="ара" localSheetId="9">#REF!</definedName>
    <definedName name="ара" localSheetId="11">#REF!</definedName>
    <definedName name="ара" localSheetId="6">#REF!</definedName>
    <definedName name="ара" localSheetId="7">#REF!</definedName>
    <definedName name="ара" localSheetId="3">#REF!</definedName>
    <definedName name="ара">#REF!</definedName>
    <definedName name="аре" localSheetId="17">#REF!</definedName>
    <definedName name="аре" localSheetId="5">#REF!</definedName>
    <definedName name="аре" localSheetId="12">#REF!</definedName>
    <definedName name="аре" localSheetId="8">#REF!</definedName>
    <definedName name="аре" localSheetId="13">#REF!</definedName>
    <definedName name="аре" localSheetId="10">#REF!</definedName>
    <definedName name="аре" localSheetId="9">#REF!</definedName>
    <definedName name="аре" localSheetId="11">#REF!</definedName>
    <definedName name="аре" localSheetId="6">#REF!</definedName>
    <definedName name="аре" localSheetId="7">#REF!</definedName>
    <definedName name="аре" localSheetId="3">#REF!</definedName>
    <definedName name="аре">#REF!</definedName>
    <definedName name="арпидлва">'[111]К-ты'!$D$9</definedName>
    <definedName name="асд">#N/A</definedName>
    <definedName name="АТП" localSheetId="17">#REF!</definedName>
    <definedName name="АТП" localSheetId="5">#REF!</definedName>
    <definedName name="АТП" localSheetId="12">#REF!</definedName>
    <definedName name="АТП" localSheetId="8">#REF!</definedName>
    <definedName name="АТП" localSheetId="13">#REF!</definedName>
    <definedName name="АТП" localSheetId="10">#REF!</definedName>
    <definedName name="АТП" localSheetId="9">#REF!</definedName>
    <definedName name="АТП" localSheetId="11">#REF!</definedName>
    <definedName name="АТП" localSheetId="6">#REF!</definedName>
    <definedName name="АТП" localSheetId="7">#REF!</definedName>
    <definedName name="АТП" localSheetId="3">#REF!</definedName>
    <definedName name="АТП">#REF!</definedName>
    <definedName name="аукапм" localSheetId="17">#REF!</definedName>
    <definedName name="аукапм" localSheetId="5">#REF!</definedName>
    <definedName name="аукапм" localSheetId="12">#REF!</definedName>
    <definedName name="аукапм" localSheetId="8">#REF!</definedName>
    <definedName name="аукапм" localSheetId="13">#REF!</definedName>
    <definedName name="аукапм" localSheetId="10">#REF!</definedName>
    <definedName name="аукапм" localSheetId="9">#REF!</definedName>
    <definedName name="аукапм" localSheetId="11">#REF!</definedName>
    <definedName name="аукапм" localSheetId="6">#REF!</definedName>
    <definedName name="аукапм" localSheetId="7">#REF!</definedName>
    <definedName name="аукапм" localSheetId="3">#REF!</definedName>
    <definedName name="аукапм">#REF!</definedName>
    <definedName name="аяыпамыпмипи" localSheetId="17">#N/A</definedName>
    <definedName name="аяыпамыпмипи" localSheetId="12">#N/A</definedName>
    <definedName name="аяыпамыпмипи" localSheetId="8">#N/A</definedName>
    <definedName name="аяыпамыпмипи" localSheetId="10">#N/A</definedName>
    <definedName name="аяыпамыпмипи" localSheetId="9">#N/A</definedName>
    <definedName name="аяыпамыпмипи" localSheetId="6">[21]!аяыпамыпмипи</definedName>
    <definedName name="аяыпамыпмипи" localSheetId="7">[21]!аяыпамыпмипи</definedName>
    <definedName name="аяыпамыпмипи">#N/A</definedName>
    <definedName name="Б" localSheetId="17">'[188]БСС-2'!#REF!</definedName>
    <definedName name="Б" localSheetId="5">'[188]БСС-2'!#REF!</definedName>
    <definedName name="Б" localSheetId="12">'[188]БСС-2'!#REF!</definedName>
    <definedName name="Б" localSheetId="13">'[188]БСС-2'!#REF!</definedName>
    <definedName name="Б" localSheetId="6">'[188]БСС-2'!#REF!</definedName>
    <definedName name="Б" localSheetId="3">'[188]БСС-2'!#REF!</definedName>
    <definedName name="Б">'[188]БСС-2'!#REF!</definedName>
    <definedName name="Б1">'[189]мар 2001'!$A$1:$Q$524</definedName>
    <definedName name="база">[190]SHPZ!$A$1:$BC$4313</definedName>
    <definedName name="_xlnm.Database" localSheetId="17">#REF!</definedName>
    <definedName name="_xlnm.Database" localSheetId="5">#REF!</definedName>
    <definedName name="_xlnm.Database" localSheetId="12">#REF!</definedName>
    <definedName name="_xlnm.Database" localSheetId="8">#REF!</definedName>
    <definedName name="_xlnm.Database" localSheetId="13">#REF!</definedName>
    <definedName name="_xlnm.Database" localSheetId="10">#REF!</definedName>
    <definedName name="_xlnm.Database" localSheetId="9">#REF!</definedName>
    <definedName name="_xlnm.Database" localSheetId="11">#REF!</definedName>
    <definedName name="_xlnm.Database" localSheetId="6">#REF!</definedName>
    <definedName name="_xlnm.Database" localSheetId="7">#REF!</definedName>
    <definedName name="_xlnm.Database" localSheetId="3">#REF!</definedName>
    <definedName name="_xlnm.Database">#REF!</definedName>
    <definedName name="База_данных_1">'[191]мар 2001'!$A$1:$P$524</definedName>
    <definedName name="Базовые">'[192]Производство электроэнергии'!$A$95</definedName>
    <definedName name="БазовыйПериод">[193]Заголовок!$B$15</definedName>
    <definedName name="Баланс" localSheetId="17">#REF!</definedName>
    <definedName name="Баланс" localSheetId="5">#REF!</definedName>
    <definedName name="Баланс" localSheetId="12">#REF!</definedName>
    <definedName name="Баланс" localSheetId="8">#REF!</definedName>
    <definedName name="Баланс" localSheetId="13">#REF!</definedName>
    <definedName name="Баланс" localSheetId="10">#REF!</definedName>
    <definedName name="Баланс" localSheetId="9">#REF!</definedName>
    <definedName name="Баланс" localSheetId="6">#REF!</definedName>
    <definedName name="Баланс" localSheetId="7">#REF!</definedName>
    <definedName name="Баланс" localSheetId="3">#REF!</definedName>
    <definedName name="Баланс">#REF!</definedName>
    <definedName name="Балимела" localSheetId="17" hidden="1">{"PRINTME",#N/A,FALSE,"FINAL-10"}</definedName>
    <definedName name="Балимела" localSheetId="5" hidden="1">{"PRINTME",#N/A,FALSE,"FINAL-10"}</definedName>
    <definedName name="Балимела" localSheetId="2" hidden="1">{"PRINTME",#N/A,FALSE,"FINAL-10"}</definedName>
    <definedName name="Балимела" localSheetId="12" hidden="1">{"PRINTME",#N/A,FALSE,"FINAL-10"}</definedName>
    <definedName name="Балимела" localSheetId="8" hidden="1">{"PRINTME",#N/A,FALSE,"FINAL-10"}</definedName>
    <definedName name="Балимела" localSheetId="13" hidden="1">{"PRINTME",#N/A,FALSE,"FINAL-10"}</definedName>
    <definedName name="Балимела" localSheetId="10" hidden="1">{"PRINTME",#N/A,FALSE,"FINAL-10"}</definedName>
    <definedName name="Балимела" localSheetId="9" hidden="1">{"PRINTME",#N/A,FALSE,"FINAL-10"}</definedName>
    <definedName name="Балимела" localSheetId="11" hidden="1">{"PRINTME",#N/A,FALSE,"FINAL-10"}</definedName>
    <definedName name="Балимела" localSheetId="6" hidden="1">{"PRINTME",#N/A,FALSE,"FINAL-10"}</definedName>
    <definedName name="Балимела" localSheetId="7" hidden="1">{"PRINTME",#N/A,FALSE,"FINAL-10"}</definedName>
    <definedName name="Балимела" localSheetId="3" hidden="1">{"PRINTME",#N/A,FALSE,"FINAL-10"}</definedName>
    <definedName name="Балимела" localSheetId="15" hidden="1">{"PRINTME",#N/A,FALSE,"FINAL-10"}</definedName>
    <definedName name="Балимела" hidden="1">{"PRINTME",#N/A,FALSE,"FINAL-10"}</definedName>
    <definedName name="бб" localSheetId="17">#N/A</definedName>
    <definedName name="бб" localSheetId="12">#N/A</definedName>
    <definedName name="бб" localSheetId="8">#N/A</definedName>
    <definedName name="бб" localSheetId="10">#N/A</definedName>
    <definedName name="бб" localSheetId="9">#N/A</definedName>
    <definedName name="бб" localSheetId="6">[21]!бб</definedName>
    <definedName name="бб" localSheetId="7">[21]!бб</definedName>
    <definedName name="бб">#N/A</definedName>
    <definedName name="БДР_3" localSheetId="17">[194]БДР!#REF!</definedName>
    <definedName name="БДР_3" localSheetId="5">[194]БДР!#REF!</definedName>
    <definedName name="БДР_3" localSheetId="12">[194]БДР!#REF!</definedName>
    <definedName name="БДР_3" localSheetId="13">[194]БДР!#REF!</definedName>
    <definedName name="БДР_3" localSheetId="6">[194]БДР!#REF!</definedName>
    <definedName name="БДР_3" localSheetId="3">[194]БДР!#REF!</definedName>
    <definedName name="БДР_3">[194]БДР!#REF!</definedName>
    <definedName name="БДР_4" localSheetId="17">[194]БДР!#REF!</definedName>
    <definedName name="БДР_4" localSheetId="12">[194]БДР!#REF!</definedName>
    <definedName name="БДР_4" localSheetId="13">[194]БДР!#REF!</definedName>
    <definedName name="БДР_4">[194]БДР!#REF!</definedName>
    <definedName name="БДР_5" localSheetId="17">[194]БДР!#REF!</definedName>
    <definedName name="БДР_5" localSheetId="12">[194]БДР!#REF!</definedName>
    <definedName name="БДР_5" localSheetId="13">[194]БДР!#REF!</definedName>
    <definedName name="БДР_5">[194]БДР!#REF!</definedName>
    <definedName name="БДР_6" localSheetId="12">[194]БДР!#REF!</definedName>
    <definedName name="БДР_6" localSheetId="13">[194]БДР!#REF!</definedName>
    <definedName name="БДР_6">[194]БДР!#REF!</definedName>
    <definedName name="Березовский">[195]Справочники!$A$19:$A$21</definedName>
    <definedName name="Бищкек02" localSheetId="17">#REF!</definedName>
    <definedName name="Бищкек02" localSheetId="5">#REF!</definedName>
    <definedName name="Бищкек02" localSheetId="12">#REF!</definedName>
    <definedName name="Бищкек02" localSheetId="8">#REF!</definedName>
    <definedName name="Бищкек02" localSheetId="13">#REF!</definedName>
    <definedName name="Бищкек02" localSheetId="10">#REF!</definedName>
    <definedName name="Бищкек02" localSheetId="9">#REF!</definedName>
    <definedName name="Бищкек02" localSheetId="11">#REF!</definedName>
    <definedName name="Бищкек02" localSheetId="6">#REF!</definedName>
    <definedName name="Бищкек02" localSheetId="7">#REF!</definedName>
    <definedName name="Бищкек02" localSheetId="3">#REF!</definedName>
    <definedName name="Бищкек02">#REF!</definedName>
    <definedName name="БК" localSheetId="5">#REF!</definedName>
    <definedName name="БК" localSheetId="12">#REF!</definedName>
    <definedName name="БК" localSheetId="8">#REF!</definedName>
    <definedName name="БК" localSheetId="13">#REF!</definedName>
    <definedName name="БК" localSheetId="10">#REF!</definedName>
    <definedName name="БК" localSheetId="9">#REF!</definedName>
    <definedName name="БК" localSheetId="6">#REF!</definedName>
    <definedName name="БК" localSheetId="7">#REF!</definedName>
    <definedName name="БК" localSheetId="3">#REF!</definedName>
    <definedName name="БК">#REF!</definedName>
    <definedName name="БОТ_1" localSheetId="5">#REF!</definedName>
    <definedName name="БОТ_1" localSheetId="12">#REF!</definedName>
    <definedName name="БОТ_1" localSheetId="8">#REF!</definedName>
    <definedName name="БОТ_1" localSheetId="13">#REF!</definedName>
    <definedName name="БОТ_1" localSheetId="10">#REF!</definedName>
    <definedName name="БОТ_1" localSheetId="9">#REF!</definedName>
    <definedName name="БОТ_1" localSheetId="6">#REF!</definedName>
    <definedName name="БОТ_1" localSheetId="7">#REF!</definedName>
    <definedName name="БОТ_1" localSheetId="3">#REF!</definedName>
    <definedName name="БОТ_1">#REF!</definedName>
    <definedName name="БОТ_3" localSheetId="5">#REF!</definedName>
    <definedName name="БОТ_3" localSheetId="12">#REF!</definedName>
    <definedName name="БОТ_3" localSheetId="8">#REF!</definedName>
    <definedName name="БОТ_3" localSheetId="13">#REF!</definedName>
    <definedName name="БОТ_3" localSheetId="10">#REF!</definedName>
    <definedName name="БОТ_3" localSheetId="9">#REF!</definedName>
    <definedName name="БОТ_3" localSheetId="6">#REF!</definedName>
    <definedName name="БОТ_3" localSheetId="7">#REF!</definedName>
    <definedName name="БОТ_3" localSheetId="3">#REF!</definedName>
    <definedName name="БОТ_3">#REF!</definedName>
    <definedName name="БР" localSheetId="5">#REF!</definedName>
    <definedName name="БР" localSheetId="12">#REF!</definedName>
    <definedName name="БР" localSheetId="8">#REF!</definedName>
    <definedName name="БР" localSheetId="13">#REF!</definedName>
    <definedName name="БР" localSheetId="10">#REF!</definedName>
    <definedName name="БР" localSheetId="9">#REF!</definedName>
    <definedName name="БР" localSheetId="6">#REF!</definedName>
    <definedName name="БР" localSheetId="7">#REF!</definedName>
    <definedName name="БР" localSheetId="3">#REF!</definedName>
    <definedName name="БР">#REF!</definedName>
    <definedName name="БРМ_2" localSheetId="5">#REF!</definedName>
    <definedName name="БРМ_2" localSheetId="12">#REF!</definedName>
    <definedName name="БРМ_2" localSheetId="8">#REF!</definedName>
    <definedName name="БРМ_2" localSheetId="13">#REF!</definedName>
    <definedName name="БРМ_2" localSheetId="10">#REF!</definedName>
    <definedName name="БРМ_2" localSheetId="9">#REF!</definedName>
    <definedName name="БРМ_2" localSheetId="6">#REF!</definedName>
    <definedName name="БРМ_2" localSheetId="7">#REF!</definedName>
    <definedName name="БРМ_2" localSheetId="3">#REF!</definedName>
    <definedName name="БРМ_2">#REF!</definedName>
    <definedName name="БС">[196]Справочники!$A$4:$A$6</definedName>
    <definedName name="бс_1кв_после_распр" localSheetId="12">[148]COMPILE!#REF!</definedName>
    <definedName name="бс_1кв_после_распр" localSheetId="13">[148]COMPILE!#REF!</definedName>
    <definedName name="бс_1кв_после_распр" localSheetId="6">[148]COMPILE!#REF!</definedName>
    <definedName name="бс_1кв_после_распр">[148]COMPILE!#REF!</definedName>
    <definedName name="бс_2кв_после_распр" localSheetId="12">[148]COMPILE!#REF!</definedName>
    <definedName name="бс_2кв_после_распр" localSheetId="13">[148]COMPILE!#REF!</definedName>
    <definedName name="бс_2кв_после_распр" localSheetId="6">[148]COMPILE!#REF!</definedName>
    <definedName name="бс_2кв_после_распр">[148]COMPILE!#REF!</definedName>
    <definedName name="бс_3кв_после_распр" localSheetId="12">[148]COMPILE!#REF!</definedName>
    <definedName name="бс_3кв_после_распр" localSheetId="13">[148]COMPILE!#REF!</definedName>
    <definedName name="бс_3кв_после_распр">[148]COMPILE!#REF!</definedName>
    <definedName name="бс_4кв_после_распр" localSheetId="12">[148]COMPILE!#REF!</definedName>
    <definedName name="бс_4кв_после_распр" localSheetId="13">[148]COMPILE!#REF!</definedName>
    <definedName name="бс_4кв_после_распр">[148]COMPILE!#REF!</definedName>
    <definedName name="БСС_2" localSheetId="12">'[194]БСС-2'!#REF!</definedName>
    <definedName name="БСС_2" localSheetId="13">'[194]БСС-2'!#REF!</definedName>
    <definedName name="БСС_2">'[194]БСС-2'!#REF!</definedName>
    <definedName name="БСС_5" localSheetId="12">'[194]БСС-2'!#REF!</definedName>
    <definedName name="БСС_5" localSheetId="13">'[194]БСС-2'!#REF!</definedName>
    <definedName name="БСС_5">'[194]БСС-2'!#REF!</definedName>
    <definedName name="БЦГ" localSheetId="17">#REF!</definedName>
    <definedName name="БЦГ" localSheetId="5">#REF!</definedName>
    <definedName name="БЦГ" localSheetId="12">#REF!</definedName>
    <definedName name="БЦГ" localSheetId="8">#REF!</definedName>
    <definedName name="БЦГ" localSheetId="13">#REF!</definedName>
    <definedName name="БЦГ" localSheetId="10">#REF!</definedName>
    <definedName name="БЦГ" localSheetId="9">#REF!</definedName>
    <definedName name="БЦГ" localSheetId="11">#REF!</definedName>
    <definedName name="БЦГ" localSheetId="6">#REF!</definedName>
    <definedName name="БЦГ" localSheetId="7">#REF!</definedName>
    <definedName name="БЦГ" localSheetId="3">#REF!</definedName>
    <definedName name="БЦГ">#REF!</definedName>
    <definedName name="бюджет">#N/A</definedName>
    <definedName name="Бюджетные_электроэнергии">'[192]Производство электроэнергии'!$A$111</definedName>
    <definedName name="в" localSheetId="17">#REF!</definedName>
    <definedName name="в" localSheetId="5">#REF!</definedName>
    <definedName name="в" localSheetId="12">#REF!</definedName>
    <definedName name="в" localSheetId="8">#REF!</definedName>
    <definedName name="в" localSheetId="13">#REF!</definedName>
    <definedName name="в" localSheetId="10">#REF!</definedName>
    <definedName name="в" localSheetId="9">#REF!</definedName>
    <definedName name="в" localSheetId="11">#REF!</definedName>
    <definedName name="в" localSheetId="6">#REF!</definedName>
    <definedName name="в" localSheetId="7">#REF!</definedName>
    <definedName name="в" localSheetId="3">#REF!</definedName>
    <definedName name="в">#REF!</definedName>
    <definedName name="в23ё" localSheetId="17">#N/A</definedName>
    <definedName name="в23ё" localSheetId="12">#N/A</definedName>
    <definedName name="в23ё" localSheetId="8">#N/A</definedName>
    <definedName name="в23ё" localSheetId="10">#N/A</definedName>
    <definedName name="в23ё" localSheetId="9">#N/A</definedName>
    <definedName name="в23ё" localSheetId="6">[21]!в23ё</definedName>
    <definedName name="в23ё" localSheetId="7">[21]!в23ё</definedName>
    <definedName name="в23ё">#N/A</definedName>
    <definedName name="ва" localSheetId="17" hidden="1">#REF!,#REF!,#REF!,амортизация!P1_SCOPE_PER_PRT,амортизация!P2_SCOPE_PER_PRT,амортизация!P3_SCOPE_PER_PRT,амортизация!P4_SCOPE_PER_PRT</definedName>
    <definedName name="ва" localSheetId="5" hidden="1">#REF!,#REF!,#REF!,'Закрытый ГВС (2)'!P1_SCOPE_PER_PRT,'Закрытый ГВС (2)'!P2_SCOPE_PER_PRT,'Закрытый ГВС (2)'!P3_SCOPE_PER_PRT,'Закрытый ГВС (2)'!P4_SCOPE_PER_PRT</definedName>
    <definedName name="ва" localSheetId="2" hidden="1">#REF!,#REF!,#REF!,подконтрольные!P1_SCOPE_PER_PRT,подконтрольные!P2_SCOPE_PER_PRT,подконтрольные!P3_SCOPE_PER_PRT,подконтрольные!P4_SCOPE_PER_PRT</definedName>
    <definedName name="ва" localSheetId="12" hidden="1">#REF!,#REF!,#REF!,'Пр (1ГВС)'!P1_SCOPE_PER_PRT,'Пр (1ГВС)'!P2_SCOPE_PER_PRT,'Пр (1ГВС)'!P3_SCOPE_PER_PRT,'Пр (1ГВС)'!P4_SCOPE_PER_PRT</definedName>
    <definedName name="ва" localSheetId="8" hidden="1">#REF!,#REF!,#REF!,'Пр (2ГВС)'!P1_SCOPE_PER_PRT,'Пр (2ГВС)'!P2_SCOPE_PER_PRT,'Пр (2ГВС)'!P3_SCOPE_PER_PRT,'Пр (2ГВС)'!P4_SCOPE_PER_PRT</definedName>
    <definedName name="ва" localSheetId="13" hidden="1">#REF!,#REF!,#REF!,'пр 2 к расп'!P1_SCOPE_PER_PRT,'пр 2 к расп'!P2_SCOPE_PER_PRT,'пр 2 к расп'!P3_SCOPE_PER_PRT,'пр 2 к расп'!P4_SCOPE_PER_PRT</definedName>
    <definedName name="ва" localSheetId="10" hidden="1">#REF!,#REF!,#REF!,'пр 4 (ГВС)'!P1_SCOPE_PER_PRT,'пр 4 (ГВС)'!P2_SCOPE_PER_PRT,'пр 4 (ГВС)'!P3_SCOPE_PER_PRT,'пр 4 (ГВС)'!P4_SCOPE_PER_PRT</definedName>
    <definedName name="ва" localSheetId="9" hidden="1">#REF!,#REF!,#REF!,пр3ГВС!P1_SCOPE_PER_PRT,пр3ГВС!P2_SCOPE_PER_PRT,пр3ГВС!P3_SCOPE_PER_PRT,пр3ГВС!P4_SCOPE_PER_PRT</definedName>
    <definedName name="ва" localSheetId="11" hidden="1">#REF!,#REF!,#REF!,пр5!P1_SCOPE_PER_PRT,пр5!P2_SCOPE_PER_PRT,пр5!P3_SCOPE_PER_PRT,пр5!P4_SCOPE_PER_PRT</definedName>
    <definedName name="ва" localSheetId="6" hidden="1">#REF!,#REF!,#REF!,'Прил 2'!P1_SCOPE_PER_PRT,'Прил 2'!P2_SCOPE_PER_PRT,'Прил 2'!P3_SCOPE_PER_PRT,'Прил 2'!P4_SCOPE_PER_PRT</definedName>
    <definedName name="ва" localSheetId="7" hidden="1">#REF!,#REF!,#REF!,'Прил 3'!P1_SCOPE_PER_PRT,'Прил 3'!P2_SCOPE_PER_PRT,'Прил 3'!P3_SCOPE_PER_PRT,'Прил 3'!P4_SCOPE_PER_PRT</definedName>
    <definedName name="ва" localSheetId="3" hidden="1">#REF!,#REF!,#REF!,'Тарифное меню_!! (2)'!P1_SCOPE_PER_PRT,'Тарифное меню_!! (2)'!P2_SCOPE_PER_PRT,'Тарифное меню_!! (2)'!P3_SCOPE_PER_PRT,'Тарифное меню_!! (2)'!P4_SCOPE_PER_PRT</definedName>
    <definedName name="ва" localSheetId="15" hidden="1">#REF!,#REF!,#REF!,P1_SCOPE_PER_PRT,P2_SCOPE_PER_PRT,P3_SCOPE_PER_PRT,P4_SCOPE_PER_PRT</definedName>
    <definedName name="ва" hidden="1">#REF!,#REF!,#REF!,P1_SCOPE_PER_PRT,P2_SCOPE_PER_PRT,P3_SCOPE_PER_PRT,P4_SCOPE_PER_PRT</definedName>
    <definedName name="Валюта" localSheetId="17">#REF!</definedName>
    <definedName name="Валюта" localSheetId="5">#REF!</definedName>
    <definedName name="Валюта" localSheetId="12">#REF!</definedName>
    <definedName name="Валюта" localSheetId="8">#REF!</definedName>
    <definedName name="Валюта" localSheetId="13">#REF!</definedName>
    <definedName name="Валюта" localSheetId="10">#REF!</definedName>
    <definedName name="Валюта" localSheetId="9">#REF!</definedName>
    <definedName name="Валюта" localSheetId="11">#REF!</definedName>
    <definedName name="Валюта" localSheetId="6">#REF!</definedName>
    <definedName name="Валюта" localSheetId="7">#REF!</definedName>
    <definedName name="Валюта" localSheetId="3">#REF!</definedName>
    <definedName name="Валюта">#REF!</definedName>
    <definedName name="ванмшилдьтджьл" localSheetId="17">#REF!</definedName>
    <definedName name="ванмшилдьтджьл" localSheetId="5">#REF!</definedName>
    <definedName name="ванмшилдьтджьл" localSheetId="12">#REF!</definedName>
    <definedName name="ванмшилдьтджьл" localSheetId="8">#REF!</definedName>
    <definedName name="ванмшилдьтджьл" localSheetId="13">#REF!</definedName>
    <definedName name="ванмшилдьтджьл" localSheetId="10">#REF!</definedName>
    <definedName name="ванмшилдьтджьл" localSheetId="9">#REF!</definedName>
    <definedName name="ванмшилдьтджьл" localSheetId="11">#REF!</definedName>
    <definedName name="ванмшилдьтджьл" localSheetId="6">#REF!</definedName>
    <definedName name="ванмшилдьтджьл" localSheetId="7">#REF!</definedName>
    <definedName name="ванмшилдьтджьл" localSheetId="3">#REF!</definedName>
    <definedName name="ванмшилдьтджьл">#REF!</definedName>
    <definedName name="вап" localSheetId="12">'[4]4.8теплоноситель'!вап</definedName>
    <definedName name="вап" localSheetId="13">'[4]4.8теплоноситель'!вап</definedName>
    <definedName name="вап">'[4]4.8теплоноситель'!вап</definedName>
    <definedName name="вапв" localSheetId="12">P1_T2.1?Protection</definedName>
    <definedName name="вапв" localSheetId="8">P1_T2.1?Protection</definedName>
    <definedName name="вапв" localSheetId="13">P1_T2.1?Protection</definedName>
    <definedName name="вапв" localSheetId="10">P1_T2.1?Protection</definedName>
    <definedName name="вапв" localSheetId="9">P1_T2.1?Protection</definedName>
    <definedName name="вапв" localSheetId="6">P1_T2.1?Protection</definedName>
    <definedName name="вапв" localSheetId="7">P1_T2.1?Protection</definedName>
    <definedName name="вапв">P1_T2.1?Protection</definedName>
    <definedName name="вапвап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 localSheetId="6">'Прил 2'!вапрк</definedName>
    <definedName name="вапрк">#N/A</definedName>
    <definedName name="вапукп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 localSheetId="12">'[4]4.8теплоноситель'!Вар.их</definedName>
    <definedName name="Вар.их" localSheetId="13">'[4]4.8теплоноситель'!Вар.их</definedName>
    <definedName name="Вар.их">'[4]4.8теплоноситель'!Вар.их</definedName>
    <definedName name="Вар.КАЛМЭ" localSheetId="12">'[4]4.8теплоноситель'!Вар.КАЛМЭ</definedName>
    <definedName name="Вар.КАЛМЭ" localSheetId="13">'[4]4.8теплоноситель'!Вар.КАЛМЭ</definedName>
    <definedName name="Вар.КАЛМЭ">'[4]4.8теплоноситель'!Вар.КАЛМЭ</definedName>
    <definedName name="варпукрпуа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17">#REF!</definedName>
    <definedName name="вау" localSheetId="5">#REF!</definedName>
    <definedName name="вау" localSheetId="12">#REF!</definedName>
    <definedName name="вау" localSheetId="8">#REF!</definedName>
    <definedName name="вау" localSheetId="13">#REF!</definedName>
    <definedName name="вау" localSheetId="10">#REF!</definedName>
    <definedName name="вау" localSheetId="9">#REF!</definedName>
    <definedName name="вау" localSheetId="11">#REF!</definedName>
    <definedName name="вау" localSheetId="6">#REF!</definedName>
    <definedName name="вау" localSheetId="7">#REF!</definedName>
    <definedName name="вау" localSheetId="3">#REF!</definedName>
    <definedName name="вау">#REF!</definedName>
    <definedName name="вв" localSheetId="17">#N/A</definedName>
    <definedName name="вв" localSheetId="12">#N/A</definedName>
    <definedName name="вв" localSheetId="8">#N/A</definedName>
    <definedName name="вв" localSheetId="10">#N/A</definedName>
    <definedName name="вв" localSheetId="9">#N/A</definedName>
    <definedName name="вв" localSheetId="6">[21]!вв</definedName>
    <definedName name="вв" localSheetId="7">[21]!вв</definedName>
    <definedName name="вв">#N/A</definedName>
    <definedName name="ввв" localSheetId="6">'Прил 2'!ввв</definedName>
    <definedName name="ввв">#N/A</definedName>
    <definedName name="ввод_итог" localSheetId="17">#REF!</definedName>
    <definedName name="ввод_итог" localSheetId="5">#REF!</definedName>
    <definedName name="ввод_итог" localSheetId="12">#REF!</definedName>
    <definedName name="ввод_итог" localSheetId="8">#REF!</definedName>
    <definedName name="ввод_итог" localSheetId="13">#REF!</definedName>
    <definedName name="ввод_итог" localSheetId="10">#REF!</definedName>
    <definedName name="ввод_итог" localSheetId="9">#REF!</definedName>
    <definedName name="ввод_итог" localSheetId="11">#REF!</definedName>
    <definedName name="ввод_итог" localSheetId="6">#REF!</definedName>
    <definedName name="ввод_итог" localSheetId="7">#REF!</definedName>
    <definedName name="ввод_итог" localSheetId="3">#REF!</definedName>
    <definedName name="ввод_итог">#REF!</definedName>
    <definedName name="веапку" localSheetId="17">#REF!</definedName>
    <definedName name="веапку" localSheetId="5">#REF!</definedName>
    <definedName name="веапку" localSheetId="12">#REF!</definedName>
    <definedName name="веапку" localSheetId="8">#REF!</definedName>
    <definedName name="веапку" localSheetId="13">#REF!</definedName>
    <definedName name="веапку" localSheetId="10">#REF!</definedName>
    <definedName name="веапку" localSheetId="9">#REF!</definedName>
    <definedName name="веапку" localSheetId="11">#REF!</definedName>
    <definedName name="веапку" localSheetId="6">#REF!</definedName>
    <definedName name="веапку" localSheetId="7">#REF!</definedName>
    <definedName name="веапку" localSheetId="3">#REF!</definedName>
    <definedName name="веапку">#REF!</definedName>
    <definedName name="век" localSheetId="17">#REF!</definedName>
    <definedName name="век" localSheetId="5">#REF!</definedName>
    <definedName name="век" localSheetId="12">#REF!</definedName>
    <definedName name="век" localSheetId="8">#REF!</definedName>
    <definedName name="век" localSheetId="13">#REF!</definedName>
    <definedName name="век" localSheetId="10">#REF!</definedName>
    <definedName name="век" localSheetId="9">#REF!</definedName>
    <definedName name="век" localSheetId="11">#REF!</definedName>
    <definedName name="век" localSheetId="6">#REF!</definedName>
    <definedName name="век" localSheetId="7">#REF!</definedName>
    <definedName name="век" localSheetId="3">#REF!</definedName>
    <definedName name="век">#REF!</definedName>
    <definedName name="видсс" localSheetId="17" hidden="1">{#N/A,#N/A,FALSE,"Себестоимсть-97"}</definedName>
    <definedName name="видсс" localSheetId="5" hidden="1">{#N/A,#N/A,FALSE,"Себестоимсть-97"}</definedName>
    <definedName name="видсс" localSheetId="12" hidden="1">{#N/A,#N/A,FALSE,"Себестоимсть-97"}</definedName>
    <definedName name="видсс" localSheetId="8" hidden="1">{#N/A,#N/A,FALSE,"Себестоимсть-97"}</definedName>
    <definedName name="видсс" localSheetId="10" hidden="1">{#N/A,#N/A,FALSE,"Себестоимсть-97"}</definedName>
    <definedName name="видсс" localSheetId="9" hidden="1">{#N/A,#N/A,FALSE,"Себестоимсть-97"}</definedName>
    <definedName name="видсс" localSheetId="6" hidden="1">{#N/A,#N/A,FALSE,"Себестоимсть-97"}</definedName>
    <definedName name="видсс" localSheetId="7" hidden="1">{#N/A,#N/A,FALSE,"Себестоимсть-97"}</definedName>
    <definedName name="видсс" localSheetId="3" hidden="1">{#N/A,#N/A,FALSE,"Себестоимсть-97"}</definedName>
    <definedName name="видсс" hidden="1">{#N/A,#N/A,FALSE,"Себестоимсть-97"}</definedName>
    <definedName name="видсс1" localSheetId="17" hidden="1">{#N/A,#N/A,FALSE,"Себестоимсть-97"}</definedName>
    <definedName name="видсс1" localSheetId="5" hidden="1">{#N/A,#N/A,FALSE,"Себестоимсть-97"}</definedName>
    <definedName name="видсс1" localSheetId="12" hidden="1">{#N/A,#N/A,FALSE,"Себестоимсть-97"}</definedName>
    <definedName name="видсс1" localSheetId="8" hidden="1">{#N/A,#N/A,FALSE,"Себестоимсть-97"}</definedName>
    <definedName name="видсс1" localSheetId="10" hidden="1">{#N/A,#N/A,FALSE,"Себестоимсть-97"}</definedName>
    <definedName name="видсс1" localSheetId="9" hidden="1">{#N/A,#N/A,FALSE,"Себестоимсть-97"}</definedName>
    <definedName name="видсс1" localSheetId="6" hidden="1">{#N/A,#N/A,FALSE,"Себестоимсть-97"}</definedName>
    <definedName name="видсс1" localSheetId="7" hidden="1">{#N/A,#N/A,FALSE,"Себестоимсть-97"}</definedName>
    <definedName name="видсс1" localSheetId="3" hidden="1">{#N/A,#N/A,FALSE,"Себестоимсть-97"}</definedName>
    <definedName name="видсс1" hidden="1">{#N/A,#N/A,FALSE,"Себестоимсть-97"}</definedName>
    <definedName name="витт" localSheetId="17" hidden="1">{#N/A,#N/A,TRUE,"Лист1";#N/A,#N/A,TRUE,"Лист2";#N/A,#N/A,TRUE,"Лист3"}</definedName>
    <definedName name="витт" localSheetId="5" hidden="1">{#N/A,#N/A,TRUE,"Лист1";#N/A,#N/A,TRUE,"Лист2";#N/A,#N/A,TRUE,"Лист3"}</definedName>
    <definedName name="витт" localSheetId="2" hidden="1">{#N/A,#N/A,TRUE,"Лист1";#N/A,#N/A,TRUE,"Лист2";#N/A,#N/A,TRUE,"Лист3"}</definedName>
    <definedName name="витт" localSheetId="12" hidden="1">{#N/A,#N/A,TRUE,"Лист1";#N/A,#N/A,TRUE,"Лист2";#N/A,#N/A,TRUE,"Лист3"}</definedName>
    <definedName name="витт" localSheetId="8" hidden="1">{#N/A,#N/A,TRUE,"Лист1";#N/A,#N/A,TRUE,"Лист2";#N/A,#N/A,TRUE,"Лист3"}</definedName>
    <definedName name="витт" localSheetId="13" hidden="1">{#N/A,#N/A,TRUE,"Лист1";#N/A,#N/A,TRUE,"Лист2";#N/A,#N/A,TRUE,"Лист3"}</definedName>
    <definedName name="витт" localSheetId="10" hidden="1">{#N/A,#N/A,TRUE,"Лист1";#N/A,#N/A,TRUE,"Лист2";#N/A,#N/A,TRUE,"Лист3"}</definedName>
    <definedName name="витт" localSheetId="9" hidden="1">{#N/A,#N/A,TRUE,"Лист1";#N/A,#N/A,TRUE,"Лист2";#N/A,#N/A,TRUE,"Лист3"}</definedName>
    <definedName name="витт" localSheetId="11" hidden="1">{#N/A,#N/A,TRUE,"Лист1";#N/A,#N/A,TRUE,"Лист2";#N/A,#N/A,TRUE,"Лист3"}</definedName>
    <definedName name="витт" localSheetId="6" hidden="1">{#N/A,#N/A,TRUE,"Лист1";#N/A,#N/A,TRUE,"Лист2";#N/A,#N/A,TRUE,"Лист3"}</definedName>
    <definedName name="витт" localSheetId="7" hidden="1">{#N/A,#N/A,TRUE,"Лист1";#N/A,#N/A,TRUE,"Лист2";#N/A,#N/A,TRUE,"Лист3"}</definedName>
    <definedName name="витт" localSheetId="3" hidden="1">{#N/A,#N/A,TRUE,"Лист1";#N/A,#N/A,TRUE,"Лист2";#N/A,#N/A,TRUE,"Лист3"}</definedName>
    <definedName name="витт" localSheetId="15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17">#REF!</definedName>
    <definedName name="вйу" localSheetId="5">#REF!</definedName>
    <definedName name="вйу" localSheetId="12">#REF!</definedName>
    <definedName name="вйу" localSheetId="8">#REF!</definedName>
    <definedName name="вйу" localSheetId="13">#REF!</definedName>
    <definedName name="вйу" localSheetId="10">#REF!</definedName>
    <definedName name="вйу" localSheetId="9">#REF!</definedName>
    <definedName name="вйу" localSheetId="11">#REF!</definedName>
    <definedName name="вйу" localSheetId="6">#REF!</definedName>
    <definedName name="вйу" localSheetId="7">#REF!</definedName>
    <definedName name="вйу" localSheetId="3">#REF!</definedName>
    <definedName name="вйу">#REF!</definedName>
    <definedName name="вк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 localSheetId="12">[197]БДР!#REF!</definedName>
    <definedName name="влд" localSheetId="8">[197]БДР!#REF!</definedName>
    <definedName name="влд" localSheetId="13">[197]БДР!#REF!</definedName>
    <definedName name="влд" localSheetId="10">[197]БДР!#REF!</definedName>
    <definedName name="влд" localSheetId="9">[197]БДР!#REF!</definedName>
    <definedName name="влд" localSheetId="6">[197]БДР!#REF!</definedName>
    <definedName name="влд" localSheetId="7">[197]БДР!#REF!</definedName>
    <definedName name="влд">[197]БДР!#REF!</definedName>
    <definedName name="вм" localSheetId="17">#N/A</definedName>
    <definedName name="вм" localSheetId="12">#N/A</definedName>
    <definedName name="вм" localSheetId="8">#N/A</definedName>
    <definedName name="вм" localSheetId="10">#N/A</definedName>
    <definedName name="вм" localSheetId="9">#N/A</definedName>
    <definedName name="вм" localSheetId="6">[21]!вм</definedName>
    <definedName name="вм" localSheetId="7">[21]!вм</definedName>
    <definedName name="вм">#N/A</definedName>
    <definedName name="вмивртвр" localSheetId="17">#N/A</definedName>
    <definedName name="вмивртвр" localSheetId="12">#N/A</definedName>
    <definedName name="вмивртвр" localSheetId="8">#N/A</definedName>
    <definedName name="вмивртвр" localSheetId="10">#N/A</definedName>
    <definedName name="вмивртвр" localSheetId="9">#N/A</definedName>
    <definedName name="вмивртвр" localSheetId="6">[21]!вмивртвр</definedName>
    <definedName name="вмивртвр" localSheetId="7">[21]!вмивртвр</definedName>
    <definedName name="вмивртвр">#N/A</definedName>
    <definedName name="внереал_произв_08">[198]ДОП!$F$59</definedName>
    <definedName name="Возврат" localSheetId="12">[199]!Возврат</definedName>
    <definedName name="Возврат" localSheetId="13">[199]!Возврат</definedName>
    <definedName name="Возврат">[199]!Возврат</definedName>
    <definedName name="восемь" localSheetId="17">#REF!</definedName>
    <definedName name="восемь" localSheetId="5">#REF!</definedName>
    <definedName name="восемь" localSheetId="12">#REF!</definedName>
    <definedName name="восемь" localSheetId="8">#REF!</definedName>
    <definedName name="восемь" localSheetId="13">#REF!</definedName>
    <definedName name="восемь" localSheetId="10">#REF!</definedName>
    <definedName name="восемь" localSheetId="9">#REF!</definedName>
    <definedName name="восемь" localSheetId="11">#REF!</definedName>
    <definedName name="восемь" localSheetId="6">#REF!</definedName>
    <definedName name="восемь" localSheetId="7">#REF!</definedName>
    <definedName name="восемь" localSheetId="3">#REF!</definedName>
    <definedName name="восемь">#REF!</definedName>
    <definedName name="впер" localSheetId="17">#REF!</definedName>
    <definedName name="впер" localSheetId="5">#REF!</definedName>
    <definedName name="впер" localSheetId="12">#REF!</definedName>
    <definedName name="впер" localSheetId="8">#REF!</definedName>
    <definedName name="впер" localSheetId="13">#REF!</definedName>
    <definedName name="впер" localSheetId="10">#REF!</definedName>
    <definedName name="впер" localSheetId="9">#REF!</definedName>
    <definedName name="впер" localSheetId="11">#REF!</definedName>
    <definedName name="впер" localSheetId="6">#REF!</definedName>
    <definedName name="впер" localSheetId="7">#REF!</definedName>
    <definedName name="впер" localSheetId="3">#REF!</definedName>
    <definedName name="впер">#REF!</definedName>
    <definedName name="впке" localSheetId="17">#REF!</definedName>
    <definedName name="впке" localSheetId="5">#REF!</definedName>
    <definedName name="впке" localSheetId="12">#REF!</definedName>
    <definedName name="впке" localSheetId="8">#REF!</definedName>
    <definedName name="впке" localSheetId="13">#REF!</definedName>
    <definedName name="впке" localSheetId="10">#REF!</definedName>
    <definedName name="впке" localSheetId="9">#REF!</definedName>
    <definedName name="впке" localSheetId="11">#REF!</definedName>
    <definedName name="впке" localSheetId="6">#REF!</definedName>
    <definedName name="впке" localSheetId="7">#REF!</definedName>
    <definedName name="впке" localSheetId="3">#REF!</definedName>
    <definedName name="впке">#REF!</definedName>
    <definedName name="впрпроро" localSheetId="17">#REF!</definedName>
    <definedName name="впрпроро" localSheetId="5">#REF!</definedName>
    <definedName name="впрпроро" localSheetId="12">#REF!</definedName>
    <definedName name="впрпроро" localSheetId="8">#REF!</definedName>
    <definedName name="впрпроро" localSheetId="13">#REF!</definedName>
    <definedName name="впрпроро" localSheetId="10">#REF!</definedName>
    <definedName name="впрпроро" localSheetId="9">#REF!</definedName>
    <definedName name="впрпроро" localSheetId="11">#REF!</definedName>
    <definedName name="впрпроро" localSheetId="6">#REF!</definedName>
    <definedName name="впрпроро" localSheetId="7">#REF!</definedName>
    <definedName name="впрпроро" localSheetId="3">#REF!</definedName>
    <definedName name="впрпроро">#REF!</definedName>
    <definedName name="вртт" localSheetId="17">#N/A</definedName>
    <definedName name="вртт" localSheetId="12">#N/A</definedName>
    <definedName name="вртт" localSheetId="8">#N/A</definedName>
    <definedName name="вртт" localSheetId="10">#N/A</definedName>
    <definedName name="вртт" localSheetId="9">#N/A</definedName>
    <definedName name="вртт" localSheetId="6">[21]!вртт</definedName>
    <definedName name="вртт" localSheetId="7">[21]!вртт</definedName>
    <definedName name="вртт">#N/A</definedName>
    <definedName name="вс" localSheetId="12">[200]расшифровка!#REF!</definedName>
    <definedName name="вс" localSheetId="13">[200]расшифровка!#REF!</definedName>
    <definedName name="вс" localSheetId="6">[200]расшифровка!#REF!</definedName>
    <definedName name="вс">[200]расшифровка!#REF!</definedName>
    <definedName name="Все_продукты" localSheetId="17">#REF!</definedName>
    <definedName name="Все_продукты" localSheetId="5">#REF!</definedName>
    <definedName name="Все_продукты" localSheetId="12">#REF!</definedName>
    <definedName name="Все_продукты" localSheetId="8">#REF!</definedName>
    <definedName name="Все_продукты" localSheetId="13">#REF!</definedName>
    <definedName name="Все_продукты" localSheetId="10">#REF!</definedName>
    <definedName name="Все_продукты" localSheetId="9">#REF!</definedName>
    <definedName name="Все_продукты" localSheetId="11">#REF!</definedName>
    <definedName name="Все_продукты" localSheetId="6">#REF!</definedName>
    <definedName name="Все_продукты" localSheetId="7">#REF!</definedName>
    <definedName name="Все_продукты" localSheetId="3">#REF!</definedName>
    <definedName name="Все_продукты">#REF!</definedName>
    <definedName name="ВТОП" localSheetId="12">#REF!</definedName>
    <definedName name="ВТОП" localSheetId="13">#REF!</definedName>
    <definedName name="ВТОП">#REF!</definedName>
    <definedName name="второй" localSheetId="17">#REF!</definedName>
    <definedName name="второй" localSheetId="5">#REF!</definedName>
    <definedName name="второй" localSheetId="12">#REF!</definedName>
    <definedName name="второй" localSheetId="8">#REF!</definedName>
    <definedName name="второй" localSheetId="13">#REF!</definedName>
    <definedName name="второй" localSheetId="10">#REF!</definedName>
    <definedName name="второй" localSheetId="9">#REF!</definedName>
    <definedName name="второй" localSheetId="11">#REF!</definedName>
    <definedName name="второй" localSheetId="6">#REF!</definedName>
    <definedName name="второй" localSheetId="7">#REF!</definedName>
    <definedName name="второй" localSheetId="3">#REF!</definedName>
    <definedName name="второй">#REF!</definedName>
    <definedName name="вукукав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17" hidden="1">{#N/A,#N/A,TRUE,"Лист1";#N/A,#N/A,TRUE,"Лист2";#N/A,#N/A,TRUE,"Лист3"}</definedName>
    <definedName name="вуув" localSheetId="5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localSheetId="12" hidden="1">{#N/A,#N/A,TRUE,"Лист1";#N/A,#N/A,TRUE,"Лист2";#N/A,#N/A,TRUE,"Лист3"}</definedName>
    <definedName name="вуув" localSheetId="8" hidden="1">{#N/A,#N/A,TRUE,"Лист1";#N/A,#N/A,TRUE,"Лист2";#N/A,#N/A,TRUE,"Лист3"}</definedName>
    <definedName name="вуув" localSheetId="13" hidden="1">{#N/A,#N/A,TRUE,"Лист1";#N/A,#N/A,TRUE,"Лист2";#N/A,#N/A,TRUE,"Лист3"}</definedName>
    <definedName name="вуув" localSheetId="10" hidden="1">{#N/A,#N/A,TRUE,"Лист1";#N/A,#N/A,TRUE,"Лист2";#N/A,#N/A,TRUE,"Лист3"}</definedName>
    <definedName name="вуув" localSheetId="9" hidden="1">{#N/A,#N/A,TRUE,"Лист1";#N/A,#N/A,TRUE,"Лист2";#N/A,#N/A,TRUE,"Лист3"}</definedName>
    <definedName name="вуув" localSheetId="11" hidden="1">{#N/A,#N/A,TRUE,"Лист1";#N/A,#N/A,TRUE,"Лист2";#N/A,#N/A,TRUE,"Лист3"}</definedName>
    <definedName name="вуув" localSheetId="6" hidden="1">{#N/A,#N/A,TRUE,"Лист1";#N/A,#N/A,TRUE,"Лист2";#N/A,#N/A,TRUE,"Лист3"}</definedName>
    <definedName name="вуув" localSheetId="7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localSheetId="15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17">'[167]Текущие цены'!#REF!</definedName>
    <definedName name="Вып_н_2003" localSheetId="5">'[168]Текущие цены'!#REF!</definedName>
    <definedName name="Вып_н_2003" localSheetId="12">'[167]Текущие цены'!#REF!</definedName>
    <definedName name="Вып_н_2003" localSheetId="8">'[167]Текущие цены'!#REF!</definedName>
    <definedName name="Вып_н_2003" localSheetId="13">'[169]Текущие цены'!#REF!</definedName>
    <definedName name="Вып_н_2003" localSheetId="10">'[167]Текущие цены'!#REF!</definedName>
    <definedName name="Вып_н_2003" localSheetId="9">'[167]Текущие цены'!#REF!</definedName>
    <definedName name="Вып_н_2003" localSheetId="6">'[167]Текущие цены'!#REF!</definedName>
    <definedName name="Вып_н_2003" localSheetId="7">'[167]Текущие цены'!#REF!</definedName>
    <definedName name="Вып_н_2003" localSheetId="3">'[168]Текущие цены'!#REF!</definedName>
    <definedName name="Вып_н_2003">'[169]Текущие цены'!#REF!</definedName>
    <definedName name="вып_н_2004" localSheetId="17">'[167]Текущие цены'!#REF!</definedName>
    <definedName name="вып_н_2004" localSheetId="5">'[168]Текущие цены'!#REF!</definedName>
    <definedName name="вып_н_2004" localSheetId="12">'[167]Текущие цены'!#REF!</definedName>
    <definedName name="вып_н_2004" localSheetId="8">'[167]Текущие цены'!#REF!</definedName>
    <definedName name="вып_н_2004" localSheetId="13">'[169]Текущие цены'!#REF!</definedName>
    <definedName name="вып_н_2004" localSheetId="10">'[167]Текущие цены'!#REF!</definedName>
    <definedName name="вып_н_2004" localSheetId="9">'[167]Текущие цены'!#REF!</definedName>
    <definedName name="вып_н_2004" localSheetId="6">'[167]Текущие цены'!#REF!</definedName>
    <definedName name="вып_н_2004" localSheetId="7">'[167]Текущие цены'!#REF!</definedName>
    <definedName name="вып_н_2004" localSheetId="3">'[168]Текущие цены'!#REF!</definedName>
    <definedName name="вып_н_2004">'[169]Текущие цены'!#REF!</definedName>
    <definedName name="Вып_ОФ_с_пц" localSheetId="17">[167]рабочий!$Y$202:$AP$224</definedName>
    <definedName name="Вып_ОФ_с_пц" localSheetId="5">[168]рабочий!$Y$202:$AP$224</definedName>
    <definedName name="Вып_ОФ_с_пц" localSheetId="12">[167]рабочий!$Y$202:$AP$224</definedName>
    <definedName name="Вып_ОФ_с_пц" localSheetId="8">[167]рабочий!$Y$202:$AP$224</definedName>
    <definedName name="Вып_ОФ_с_пц" localSheetId="10">[167]рабочий!$Y$202:$AP$224</definedName>
    <definedName name="Вып_ОФ_с_пц" localSheetId="9">[167]рабочий!$Y$202:$AP$224</definedName>
    <definedName name="Вып_ОФ_с_пц" localSheetId="6">[167]рабочий!$Y$202:$AP$224</definedName>
    <definedName name="Вып_ОФ_с_пц" localSheetId="7">[167]рабочий!$Y$202:$AP$224</definedName>
    <definedName name="Вып_ОФ_с_пц" localSheetId="3">[168]рабочий!$Y$202:$AP$224</definedName>
    <definedName name="Вып_ОФ_с_пц">[169]рабочий!$Y$202:$AP$224</definedName>
    <definedName name="Вып_оф_с_цпг" localSheetId="17">'[167]Текущие цены'!#REF!</definedName>
    <definedName name="Вып_оф_с_цпг" localSheetId="5">'[168]Текущие цены'!#REF!</definedName>
    <definedName name="Вып_оф_с_цпг" localSheetId="12">'[167]Текущие цены'!#REF!</definedName>
    <definedName name="Вып_оф_с_цпг" localSheetId="8">'[167]Текущие цены'!#REF!</definedName>
    <definedName name="Вып_оф_с_цпг" localSheetId="13">'[169]Текущие цены'!#REF!</definedName>
    <definedName name="Вып_оф_с_цпг" localSheetId="10">'[167]Текущие цены'!#REF!</definedName>
    <definedName name="Вып_оф_с_цпг" localSheetId="9">'[167]Текущие цены'!#REF!</definedName>
    <definedName name="Вып_оф_с_цпг" localSheetId="6">'[167]Текущие цены'!#REF!</definedName>
    <definedName name="Вып_оф_с_цпг" localSheetId="7">'[167]Текущие цены'!#REF!</definedName>
    <definedName name="Вып_оф_с_цпг" localSheetId="3">'[168]Текущие цены'!#REF!</definedName>
    <definedName name="Вып_оф_с_цпг">'[169]Текущие цены'!#REF!</definedName>
    <definedName name="Вып_с_новых_ОФ" localSheetId="17">[167]рабочий!$Y$277:$AP$299</definedName>
    <definedName name="Вып_с_новых_ОФ" localSheetId="5">[168]рабочий!$Y$277:$AP$299</definedName>
    <definedName name="Вып_с_новых_ОФ" localSheetId="12">[167]рабочий!$Y$277:$AP$299</definedName>
    <definedName name="Вып_с_новых_ОФ" localSheetId="8">[167]рабочий!$Y$277:$AP$299</definedName>
    <definedName name="Вып_с_новых_ОФ" localSheetId="10">[167]рабочий!$Y$277:$AP$299</definedName>
    <definedName name="Вып_с_новых_ОФ" localSheetId="9">[167]рабочий!$Y$277:$AP$299</definedName>
    <definedName name="Вып_с_новых_ОФ" localSheetId="6">[167]рабочий!$Y$277:$AP$299</definedName>
    <definedName name="Вып_с_новых_ОФ" localSheetId="7">[167]рабочий!$Y$277:$AP$299</definedName>
    <definedName name="Вып_с_новых_ОФ" localSheetId="3">[168]рабочий!$Y$277:$AP$299</definedName>
    <definedName name="Вып_с_новых_ОФ">[169]рабочий!$Y$277:$AP$299</definedName>
    <definedName name="выр_3" localSheetId="17">#REF!</definedName>
    <definedName name="выр_3" localSheetId="5">#REF!</definedName>
    <definedName name="выр_3" localSheetId="12">#REF!</definedName>
    <definedName name="выр_3" localSheetId="8">#REF!</definedName>
    <definedName name="выр_3" localSheetId="13">#REF!</definedName>
    <definedName name="выр_3" localSheetId="10">#REF!</definedName>
    <definedName name="выр_3" localSheetId="9">#REF!</definedName>
    <definedName name="выр_3" localSheetId="11">#REF!</definedName>
    <definedName name="выр_3" localSheetId="6">#REF!</definedName>
    <definedName name="выр_3" localSheetId="7">#REF!</definedName>
    <definedName name="выр_3" localSheetId="3">#REF!</definedName>
    <definedName name="выр_3">#REF!</definedName>
    <definedName name="выр_4" localSheetId="17">#REF!</definedName>
    <definedName name="выр_4" localSheetId="5">#REF!</definedName>
    <definedName name="выр_4" localSheetId="12">#REF!</definedName>
    <definedName name="выр_4" localSheetId="8">#REF!</definedName>
    <definedName name="выр_4" localSheetId="13">#REF!</definedName>
    <definedName name="выр_4" localSheetId="10">#REF!</definedName>
    <definedName name="выр_4" localSheetId="9">#REF!</definedName>
    <definedName name="выр_4" localSheetId="11">#REF!</definedName>
    <definedName name="выр_4" localSheetId="6">#REF!</definedName>
    <definedName name="выр_4" localSheetId="7">#REF!</definedName>
    <definedName name="выр_4" localSheetId="3">#REF!</definedName>
    <definedName name="выр_4">#REF!</definedName>
    <definedName name="Выручка_Молоко" localSheetId="17">#REF!,#REF!,#REF!,#REF!,#REF!,#REF!,#REF!,#REF!,#REF!,#REF!</definedName>
    <definedName name="Выручка_Молоко" localSheetId="5">#REF!,#REF!,#REF!,#REF!,#REF!,#REF!,#REF!,#REF!,#REF!,#REF!</definedName>
    <definedName name="Выручка_Молоко" localSheetId="12">#REF!,#REF!,#REF!,#REF!,#REF!,#REF!,#REF!,#REF!,#REF!,#REF!</definedName>
    <definedName name="Выручка_Молоко" localSheetId="8">#REF!,#REF!,#REF!,#REF!,#REF!,#REF!,#REF!,#REF!,#REF!,#REF!</definedName>
    <definedName name="Выручка_Молоко" localSheetId="13">#REF!,#REF!,#REF!,#REF!,#REF!,#REF!,#REF!,#REF!,#REF!,#REF!</definedName>
    <definedName name="Выручка_Молоко" localSheetId="10">#REF!,#REF!,#REF!,#REF!,#REF!,#REF!,#REF!,#REF!,#REF!,#REF!</definedName>
    <definedName name="Выручка_Молоко" localSheetId="9">#REF!,#REF!,#REF!,#REF!,#REF!,#REF!,#REF!,#REF!,#REF!,#REF!</definedName>
    <definedName name="Выручка_Молоко" localSheetId="11">#REF!,#REF!,#REF!,#REF!,#REF!,#REF!,#REF!,#REF!,#REF!,#REF!</definedName>
    <definedName name="Выручка_Молоко" localSheetId="6">#REF!,#REF!,#REF!,#REF!,#REF!,#REF!,#REF!,#REF!,#REF!,#REF!</definedName>
    <definedName name="Выручка_Молоко" localSheetId="7">#REF!,#REF!,#REF!,#REF!,#REF!,#REF!,#REF!,#REF!,#REF!,#REF!</definedName>
    <definedName name="Выручка_Молоко" localSheetId="3">#REF!,#REF!,#REF!,#REF!,#REF!,#REF!,#REF!,#REF!,#REF!,#REF!</definedName>
    <definedName name="Выручка_Молоко" localSheetId="15">#REF!,#REF!,#REF!,#REF!,#REF!,#REF!,#REF!,#REF!,#REF!,#REF!</definedName>
    <definedName name="Выручка_Молоко">#REF!,#REF!,#REF!,#REF!,#REF!,#REF!,#REF!,#REF!,#REF!,#REF!</definedName>
    <definedName name="Выручка_нетто_Молоко" localSheetId="17">#REF!,#REF!,#REF!,#REF!,#REF!,#REF!,#REF!,#REF!,#REF!,#REF!</definedName>
    <definedName name="Выручка_нетто_Молоко" localSheetId="5">#REF!,#REF!,#REF!,#REF!,#REF!,#REF!,#REF!,#REF!,#REF!,#REF!</definedName>
    <definedName name="Выручка_нетто_Молоко" localSheetId="12">#REF!,#REF!,#REF!,#REF!,#REF!,#REF!,#REF!,#REF!,#REF!,#REF!</definedName>
    <definedName name="Выручка_нетто_Молоко" localSheetId="8">#REF!,#REF!,#REF!,#REF!,#REF!,#REF!,#REF!,#REF!,#REF!,#REF!</definedName>
    <definedName name="Выручка_нетто_Молоко" localSheetId="13">#REF!,#REF!,#REF!,#REF!,#REF!,#REF!,#REF!,#REF!,#REF!,#REF!</definedName>
    <definedName name="Выручка_нетто_Молоко" localSheetId="10">#REF!,#REF!,#REF!,#REF!,#REF!,#REF!,#REF!,#REF!,#REF!,#REF!</definedName>
    <definedName name="Выручка_нетто_Молоко" localSheetId="9">#REF!,#REF!,#REF!,#REF!,#REF!,#REF!,#REF!,#REF!,#REF!,#REF!</definedName>
    <definedName name="Выручка_нетто_Молоко" localSheetId="11">#REF!,#REF!,#REF!,#REF!,#REF!,#REF!,#REF!,#REF!,#REF!,#REF!</definedName>
    <definedName name="Выручка_нетто_Молоко" localSheetId="6">#REF!,#REF!,#REF!,#REF!,#REF!,#REF!,#REF!,#REF!,#REF!,#REF!</definedName>
    <definedName name="Выручка_нетто_Молоко" localSheetId="7">#REF!,#REF!,#REF!,#REF!,#REF!,#REF!,#REF!,#REF!,#REF!,#REF!</definedName>
    <definedName name="Выручка_нетто_Молоко" localSheetId="3">#REF!,#REF!,#REF!,#REF!,#REF!,#REF!,#REF!,#REF!,#REF!,#REF!</definedName>
    <definedName name="Выручка_нетто_Молоко" localSheetId="15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17">#REF!,#REF!,#REF!,#REF!,#REF!,#REF!,#REF!,#REF!,#REF!,#REF!</definedName>
    <definedName name="Выручка_нетто_Сок" localSheetId="5">#REF!,#REF!,#REF!,#REF!,#REF!,#REF!,#REF!,#REF!,#REF!,#REF!</definedName>
    <definedName name="Выручка_нетто_Сок" localSheetId="12">#REF!,#REF!,#REF!,#REF!,#REF!,#REF!,#REF!,#REF!,#REF!,#REF!</definedName>
    <definedName name="Выручка_нетто_Сок" localSheetId="8">#REF!,#REF!,#REF!,#REF!,#REF!,#REF!,#REF!,#REF!,#REF!,#REF!</definedName>
    <definedName name="Выручка_нетто_Сок" localSheetId="13">#REF!,#REF!,#REF!,#REF!,#REF!,#REF!,#REF!,#REF!,#REF!,#REF!</definedName>
    <definedName name="Выручка_нетто_Сок" localSheetId="10">#REF!,#REF!,#REF!,#REF!,#REF!,#REF!,#REF!,#REF!,#REF!,#REF!</definedName>
    <definedName name="Выручка_нетто_Сок" localSheetId="9">#REF!,#REF!,#REF!,#REF!,#REF!,#REF!,#REF!,#REF!,#REF!,#REF!</definedName>
    <definedName name="Выручка_нетто_Сок" localSheetId="11">#REF!,#REF!,#REF!,#REF!,#REF!,#REF!,#REF!,#REF!,#REF!,#REF!</definedName>
    <definedName name="Выручка_нетто_Сок" localSheetId="6">#REF!,#REF!,#REF!,#REF!,#REF!,#REF!,#REF!,#REF!,#REF!,#REF!</definedName>
    <definedName name="Выручка_нетто_Сок" localSheetId="7">#REF!,#REF!,#REF!,#REF!,#REF!,#REF!,#REF!,#REF!,#REF!,#REF!</definedName>
    <definedName name="Выручка_нетто_Сок" localSheetId="3">#REF!,#REF!,#REF!,#REF!,#REF!,#REF!,#REF!,#REF!,#REF!,#REF!</definedName>
    <definedName name="Выручка_нетто_Сок" localSheetId="15">#REF!,#REF!,#REF!,#REF!,#REF!,#REF!,#REF!,#REF!,#REF!,#REF!</definedName>
    <definedName name="Выручка_нетто_Сок">#REF!,#REF!,#REF!,#REF!,#REF!,#REF!,#REF!,#REF!,#REF!,#REF!</definedName>
    <definedName name="Выручка_Сок" localSheetId="17">#REF!,#REF!,#REF!,#REF!,#REF!,#REF!,#REF!,#REF!,#REF!,#REF!</definedName>
    <definedName name="Выручка_Сок" localSheetId="5">#REF!,#REF!,#REF!,#REF!,#REF!,#REF!,#REF!,#REF!,#REF!,#REF!</definedName>
    <definedName name="Выручка_Сок" localSheetId="12">#REF!,#REF!,#REF!,#REF!,#REF!,#REF!,#REF!,#REF!,#REF!,#REF!</definedName>
    <definedName name="Выручка_Сок" localSheetId="8">#REF!,#REF!,#REF!,#REF!,#REF!,#REF!,#REF!,#REF!,#REF!,#REF!</definedName>
    <definedName name="Выручка_Сок" localSheetId="13">#REF!,#REF!,#REF!,#REF!,#REF!,#REF!,#REF!,#REF!,#REF!,#REF!</definedName>
    <definedName name="Выручка_Сок" localSheetId="10">#REF!,#REF!,#REF!,#REF!,#REF!,#REF!,#REF!,#REF!,#REF!,#REF!</definedName>
    <definedName name="Выручка_Сок" localSheetId="9">#REF!,#REF!,#REF!,#REF!,#REF!,#REF!,#REF!,#REF!,#REF!,#REF!</definedName>
    <definedName name="Выручка_Сок" localSheetId="11">#REF!,#REF!,#REF!,#REF!,#REF!,#REF!,#REF!,#REF!,#REF!,#REF!</definedName>
    <definedName name="Выручка_Сок" localSheetId="6">#REF!,#REF!,#REF!,#REF!,#REF!,#REF!,#REF!,#REF!,#REF!,#REF!</definedName>
    <definedName name="Выручка_Сок" localSheetId="7">#REF!,#REF!,#REF!,#REF!,#REF!,#REF!,#REF!,#REF!,#REF!,#REF!</definedName>
    <definedName name="Выручка_Сок" localSheetId="3">#REF!,#REF!,#REF!,#REF!,#REF!,#REF!,#REF!,#REF!,#REF!,#REF!</definedName>
    <definedName name="Выручка_Сок">#REF!,#REF!,#REF!,#REF!,#REF!,#REF!,#REF!,#REF!,#REF!,#REF!</definedName>
    <definedName name="выфвау" localSheetId="17">#REF!</definedName>
    <definedName name="выфвау" localSheetId="5">#REF!</definedName>
    <definedName name="выфвау" localSheetId="12">#REF!</definedName>
    <definedName name="выфвау" localSheetId="8">#REF!</definedName>
    <definedName name="выфвау" localSheetId="13">#REF!</definedName>
    <definedName name="выфвау" localSheetId="10">#REF!</definedName>
    <definedName name="выфвау" localSheetId="9">#REF!</definedName>
    <definedName name="выфвау" localSheetId="11">#REF!</definedName>
    <definedName name="выфвау" localSheetId="6">#REF!</definedName>
    <definedName name="выфвау" localSheetId="7">#REF!</definedName>
    <definedName name="выфвау" localSheetId="3">#REF!</definedName>
    <definedName name="выфвау">#REF!</definedName>
    <definedName name="г" localSheetId="17">#REF!</definedName>
    <definedName name="г" localSheetId="5">#REF!</definedName>
    <definedName name="г" localSheetId="12">#REF!</definedName>
    <definedName name="г" localSheetId="8">#REF!</definedName>
    <definedName name="г" localSheetId="13">#REF!</definedName>
    <definedName name="г" localSheetId="10">#REF!</definedName>
    <definedName name="г" localSheetId="9">#REF!</definedName>
    <definedName name="г" localSheetId="11">#REF!</definedName>
    <definedName name="г" localSheetId="6">#REF!</definedName>
    <definedName name="г" localSheetId="7">#REF!</definedName>
    <definedName name="г" localSheetId="3">#REF!</definedName>
    <definedName name="г">#REF!</definedName>
    <definedName name="г1" localSheetId="17">[201]СписочнаяЧисленность!#REF!</definedName>
    <definedName name="г1" localSheetId="5">[201]СписочнаяЧисленность!#REF!</definedName>
    <definedName name="г1" localSheetId="12">[201]СписочнаяЧисленность!#REF!</definedName>
    <definedName name="г1" localSheetId="8">[201]СписочнаяЧисленность!#REF!</definedName>
    <definedName name="г1" localSheetId="13">[201]СписочнаяЧисленность!#REF!</definedName>
    <definedName name="г1" localSheetId="10">[201]СписочнаяЧисленность!#REF!</definedName>
    <definedName name="г1" localSheetId="9">[201]СписочнаяЧисленность!#REF!</definedName>
    <definedName name="г1" localSheetId="11">[201]СписочнаяЧисленность!#REF!</definedName>
    <definedName name="г1" localSheetId="6">[201]СписочнаяЧисленность!#REF!</definedName>
    <definedName name="г1" localSheetId="7">[201]СписочнаяЧисленность!#REF!</definedName>
    <definedName name="г1" localSheetId="3">[201]СписочнаяЧисленность!#REF!</definedName>
    <definedName name="г1">[201]СписочнаяЧисленность!#REF!</definedName>
    <definedName name="г1_код" localSheetId="17">[201]СписочнаяЧисленность!#REF!</definedName>
    <definedName name="г1_код" localSheetId="5">[201]СписочнаяЧисленность!#REF!</definedName>
    <definedName name="г1_код" localSheetId="12">[201]СписочнаяЧисленность!#REF!</definedName>
    <definedName name="г1_код" localSheetId="8">[201]СписочнаяЧисленность!#REF!</definedName>
    <definedName name="г1_код" localSheetId="13">[201]СписочнаяЧисленность!#REF!</definedName>
    <definedName name="г1_код" localSheetId="10">[201]СписочнаяЧисленность!#REF!</definedName>
    <definedName name="г1_код" localSheetId="9">[201]СписочнаяЧисленность!#REF!</definedName>
    <definedName name="г1_код" localSheetId="11">[201]СписочнаяЧисленность!#REF!</definedName>
    <definedName name="г1_код" localSheetId="6">[201]СписочнаяЧисленность!#REF!</definedName>
    <definedName name="г1_код" localSheetId="7">[201]СписочнаяЧисленность!#REF!</definedName>
    <definedName name="г1_код" localSheetId="3">[201]СписочнаяЧисленность!#REF!</definedName>
    <definedName name="г1_код">[201]СписочнаяЧисленность!#REF!</definedName>
    <definedName name="г1_наим" localSheetId="17">[201]СписочнаяЧисленность!#REF!</definedName>
    <definedName name="г1_наим" localSheetId="5">[201]СписочнаяЧисленность!#REF!</definedName>
    <definedName name="г1_наим" localSheetId="12">[201]СписочнаяЧисленность!#REF!</definedName>
    <definedName name="г1_наим" localSheetId="8">[201]СписочнаяЧисленность!#REF!</definedName>
    <definedName name="г1_наим" localSheetId="13">[201]СписочнаяЧисленность!#REF!</definedName>
    <definedName name="г1_наим" localSheetId="10">[201]СписочнаяЧисленность!#REF!</definedName>
    <definedName name="г1_наим" localSheetId="9">[201]СписочнаяЧисленность!#REF!</definedName>
    <definedName name="г1_наим" localSheetId="11">[201]СписочнаяЧисленность!#REF!</definedName>
    <definedName name="г1_наим" localSheetId="6">[201]СписочнаяЧисленность!#REF!</definedName>
    <definedName name="г1_наим" localSheetId="7">[201]СписочнаяЧисленность!#REF!</definedName>
    <definedName name="г1_наим" localSheetId="3">[201]СписочнаяЧисленность!#REF!</definedName>
    <definedName name="г1_наим">[201]СписочнаяЧисленность!#REF!</definedName>
    <definedName name="г1итог" localSheetId="17">[201]СписочнаяЧисленность!#REF!</definedName>
    <definedName name="г1итог" localSheetId="5">[201]СписочнаяЧисленность!#REF!</definedName>
    <definedName name="г1итог" localSheetId="12">[201]СписочнаяЧисленность!#REF!</definedName>
    <definedName name="г1итог" localSheetId="8">[201]СписочнаяЧисленность!#REF!</definedName>
    <definedName name="г1итог" localSheetId="13">[201]СписочнаяЧисленность!#REF!</definedName>
    <definedName name="г1итог" localSheetId="10">[201]СписочнаяЧисленность!#REF!</definedName>
    <definedName name="г1итог" localSheetId="9">[201]СписочнаяЧисленность!#REF!</definedName>
    <definedName name="г1итог" localSheetId="11">[201]СписочнаяЧисленность!#REF!</definedName>
    <definedName name="г1итог" localSheetId="6">[201]СписочнаяЧисленность!#REF!</definedName>
    <definedName name="г1итог" localSheetId="7">[201]СписочнаяЧисленность!#REF!</definedName>
    <definedName name="г1итог" localSheetId="3">[201]СписочнаяЧисленность!#REF!</definedName>
    <definedName name="г1итог">[201]СписочнаяЧисленность!#REF!</definedName>
    <definedName name="г1итог_код" localSheetId="17">[201]СписочнаяЧисленность!#REF!</definedName>
    <definedName name="г1итог_код" localSheetId="5">[201]СписочнаяЧисленность!#REF!</definedName>
    <definedName name="г1итог_код" localSheetId="12">[201]СписочнаяЧисленность!#REF!</definedName>
    <definedName name="г1итог_код" localSheetId="8">[201]СписочнаяЧисленность!#REF!</definedName>
    <definedName name="г1итог_код" localSheetId="13">[201]СписочнаяЧисленность!#REF!</definedName>
    <definedName name="г1итог_код" localSheetId="10">[201]СписочнаяЧисленность!#REF!</definedName>
    <definedName name="г1итог_код" localSheetId="9">[201]СписочнаяЧисленность!#REF!</definedName>
    <definedName name="г1итог_код" localSheetId="11">[201]СписочнаяЧисленность!#REF!</definedName>
    <definedName name="г1итог_код" localSheetId="6">[201]СписочнаяЧисленность!#REF!</definedName>
    <definedName name="г1итог_код" localSheetId="7">[201]СписочнаяЧисленность!#REF!</definedName>
    <definedName name="г1итог_код" localSheetId="3">[201]СписочнаяЧисленность!#REF!</definedName>
    <definedName name="г1итог_код">[201]СписочнаяЧисленность!#REF!</definedName>
    <definedName name="г2" localSheetId="17">[201]СписочнаяЧисленность!#REF!</definedName>
    <definedName name="г2" localSheetId="5">[201]СписочнаяЧисленность!#REF!</definedName>
    <definedName name="г2" localSheetId="12">[201]СписочнаяЧисленность!#REF!</definedName>
    <definedName name="г2" localSheetId="8">[201]СписочнаяЧисленность!#REF!</definedName>
    <definedName name="г2" localSheetId="13">[201]СписочнаяЧисленность!#REF!</definedName>
    <definedName name="г2" localSheetId="10">[201]СписочнаяЧисленность!#REF!</definedName>
    <definedName name="г2" localSheetId="9">[201]СписочнаяЧисленность!#REF!</definedName>
    <definedName name="г2" localSheetId="11">[201]СписочнаяЧисленность!#REF!</definedName>
    <definedName name="г2" localSheetId="6">[201]СписочнаяЧисленность!#REF!</definedName>
    <definedName name="г2" localSheetId="7">[201]СписочнаяЧисленность!#REF!</definedName>
    <definedName name="г2" localSheetId="3">[201]СписочнаяЧисленность!#REF!</definedName>
    <definedName name="г2">[201]СписочнаяЧисленность!#REF!</definedName>
    <definedName name="г2_код" localSheetId="17">[201]СписочнаяЧисленность!#REF!</definedName>
    <definedName name="г2_код" localSheetId="5">[201]СписочнаяЧисленность!#REF!</definedName>
    <definedName name="г2_код" localSheetId="12">[201]СписочнаяЧисленность!#REF!</definedName>
    <definedName name="г2_код" localSheetId="8">[201]СписочнаяЧисленность!#REF!</definedName>
    <definedName name="г2_код" localSheetId="13">[201]СписочнаяЧисленность!#REF!</definedName>
    <definedName name="г2_код" localSheetId="10">[201]СписочнаяЧисленность!#REF!</definedName>
    <definedName name="г2_код" localSheetId="9">[201]СписочнаяЧисленность!#REF!</definedName>
    <definedName name="г2_код" localSheetId="11">[201]СписочнаяЧисленность!#REF!</definedName>
    <definedName name="г2_код" localSheetId="6">[201]СписочнаяЧисленность!#REF!</definedName>
    <definedName name="г2_код" localSheetId="7">[201]СписочнаяЧисленность!#REF!</definedName>
    <definedName name="г2_код" localSheetId="3">[201]СписочнаяЧисленность!#REF!</definedName>
    <definedName name="г2_код">[201]СписочнаяЧисленность!#REF!</definedName>
    <definedName name="г2_наим" localSheetId="17">[201]СписочнаяЧисленность!#REF!</definedName>
    <definedName name="г2_наим" localSheetId="5">[201]СписочнаяЧисленность!#REF!</definedName>
    <definedName name="г2_наим" localSheetId="12">[201]СписочнаяЧисленность!#REF!</definedName>
    <definedName name="г2_наим" localSheetId="8">[201]СписочнаяЧисленность!#REF!</definedName>
    <definedName name="г2_наим" localSheetId="13">[201]СписочнаяЧисленность!#REF!</definedName>
    <definedName name="г2_наим" localSheetId="10">[201]СписочнаяЧисленность!#REF!</definedName>
    <definedName name="г2_наим" localSheetId="9">[201]СписочнаяЧисленность!#REF!</definedName>
    <definedName name="г2_наим" localSheetId="11">[201]СписочнаяЧисленность!#REF!</definedName>
    <definedName name="г2_наим" localSheetId="6">[201]СписочнаяЧисленность!#REF!</definedName>
    <definedName name="г2_наим" localSheetId="7">[201]СписочнаяЧисленность!#REF!</definedName>
    <definedName name="г2_наим" localSheetId="3">[201]СписочнаяЧисленность!#REF!</definedName>
    <definedName name="г2_наим">[201]СписочнаяЧисленность!#REF!</definedName>
    <definedName name="г2итог" localSheetId="17">[201]СписочнаяЧисленность!#REF!</definedName>
    <definedName name="г2итог" localSheetId="5">[201]СписочнаяЧисленность!#REF!</definedName>
    <definedName name="г2итог" localSheetId="12">[201]СписочнаяЧисленность!#REF!</definedName>
    <definedName name="г2итог" localSheetId="8">[201]СписочнаяЧисленность!#REF!</definedName>
    <definedName name="г2итог" localSheetId="13">[201]СписочнаяЧисленность!#REF!</definedName>
    <definedName name="г2итог" localSheetId="10">[201]СписочнаяЧисленность!#REF!</definedName>
    <definedName name="г2итог" localSheetId="9">[201]СписочнаяЧисленность!#REF!</definedName>
    <definedName name="г2итог" localSheetId="11">[201]СписочнаяЧисленность!#REF!</definedName>
    <definedName name="г2итог" localSheetId="6">[201]СписочнаяЧисленность!#REF!</definedName>
    <definedName name="г2итог" localSheetId="7">[201]СписочнаяЧисленность!#REF!</definedName>
    <definedName name="г2итог" localSheetId="3">[201]СписочнаяЧисленность!#REF!</definedName>
    <definedName name="г2итог">[201]СписочнаяЧисленность!#REF!</definedName>
    <definedName name="г2итог_код" localSheetId="17">[201]СписочнаяЧисленность!#REF!</definedName>
    <definedName name="г2итог_код" localSheetId="5">[201]СписочнаяЧисленность!#REF!</definedName>
    <definedName name="г2итог_код" localSheetId="12">[201]СписочнаяЧисленность!#REF!</definedName>
    <definedName name="г2итог_код" localSheetId="8">[201]СписочнаяЧисленность!#REF!</definedName>
    <definedName name="г2итог_код" localSheetId="13">[201]СписочнаяЧисленность!#REF!</definedName>
    <definedName name="г2итог_код" localSheetId="10">[201]СписочнаяЧисленность!#REF!</definedName>
    <definedName name="г2итог_код" localSheetId="9">[201]СписочнаяЧисленность!#REF!</definedName>
    <definedName name="г2итог_код" localSheetId="11">[201]СписочнаяЧисленность!#REF!</definedName>
    <definedName name="г2итог_код" localSheetId="6">[201]СписочнаяЧисленность!#REF!</definedName>
    <definedName name="г2итог_код" localSheetId="7">[201]СписочнаяЧисленность!#REF!</definedName>
    <definedName name="г2итог_код" localSheetId="3">[201]СписочнаяЧисленность!#REF!</definedName>
    <definedName name="г2итог_код">[201]СписочнаяЧисленность!#REF!</definedName>
    <definedName name="г3" localSheetId="17">[201]СписочнаяЧисленность!#REF!</definedName>
    <definedName name="г3" localSheetId="5">[201]СписочнаяЧисленность!#REF!</definedName>
    <definedName name="г3" localSheetId="12">[201]СписочнаяЧисленность!#REF!</definedName>
    <definedName name="г3" localSheetId="8">[201]СписочнаяЧисленность!#REF!</definedName>
    <definedName name="г3" localSheetId="13">[201]СписочнаяЧисленность!#REF!</definedName>
    <definedName name="г3" localSheetId="10">[201]СписочнаяЧисленность!#REF!</definedName>
    <definedName name="г3" localSheetId="9">[201]СписочнаяЧисленность!#REF!</definedName>
    <definedName name="г3" localSheetId="11">[201]СписочнаяЧисленность!#REF!</definedName>
    <definedName name="г3" localSheetId="6">[201]СписочнаяЧисленность!#REF!</definedName>
    <definedName name="г3" localSheetId="7">[201]СписочнаяЧисленность!#REF!</definedName>
    <definedName name="г3" localSheetId="3">[201]СписочнаяЧисленность!#REF!</definedName>
    <definedName name="г3">[201]СписочнаяЧисленность!#REF!</definedName>
    <definedName name="г3_код" localSheetId="17">[201]СписочнаяЧисленность!#REF!</definedName>
    <definedName name="г3_код" localSheetId="5">[201]СписочнаяЧисленность!#REF!</definedName>
    <definedName name="г3_код" localSheetId="12">[201]СписочнаяЧисленность!#REF!</definedName>
    <definedName name="г3_код" localSheetId="8">[201]СписочнаяЧисленность!#REF!</definedName>
    <definedName name="г3_код" localSheetId="13">[201]СписочнаяЧисленность!#REF!</definedName>
    <definedName name="г3_код" localSheetId="10">[201]СписочнаяЧисленность!#REF!</definedName>
    <definedName name="г3_код" localSheetId="9">[201]СписочнаяЧисленность!#REF!</definedName>
    <definedName name="г3_код" localSheetId="11">[201]СписочнаяЧисленность!#REF!</definedName>
    <definedName name="г3_код" localSheetId="6">[201]СписочнаяЧисленность!#REF!</definedName>
    <definedName name="г3_код" localSheetId="7">[201]СписочнаяЧисленность!#REF!</definedName>
    <definedName name="г3_код" localSheetId="3">[201]СписочнаяЧисленность!#REF!</definedName>
    <definedName name="г3_код">[201]СписочнаяЧисленность!#REF!</definedName>
    <definedName name="г3_наим" localSheetId="17">[201]СписочнаяЧисленность!#REF!</definedName>
    <definedName name="г3_наим" localSheetId="5">[201]СписочнаяЧисленность!#REF!</definedName>
    <definedName name="г3_наим" localSheetId="12">[201]СписочнаяЧисленность!#REF!</definedName>
    <definedName name="г3_наим" localSheetId="8">[201]СписочнаяЧисленность!#REF!</definedName>
    <definedName name="г3_наим" localSheetId="13">[201]СписочнаяЧисленность!#REF!</definedName>
    <definedName name="г3_наим" localSheetId="10">[201]СписочнаяЧисленность!#REF!</definedName>
    <definedName name="г3_наим" localSheetId="9">[201]СписочнаяЧисленность!#REF!</definedName>
    <definedName name="г3_наим" localSheetId="11">[201]СписочнаяЧисленность!#REF!</definedName>
    <definedName name="г3_наим" localSheetId="6">[201]СписочнаяЧисленность!#REF!</definedName>
    <definedName name="г3_наим" localSheetId="7">[201]СписочнаяЧисленность!#REF!</definedName>
    <definedName name="г3_наим" localSheetId="3">[201]СписочнаяЧисленность!#REF!</definedName>
    <definedName name="г3_наим">[201]СписочнаяЧисленность!#REF!</definedName>
    <definedName name="г3итог" localSheetId="17">[201]СписочнаяЧисленность!#REF!</definedName>
    <definedName name="г3итог" localSheetId="5">[201]СписочнаяЧисленность!#REF!</definedName>
    <definedName name="г3итог" localSheetId="12">[201]СписочнаяЧисленность!#REF!</definedName>
    <definedName name="г3итог" localSheetId="8">[201]СписочнаяЧисленность!#REF!</definedName>
    <definedName name="г3итог" localSheetId="13">[201]СписочнаяЧисленность!#REF!</definedName>
    <definedName name="г3итог" localSheetId="10">[201]СписочнаяЧисленность!#REF!</definedName>
    <definedName name="г3итог" localSheetId="9">[201]СписочнаяЧисленность!#REF!</definedName>
    <definedName name="г3итог" localSheetId="11">[201]СписочнаяЧисленность!#REF!</definedName>
    <definedName name="г3итог" localSheetId="6">[201]СписочнаяЧисленность!#REF!</definedName>
    <definedName name="г3итог" localSheetId="7">[201]СписочнаяЧисленность!#REF!</definedName>
    <definedName name="г3итог" localSheetId="3">[201]СписочнаяЧисленность!#REF!</definedName>
    <definedName name="г3итог">[201]СписочнаяЧисленность!#REF!</definedName>
    <definedName name="г3итог_код" localSheetId="17">[201]СписочнаяЧисленность!#REF!</definedName>
    <definedName name="г3итог_код" localSheetId="5">[201]СписочнаяЧисленность!#REF!</definedName>
    <definedName name="г3итог_код" localSheetId="12">[201]СписочнаяЧисленность!#REF!</definedName>
    <definedName name="г3итог_код" localSheetId="8">[201]СписочнаяЧисленность!#REF!</definedName>
    <definedName name="г3итог_код" localSheetId="13">[201]СписочнаяЧисленность!#REF!</definedName>
    <definedName name="г3итог_код" localSheetId="10">[201]СписочнаяЧисленность!#REF!</definedName>
    <definedName name="г3итог_код" localSheetId="9">[201]СписочнаяЧисленность!#REF!</definedName>
    <definedName name="г3итог_код" localSheetId="11">[201]СписочнаяЧисленность!#REF!</definedName>
    <definedName name="г3итог_код" localSheetId="6">[201]СписочнаяЧисленность!#REF!</definedName>
    <definedName name="г3итог_код" localSheetId="7">[201]СписочнаяЧисленность!#REF!</definedName>
    <definedName name="г3итог_код" localSheetId="3">[201]СписочнаяЧисленность!#REF!</definedName>
    <definedName name="г3итог_код">[201]СписочнаяЧисленность!#REF!</definedName>
    <definedName name="г4" localSheetId="17">[201]СписочнаяЧисленность!#REF!</definedName>
    <definedName name="г4" localSheetId="5">[201]СписочнаяЧисленность!#REF!</definedName>
    <definedName name="г4" localSheetId="12">[201]СписочнаяЧисленность!#REF!</definedName>
    <definedName name="г4" localSheetId="8">[201]СписочнаяЧисленность!#REF!</definedName>
    <definedName name="г4" localSheetId="13">[201]СписочнаяЧисленность!#REF!</definedName>
    <definedName name="г4" localSheetId="10">[201]СписочнаяЧисленность!#REF!</definedName>
    <definedName name="г4" localSheetId="9">[201]СписочнаяЧисленность!#REF!</definedName>
    <definedName name="г4" localSheetId="11">[201]СписочнаяЧисленность!#REF!</definedName>
    <definedName name="г4" localSheetId="6">[201]СписочнаяЧисленность!#REF!</definedName>
    <definedName name="г4" localSheetId="7">[201]СписочнаяЧисленность!#REF!</definedName>
    <definedName name="г4" localSheetId="3">[201]СписочнаяЧисленность!#REF!</definedName>
    <definedName name="г4">[201]СписочнаяЧисленность!#REF!</definedName>
    <definedName name="г4_код" localSheetId="17">[201]СписочнаяЧисленность!#REF!</definedName>
    <definedName name="г4_код" localSheetId="5">[201]СписочнаяЧисленность!#REF!</definedName>
    <definedName name="г4_код" localSheetId="12">[201]СписочнаяЧисленность!#REF!</definedName>
    <definedName name="г4_код" localSheetId="8">[201]СписочнаяЧисленность!#REF!</definedName>
    <definedName name="г4_код" localSheetId="13">[201]СписочнаяЧисленность!#REF!</definedName>
    <definedName name="г4_код" localSheetId="10">[201]СписочнаяЧисленность!#REF!</definedName>
    <definedName name="г4_код" localSheetId="9">[201]СписочнаяЧисленность!#REF!</definedName>
    <definedName name="г4_код" localSheetId="11">[201]СписочнаяЧисленность!#REF!</definedName>
    <definedName name="г4_код" localSheetId="6">[201]СписочнаяЧисленность!#REF!</definedName>
    <definedName name="г4_код" localSheetId="7">[201]СписочнаяЧисленность!#REF!</definedName>
    <definedName name="г4_код" localSheetId="3">[201]СписочнаяЧисленность!#REF!</definedName>
    <definedName name="г4_код">[201]СписочнаяЧисленность!#REF!</definedName>
    <definedName name="г4_наим" localSheetId="17">[201]СписочнаяЧисленность!#REF!</definedName>
    <definedName name="г4_наим" localSheetId="5">[201]СписочнаяЧисленность!#REF!</definedName>
    <definedName name="г4_наим" localSheetId="12">[201]СписочнаяЧисленность!#REF!</definedName>
    <definedName name="г4_наим" localSheetId="8">[201]СписочнаяЧисленность!#REF!</definedName>
    <definedName name="г4_наим" localSheetId="13">[201]СписочнаяЧисленность!#REF!</definedName>
    <definedName name="г4_наим" localSheetId="10">[201]СписочнаяЧисленность!#REF!</definedName>
    <definedName name="г4_наим" localSheetId="9">[201]СписочнаяЧисленность!#REF!</definedName>
    <definedName name="г4_наим" localSheetId="11">[201]СписочнаяЧисленность!#REF!</definedName>
    <definedName name="г4_наим" localSheetId="6">[201]СписочнаяЧисленность!#REF!</definedName>
    <definedName name="г4_наим" localSheetId="7">[201]СписочнаяЧисленность!#REF!</definedName>
    <definedName name="г4_наим" localSheetId="3">[201]СписочнаяЧисленность!#REF!</definedName>
    <definedName name="г4_наим">[201]СписочнаяЧисленность!#REF!</definedName>
    <definedName name="г4итог" localSheetId="17">[201]СписочнаяЧисленность!#REF!</definedName>
    <definedName name="г4итог" localSheetId="5">[201]СписочнаяЧисленность!#REF!</definedName>
    <definedName name="г4итог" localSheetId="12">[201]СписочнаяЧисленность!#REF!</definedName>
    <definedName name="г4итог" localSheetId="8">[201]СписочнаяЧисленность!#REF!</definedName>
    <definedName name="г4итог" localSheetId="13">[201]СписочнаяЧисленность!#REF!</definedName>
    <definedName name="г4итог" localSheetId="10">[201]СписочнаяЧисленность!#REF!</definedName>
    <definedName name="г4итог" localSheetId="9">[201]СписочнаяЧисленность!#REF!</definedName>
    <definedName name="г4итог" localSheetId="11">[201]СписочнаяЧисленность!#REF!</definedName>
    <definedName name="г4итог" localSheetId="6">[201]СписочнаяЧисленность!#REF!</definedName>
    <definedName name="г4итог" localSheetId="7">[201]СписочнаяЧисленность!#REF!</definedName>
    <definedName name="г4итог" localSheetId="3">[201]СписочнаяЧисленность!#REF!</definedName>
    <definedName name="г4итог">[201]СписочнаяЧисленность!#REF!</definedName>
    <definedName name="г4итог_код" localSheetId="17">[201]СписочнаяЧисленность!#REF!</definedName>
    <definedName name="г4итог_код" localSheetId="5">[201]СписочнаяЧисленность!#REF!</definedName>
    <definedName name="г4итог_код" localSheetId="12">[201]СписочнаяЧисленность!#REF!</definedName>
    <definedName name="г4итог_код" localSheetId="8">[201]СписочнаяЧисленность!#REF!</definedName>
    <definedName name="г4итог_код" localSheetId="13">[201]СписочнаяЧисленность!#REF!</definedName>
    <definedName name="г4итог_код" localSheetId="10">[201]СписочнаяЧисленность!#REF!</definedName>
    <definedName name="г4итог_код" localSheetId="9">[201]СписочнаяЧисленность!#REF!</definedName>
    <definedName name="г4итог_код" localSheetId="11">[201]СписочнаяЧисленность!#REF!</definedName>
    <definedName name="г4итог_код" localSheetId="6">[201]СписочнаяЧисленность!#REF!</definedName>
    <definedName name="г4итог_код" localSheetId="7">[201]СписочнаяЧисленность!#REF!</definedName>
    <definedName name="г4итог_код" localSheetId="3">[201]СписочнаяЧисленность!#REF!</definedName>
    <definedName name="г4итог_код">[201]СписочнаяЧисленность!#REF!</definedName>
    <definedName name="гггр" localSheetId="17">#N/A</definedName>
    <definedName name="гггр" localSheetId="12">#N/A</definedName>
    <definedName name="гггр" localSheetId="8">#N/A</definedName>
    <definedName name="гггр" localSheetId="10">#N/A</definedName>
    <definedName name="гггр" localSheetId="9">#N/A</definedName>
    <definedName name="гггр" localSheetId="6">[21]!гггр</definedName>
    <definedName name="гггр" localSheetId="7">[21]!гггр</definedName>
    <definedName name="гггр">#N/A</definedName>
    <definedName name="Ген_Ком">#N/A</definedName>
    <definedName name="ГКМ" localSheetId="17">#REF!</definedName>
    <definedName name="ГКМ" localSheetId="5">#REF!</definedName>
    <definedName name="ГКМ" localSheetId="12">#REF!</definedName>
    <definedName name="ГКМ" localSheetId="8">#REF!</definedName>
    <definedName name="ГКМ" localSheetId="13">#REF!</definedName>
    <definedName name="ГКМ" localSheetId="10">#REF!</definedName>
    <definedName name="ГКМ" localSheetId="9">#REF!</definedName>
    <definedName name="ГКМ" localSheetId="11">#REF!</definedName>
    <definedName name="ГКМ" localSheetId="6">#REF!</definedName>
    <definedName name="ГКМ" localSheetId="7">#REF!</definedName>
    <definedName name="ГКМ" localSheetId="3">#REF!</definedName>
    <definedName name="ГКМ">#REF!</definedName>
    <definedName name="глнпе" localSheetId="17" hidden="1">#REF!,#REF!,#REF!,амортизация!P1_SCOPE_PER_PRT,амортизация!P2_SCOPE_PER_PRT,амортизация!P3_SCOPE_PER_PRT,амортизация!P4_SCOPE_PER_PRT</definedName>
    <definedName name="глнпе" localSheetId="5" hidden="1">#REF!,#REF!,#REF!,'Закрытый ГВС (2)'!P1_SCOPE_PER_PRT,'Закрытый ГВС (2)'!P2_SCOPE_PER_PRT,'Закрытый ГВС (2)'!P3_SCOPE_PER_PRT,'Закрытый ГВС (2)'!P4_SCOPE_PER_PRT</definedName>
    <definedName name="глнпе" localSheetId="2" hidden="1">#REF!,#REF!,#REF!,подконтрольные!P1_SCOPE_PER_PRT,подконтрольные!P2_SCOPE_PER_PRT,подконтрольные!P3_SCOPE_PER_PRT,подконтрольные!P4_SCOPE_PER_PRT</definedName>
    <definedName name="глнпе" localSheetId="12" hidden="1">#REF!,#REF!,#REF!,'Пр (1ГВС)'!P1_SCOPE_PER_PRT,'Пр (1ГВС)'!P2_SCOPE_PER_PRT,'Пр (1ГВС)'!P3_SCOPE_PER_PRT,'Пр (1ГВС)'!P4_SCOPE_PER_PRT</definedName>
    <definedName name="глнпе" localSheetId="8" hidden="1">#REF!,#REF!,#REF!,'Пр (2ГВС)'!P1_SCOPE_PER_PRT,'Пр (2ГВС)'!P2_SCOPE_PER_PRT,'Пр (2ГВС)'!P3_SCOPE_PER_PRT,'Пр (2ГВС)'!P4_SCOPE_PER_PRT</definedName>
    <definedName name="глнпе" localSheetId="13" hidden="1">#REF!,#REF!,#REF!,'пр 2 к расп'!P1_SCOPE_PER_PRT,'пр 2 к расп'!P2_SCOPE_PER_PRT,'пр 2 к расп'!P3_SCOPE_PER_PRT,'пр 2 к расп'!P4_SCOPE_PER_PRT</definedName>
    <definedName name="глнпе" localSheetId="10" hidden="1">#REF!,#REF!,#REF!,'пр 4 (ГВС)'!P1_SCOPE_PER_PRT,'пр 4 (ГВС)'!P2_SCOPE_PER_PRT,'пр 4 (ГВС)'!P3_SCOPE_PER_PRT,'пр 4 (ГВС)'!P4_SCOPE_PER_PRT</definedName>
    <definedName name="глнпе" localSheetId="9" hidden="1">#REF!,#REF!,#REF!,пр3ГВС!P1_SCOPE_PER_PRT,пр3ГВС!P2_SCOPE_PER_PRT,пр3ГВС!P3_SCOPE_PER_PRT,пр3ГВС!P4_SCOPE_PER_PRT</definedName>
    <definedName name="глнпе" localSheetId="11" hidden="1">#REF!,#REF!,#REF!,пр5!P1_SCOPE_PER_PRT,пр5!P2_SCOPE_PER_PRT,пр5!P3_SCOPE_PER_PRT,пр5!P4_SCOPE_PER_PRT</definedName>
    <definedName name="глнпе" localSheetId="6" hidden="1">#REF!,#REF!,#REF!,'Прил 2'!P1_SCOPE_PER_PRT,'Прил 2'!P2_SCOPE_PER_PRT,'Прил 2'!P3_SCOPE_PER_PRT,'Прил 2'!P4_SCOPE_PER_PRT</definedName>
    <definedName name="глнпе" localSheetId="7" hidden="1">#REF!,#REF!,#REF!,'Прил 3'!P1_SCOPE_PER_PRT,'Прил 3'!P2_SCOPE_PER_PRT,'Прил 3'!P3_SCOPE_PER_PRT,'Прил 3'!P4_SCOPE_PER_PRT</definedName>
    <definedName name="глнпе" localSheetId="3" hidden="1">#REF!,#REF!,#REF!,'Тарифное меню_!! (2)'!P1_SCOPE_PER_PRT,'Тарифное меню_!! (2)'!P2_SCOPE_PER_PRT,'Тарифное меню_!! (2)'!P3_SCOPE_PER_PRT,'Тарифное меню_!! (2)'!P4_SCOPE_PER_PRT</definedName>
    <definedName name="глнпе" localSheetId="15" hidden="1">#REF!,#REF!,#REF!,P1_SCOPE_PER_PRT,P2_SCOPE_PER_PRT,P3_SCOPE_PER_PRT,P4_SCOPE_PER_PRT</definedName>
    <definedName name="глнпе" hidden="1">#REF!,#REF!,#REF!,P1_SCOPE_PER_PRT,P2_SCOPE_PER_PRT,P3_SCOPE_PER_PRT,P4_SCOPE_PER_PRT</definedName>
    <definedName name="гнеруекр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 localSheetId="17">#N/A</definedName>
    <definedName name="гнлзщ" localSheetId="12">#N/A</definedName>
    <definedName name="гнлзщ" localSheetId="8">#N/A</definedName>
    <definedName name="гнлзщ" localSheetId="10">#N/A</definedName>
    <definedName name="гнлзщ" localSheetId="9">#N/A</definedName>
    <definedName name="гнлзщ" localSheetId="6">[21]!гнлзщ</definedName>
    <definedName name="гнлзщ" localSheetId="7">[21]!гнлзщ</definedName>
    <definedName name="гнлзщ">#N/A</definedName>
    <definedName name="гнлнглнг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 localSheetId="17">#REF!</definedName>
    <definedName name="Год" localSheetId="5">#REF!</definedName>
    <definedName name="Год" localSheetId="12">#REF!</definedName>
    <definedName name="Год" localSheetId="8">#REF!</definedName>
    <definedName name="Год" localSheetId="13">#REF!</definedName>
    <definedName name="Год" localSheetId="10">#REF!</definedName>
    <definedName name="Год" localSheetId="9">#REF!</definedName>
    <definedName name="Год" localSheetId="6">#REF!</definedName>
    <definedName name="Год" localSheetId="7">#REF!</definedName>
    <definedName name="Год" localSheetId="3">#REF!</definedName>
    <definedName name="Год">#REF!</definedName>
    <definedName name="Год_Доля_по_конденсац_циклу" localSheetId="12">#REF!</definedName>
    <definedName name="Год_Доля_по_конденсац_циклу" localSheetId="13">#REF!</definedName>
    <definedName name="Год_Доля_по_конденсац_циклу">#REF!</definedName>
    <definedName name="Год_Доля_по_теплофикац_циклу" localSheetId="12">#REF!</definedName>
    <definedName name="Год_Доля_по_теплофикац_циклу" localSheetId="13">#REF!</definedName>
    <definedName name="Год_Доля_по_теплофикац_циклу">#REF!</definedName>
    <definedName name="Год_ОТПУСК_ЭЛЕКТРОЭНЕРГИИ_С_ШИН___ВСЕГО" localSheetId="12">#REF!</definedName>
    <definedName name="Год_ОТПУСК_ЭЛЕКТРОЭНЕРГИИ_С_ШИН___ВСЕГО" localSheetId="13">#REF!</definedName>
    <definedName name="Год_ОТПУСК_ЭЛЕКТРОЭНЕРГИИ_С_ШИН___ВСЕГО">#REF!</definedName>
    <definedName name="Год_ОТПУСК_ЭЛЭН_ПО_КОНДЕНСАЦ_ЦИКЛУ" localSheetId="12">#REF!</definedName>
    <definedName name="Год_ОТПУСК_ЭЛЭН_ПО_КОНДЕНСАЦ_ЦИКЛУ" localSheetId="13">#REF!</definedName>
    <definedName name="Год_ОТПУСК_ЭЛЭН_ПО_КОНДЕНСАЦ_ЦИКЛУ">#REF!</definedName>
    <definedName name="Год_ОТПУСК_ЭЛЭН_ПО_ТЕПЛОФИКАЦ_ЦИКЛУ" localSheetId="12">#REF!</definedName>
    <definedName name="Год_ОТПУСК_ЭЛЭН_ПО_ТЕПЛОФИКАЦ_ЦИКЛУ" localSheetId="13">#REF!</definedName>
    <definedName name="Год_ОТПУСК_ЭЛЭН_ПО_ТЕПЛОФИКАЦ_ЦИКЛУ">#REF!</definedName>
    <definedName name="Год_отчета">2004</definedName>
    <definedName name="Год_Расход_топлива" localSheetId="12">#REF!</definedName>
    <definedName name="Год_Расход_топлива" localSheetId="13">#REF!</definedName>
    <definedName name="Год_Расход_топлива" localSheetId="6">#REF!</definedName>
    <definedName name="Год_Расход_топлива">#REF!</definedName>
    <definedName name="Год_Расход_топлива_по_конденсац_циклу" localSheetId="12">#REF!</definedName>
    <definedName name="Год_Расход_топлива_по_конденсац_циклу" localSheetId="13">#REF!</definedName>
    <definedName name="Год_Расход_топлива_по_конденсац_циклу">#REF!</definedName>
    <definedName name="Год_Расход_топлива_по_теплофикац_циклу" localSheetId="12">#REF!</definedName>
    <definedName name="Год_Расход_топлива_по_теплофикац_циклу" localSheetId="13">#REF!</definedName>
    <definedName name="Год_Расход_топлива_по_теплофикац_циклу">#REF!</definedName>
    <definedName name="Год_УДЕЛЬНЫЙ_РАСХОД_УСЛ_ТОПЛИВА_по_конденсац_циклу" localSheetId="12">#REF!</definedName>
    <definedName name="Год_УДЕЛЬНЫЙ_РАСХОД_УСЛ_ТОПЛИВА_по_конденсац_циклу" localSheetId="13">#REF!</definedName>
    <definedName name="Год_УДЕЛЬНЫЙ_РАСХОД_УСЛ_ТОПЛИВА_по_конденсац_циклу">#REF!</definedName>
    <definedName name="Год_УДЕЛЬНЫЙ_РАСХОД_УСЛ_ТОПЛИВА_по_теплофикац_циклу" localSheetId="12">#REF!</definedName>
    <definedName name="Год_УДЕЛЬНЫЙ_РАСХОД_УСЛ_ТОПЛИВА_по_теплофикац_циклу" localSheetId="13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 localSheetId="12">#REF!</definedName>
    <definedName name="Год_УДЕЛЬНЫЙ_РАСХОД_УСЛОВНОГО_ТОПЛИВА_НА_ОТПУЩЕННЫЙ_КВТЧ" localSheetId="13">#REF!</definedName>
    <definedName name="Год_УДЕЛЬНЫЙ_РАСХОД_УСЛОВНОГО_ТОПЛИВА_НА_ОТПУЩЕННЫЙ_КВТЧ">#REF!</definedName>
    <definedName name="Годовой_индекс_2000" localSheetId="17">#REF!</definedName>
    <definedName name="Годовой_индекс_2000" localSheetId="5">#REF!</definedName>
    <definedName name="Годовой_индекс_2000" localSheetId="12">#REF!</definedName>
    <definedName name="Годовой_индекс_2000" localSheetId="8">#REF!</definedName>
    <definedName name="Годовой_индекс_2000" localSheetId="13">#REF!</definedName>
    <definedName name="Годовой_индекс_2000" localSheetId="10">#REF!</definedName>
    <definedName name="Годовой_индекс_2000" localSheetId="9">#REF!</definedName>
    <definedName name="Годовой_индекс_2000" localSheetId="11">#REF!</definedName>
    <definedName name="Годовой_индекс_2000" localSheetId="6">#REF!</definedName>
    <definedName name="Годовой_индекс_2000" localSheetId="7">#REF!</definedName>
    <definedName name="Годовой_индекс_2000" localSheetId="3">#REF!</definedName>
    <definedName name="Годовой_индекс_2000">#REF!</definedName>
    <definedName name="График">"Диагр. 4"</definedName>
    <definedName name="грприрцфв00ав98" localSheetId="17" hidden="1">{#N/A,#N/A,TRUE,"Лист1";#N/A,#N/A,TRUE,"Лист2";#N/A,#N/A,TRUE,"Лист3"}</definedName>
    <definedName name="грприрцфв00ав98" localSheetId="5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localSheetId="12" hidden="1">{#N/A,#N/A,TRUE,"Лист1";#N/A,#N/A,TRUE,"Лист2";#N/A,#N/A,TRUE,"Лист3"}</definedName>
    <definedName name="грприрцфв00ав98" localSheetId="8" hidden="1">{#N/A,#N/A,TRUE,"Лист1";#N/A,#N/A,TRUE,"Лист2";#N/A,#N/A,TRUE,"Лист3"}</definedName>
    <definedName name="грприрцфв00ав98" localSheetId="13" hidden="1">{#N/A,#N/A,TRUE,"Лист1";#N/A,#N/A,TRUE,"Лист2";#N/A,#N/A,TRUE,"Лист3"}</definedName>
    <definedName name="грприрцфв00ав98" localSheetId="10" hidden="1">{#N/A,#N/A,TRUE,"Лист1";#N/A,#N/A,TRUE,"Лист2";#N/A,#N/A,TRUE,"Лист3"}</definedName>
    <definedName name="грприрцфв00ав98" localSheetId="9" hidden="1">{#N/A,#N/A,TRUE,"Лист1";#N/A,#N/A,TRUE,"Лист2";#N/A,#N/A,TRUE,"Лист3"}</definedName>
    <definedName name="грприрцфв00ав98" localSheetId="11" hidden="1">{#N/A,#N/A,TRUE,"Лист1";#N/A,#N/A,TRUE,"Лист2";#N/A,#N/A,TRUE,"Лист3"}</definedName>
    <definedName name="грприрцфв00ав98" localSheetId="6" hidden="1">{#N/A,#N/A,TRUE,"Лист1";#N/A,#N/A,TRUE,"Лист2";#N/A,#N/A,TRUE,"Лист3"}</definedName>
    <definedName name="грприрцфв00ав98" localSheetId="7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localSheetId="15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[202]доп.!$A$12:$A$20</definedName>
    <definedName name="Группы" localSheetId="12">#REF!</definedName>
    <definedName name="Группы" localSheetId="13">#REF!</definedName>
    <definedName name="Группы" localSheetId="6">#REF!</definedName>
    <definedName name="Группы">#REF!</definedName>
    <definedName name="грфинцкавг98Х" localSheetId="17" hidden="1">{#N/A,#N/A,TRUE,"Лист1";#N/A,#N/A,TRUE,"Лист2";#N/A,#N/A,TRUE,"Лист3"}</definedName>
    <definedName name="грфинцкавг98Х" localSheetId="5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12" hidden="1">{#N/A,#N/A,TRUE,"Лист1";#N/A,#N/A,TRUE,"Лист2";#N/A,#N/A,TRUE,"Лист3"}</definedName>
    <definedName name="грфинцкавг98Х" localSheetId="8" hidden="1">{#N/A,#N/A,TRUE,"Лист1";#N/A,#N/A,TRUE,"Лист2";#N/A,#N/A,TRUE,"Лист3"}</definedName>
    <definedName name="грфинцкавг98Х" localSheetId="13" hidden="1">{#N/A,#N/A,TRUE,"Лист1";#N/A,#N/A,TRUE,"Лист2";#N/A,#N/A,TRUE,"Лист3"}</definedName>
    <definedName name="грфинцкавг98Х" localSheetId="10" hidden="1">{#N/A,#N/A,TRUE,"Лист1";#N/A,#N/A,TRUE,"Лист2";#N/A,#N/A,TRUE,"Лист3"}</definedName>
    <definedName name="грфинцкавг98Х" localSheetId="9" hidden="1">{#N/A,#N/A,TRUE,"Лист1";#N/A,#N/A,TRUE,"Лист2";#N/A,#N/A,TRUE,"Лист3"}</definedName>
    <definedName name="грфинцкавг98Х" localSheetId="11" hidden="1">{#N/A,#N/A,TRUE,"Лист1";#N/A,#N/A,TRUE,"Лист2";#N/A,#N/A,TRUE,"Лист3"}</definedName>
    <definedName name="грфинцкавг98Х" localSheetId="6" hidden="1">{#N/A,#N/A,TRUE,"Лист1";#N/A,#N/A,TRUE,"Лист2";#N/A,#N/A,TRUE,"Лист3"}</definedName>
    <definedName name="грфинцкавг98Х" localSheetId="7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localSheetId="15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уп2008">[203]покуп!$X$79</definedName>
    <definedName name="гупчик">[203]покуп!$H$1</definedName>
    <definedName name="гшгш" localSheetId="17" hidden="1">{#N/A,#N/A,TRUE,"Лист1";#N/A,#N/A,TRUE,"Лист2";#N/A,#N/A,TRUE,"Лист3"}</definedName>
    <definedName name="гшгш" localSheetId="5" hidden="1">{#N/A,#N/A,TRUE,"Лист1";#N/A,#N/A,TRUE,"Лист2";#N/A,#N/A,TRUE,"Лист3"}</definedName>
    <definedName name="гшгш" localSheetId="2" hidden="1">{#N/A,#N/A,TRUE,"Лист1";#N/A,#N/A,TRUE,"Лист2";#N/A,#N/A,TRUE,"Лист3"}</definedName>
    <definedName name="гшгш" localSheetId="12" hidden="1">{#N/A,#N/A,TRUE,"Лист1";#N/A,#N/A,TRUE,"Лист2";#N/A,#N/A,TRUE,"Лист3"}</definedName>
    <definedName name="гшгш" localSheetId="8" hidden="1">{#N/A,#N/A,TRUE,"Лист1";#N/A,#N/A,TRUE,"Лист2";#N/A,#N/A,TRUE,"Лист3"}</definedName>
    <definedName name="гшгш" localSheetId="13" hidden="1">{#N/A,#N/A,TRUE,"Лист1";#N/A,#N/A,TRUE,"Лист2";#N/A,#N/A,TRUE,"Лист3"}</definedName>
    <definedName name="гшгш" localSheetId="10" hidden="1">{#N/A,#N/A,TRUE,"Лист1";#N/A,#N/A,TRUE,"Лист2";#N/A,#N/A,TRUE,"Лист3"}</definedName>
    <definedName name="гшгш" localSheetId="9" hidden="1">{#N/A,#N/A,TRUE,"Лист1";#N/A,#N/A,TRUE,"Лист2";#N/A,#N/A,TRUE,"Лист3"}</definedName>
    <definedName name="гшгш" localSheetId="11" hidden="1">{#N/A,#N/A,TRUE,"Лист1";#N/A,#N/A,TRUE,"Лист2";#N/A,#N/A,TRUE,"Лист3"}</definedName>
    <definedName name="гшгш" localSheetId="6" hidden="1">{#N/A,#N/A,TRUE,"Лист1";#N/A,#N/A,TRUE,"Лист2";#N/A,#N/A,TRUE,"Лист3"}</definedName>
    <definedName name="гшгш" localSheetId="7" hidden="1">{#N/A,#N/A,TRUE,"Лист1";#N/A,#N/A,TRUE,"Лист2";#N/A,#N/A,TRUE,"Лист3"}</definedName>
    <definedName name="гшгш" localSheetId="3" hidden="1">{#N/A,#N/A,TRUE,"Лист1";#N/A,#N/A,TRUE,"Лист2";#N/A,#N/A,TRUE,"Лист3"}</definedName>
    <definedName name="гшгш" localSheetId="15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17">#REF!</definedName>
    <definedName name="гшщжзшщ" localSheetId="5">#REF!</definedName>
    <definedName name="гшщжзшщ" localSheetId="12">#REF!</definedName>
    <definedName name="гшщжзшщ" localSheetId="8">#REF!</definedName>
    <definedName name="гшщжзшщ" localSheetId="13">#REF!</definedName>
    <definedName name="гшщжзшщ" localSheetId="10">#REF!</definedName>
    <definedName name="гшщжзшщ" localSheetId="9">#REF!</definedName>
    <definedName name="гшщжзшщ" localSheetId="11">#REF!</definedName>
    <definedName name="гшщжзшщ" localSheetId="6">#REF!</definedName>
    <definedName name="гшщжзшщ" localSheetId="7">#REF!</definedName>
    <definedName name="гшщжзшщ" localSheetId="3">#REF!</definedName>
    <definedName name="гшщжзшщ">#REF!</definedName>
    <definedName name="гщ" localSheetId="17">#REF!</definedName>
    <definedName name="гщ" localSheetId="5">#REF!</definedName>
    <definedName name="гщ" localSheetId="12">#REF!</definedName>
    <definedName name="гщ" localSheetId="8">#REF!</definedName>
    <definedName name="гщ" localSheetId="13">#REF!</definedName>
    <definedName name="гщ" localSheetId="10">#REF!</definedName>
    <definedName name="гщ" localSheetId="9">#REF!</definedName>
    <definedName name="гщ" localSheetId="11">#REF!</definedName>
    <definedName name="гщ" localSheetId="6">#REF!</definedName>
    <definedName name="гщ" localSheetId="7">#REF!</definedName>
    <definedName name="гщ" localSheetId="3">#REF!</definedName>
    <definedName name="гщ">#REF!</definedName>
    <definedName name="д" localSheetId="17">#REF!</definedName>
    <definedName name="д" localSheetId="5">#REF!</definedName>
    <definedName name="д" localSheetId="12">#REF!</definedName>
    <definedName name="д" localSheetId="8">#REF!</definedName>
    <definedName name="д" localSheetId="13">#REF!</definedName>
    <definedName name="д" localSheetId="10">#REF!</definedName>
    <definedName name="д" localSheetId="9">#REF!</definedName>
    <definedName name="д" localSheetId="11">#REF!</definedName>
    <definedName name="д" localSheetId="6">#REF!</definedName>
    <definedName name="д" localSheetId="7">#REF!</definedName>
    <definedName name="д" localSheetId="3">#REF!</definedName>
    <definedName name="д">#REF!</definedName>
    <definedName name="Данные" localSheetId="17">#REF!</definedName>
    <definedName name="Данные" localSheetId="5">#REF!</definedName>
    <definedName name="Данные" localSheetId="12">#REF!</definedName>
    <definedName name="Данные" localSheetId="8">#REF!</definedName>
    <definedName name="Данные" localSheetId="13">#REF!</definedName>
    <definedName name="Данные" localSheetId="10">#REF!</definedName>
    <definedName name="Данные" localSheetId="9">#REF!</definedName>
    <definedName name="Данные" localSheetId="11">#REF!</definedName>
    <definedName name="Данные" localSheetId="6">#REF!</definedName>
    <definedName name="Данные" localSheetId="7">#REF!</definedName>
    <definedName name="Данные" localSheetId="3">#REF!</definedName>
    <definedName name="Данные">#REF!</definedName>
    <definedName name="дата_док" localSheetId="17">#REF!</definedName>
    <definedName name="дата_док" localSheetId="5">#REF!</definedName>
    <definedName name="дата_док" localSheetId="12">#REF!</definedName>
    <definedName name="дата_док" localSheetId="8">#REF!</definedName>
    <definedName name="дата_док" localSheetId="13">#REF!</definedName>
    <definedName name="дата_док" localSheetId="10">#REF!</definedName>
    <definedName name="дата_док" localSheetId="9">#REF!</definedName>
    <definedName name="дата_док" localSheetId="11">#REF!</definedName>
    <definedName name="дата_док" localSheetId="6">#REF!</definedName>
    <definedName name="дата_док" localSheetId="7">#REF!</definedName>
    <definedName name="дата_док" localSheetId="3">#REF!</definedName>
    <definedName name="дата_док">#REF!</definedName>
    <definedName name="дата_изменения" localSheetId="17">#REF!</definedName>
    <definedName name="дата_изменения" localSheetId="5">#REF!</definedName>
    <definedName name="дата_изменения" localSheetId="12">#REF!</definedName>
    <definedName name="дата_изменения" localSheetId="8">#REF!</definedName>
    <definedName name="дата_изменения" localSheetId="13">#REF!</definedName>
    <definedName name="дата_изменения" localSheetId="10">#REF!</definedName>
    <definedName name="дата_изменения" localSheetId="9">#REF!</definedName>
    <definedName name="дата_изменения" localSheetId="11">#REF!</definedName>
    <definedName name="дата_изменения" localSheetId="6">#REF!</definedName>
    <definedName name="дата_изменения" localSheetId="7">#REF!</definedName>
    <definedName name="дата_изменения" localSheetId="3">#REF!</definedName>
    <definedName name="дата_изменения">#REF!</definedName>
    <definedName name="движение" localSheetId="17">#REF!</definedName>
    <definedName name="движение" localSheetId="5">#REF!</definedName>
    <definedName name="движение" localSheetId="12">#REF!</definedName>
    <definedName name="движение" localSheetId="8">#REF!</definedName>
    <definedName name="движение" localSheetId="13">#REF!</definedName>
    <definedName name="движение" localSheetId="10">#REF!</definedName>
    <definedName name="движение" localSheetId="9">#REF!</definedName>
    <definedName name="движение" localSheetId="11">#REF!</definedName>
    <definedName name="движение" localSheetId="6">#REF!</definedName>
    <definedName name="движение" localSheetId="7">#REF!</definedName>
    <definedName name="движение" localSheetId="3">#REF!</definedName>
    <definedName name="движение">#REF!</definedName>
    <definedName name="ДВП" localSheetId="5">#REF!</definedName>
    <definedName name="ДВП" localSheetId="12">#REF!</definedName>
    <definedName name="ДВП" localSheetId="8">#REF!</definedName>
    <definedName name="ДВП" localSheetId="13">#REF!</definedName>
    <definedName name="ДВП" localSheetId="10">#REF!</definedName>
    <definedName name="ДВП" localSheetId="9">#REF!</definedName>
    <definedName name="ДВП" localSheetId="6">#REF!</definedName>
    <definedName name="ДВП" localSheetId="7">#REF!</definedName>
    <definedName name="ДВП" localSheetId="3">#REF!</definedName>
    <definedName name="ДВП">#REF!</definedName>
    <definedName name="двпБКХ" localSheetId="5">#REF!</definedName>
    <definedName name="двпБКХ" localSheetId="12">#REF!</definedName>
    <definedName name="двпБКХ" localSheetId="8">#REF!</definedName>
    <definedName name="двпБКХ" localSheetId="13">#REF!</definedName>
    <definedName name="двпБКХ" localSheetId="10">#REF!</definedName>
    <definedName name="двпБКХ" localSheetId="9">#REF!</definedName>
    <definedName name="двпБКХ" localSheetId="6">#REF!</definedName>
    <definedName name="двпБКХ" localSheetId="7">#REF!</definedName>
    <definedName name="двпБКХ" localSheetId="3">#REF!</definedName>
    <definedName name="двпБКХ">#REF!</definedName>
    <definedName name="двпсв" localSheetId="5">#REF!</definedName>
    <definedName name="двпсв" localSheetId="12">#REF!</definedName>
    <definedName name="двпсв" localSheetId="8">#REF!</definedName>
    <definedName name="двпсв" localSheetId="13">#REF!</definedName>
    <definedName name="двпсв" localSheetId="10">#REF!</definedName>
    <definedName name="двпсв" localSheetId="9">#REF!</definedName>
    <definedName name="двпсв" localSheetId="6">#REF!</definedName>
    <definedName name="двпсв" localSheetId="7">#REF!</definedName>
    <definedName name="двпсв" localSheetId="3">#REF!</definedName>
    <definedName name="двпсв">#REF!</definedName>
    <definedName name="двпЦКК" localSheetId="5">#REF!</definedName>
    <definedName name="двпЦКК" localSheetId="12">#REF!</definedName>
    <definedName name="двпЦКК" localSheetId="8">#REF!</definedName>
    <definedName name="двпЦКК" localSheetId="13">#REF!</definedName>
    <definedName name="двпЦКК" localSheetId="10">#REF!</definedName>
    <definedName name="двпЦКК" localSheetId="9">#REF!</definedName>
    <definedName name="двпЦКК" localSheetId="6">#REF!</definedName>
    <definedName name="двпЦКК" localSheetId="7">#REF!</definedName>
    <definedName name="двпЦКК" localSheetId="3">#REF!</definedName>
    <definedName name="двпЦКК">#REF!</definedName>
    <definedName name="дд" localSheetId="17">#REF!</definedName>
    <definedName name="дд" localSheetId="5">#REF!</definedName>
    <definedName name="дд" localSheetId="12">#REF!</definedName>
    <definedName name="дд" localSheetId="8">#REF!</definedName>
    <definedName name="дд" localSheetId="13">#REF!</definedName>
    <definedName name="дд" localSheetId="10">#REF!</definedName>
    <definedName name="дд" localSheetId="9">#REF!</definedName>
    <definedName name="дд" localSheetId="11">#REF!</definedName>
    <definedName name="дд" localSheetId="6">#REF!</definedName>
    <definedName name="дд" localSheetId="7">#REF!</definedName>
    <definedName name="дд" localSheetId="3">#REF!</definedName>
    <definedName name="дд">#REF!</definedName>
    <definedName name="ддд" localSheetId="17" hidden="1">{"PRINTME",#N/A,FALSE,"FINAL-10"}</definedName>
    <definedName name="ддд" localSheetId="5" hidden="1">{"PRINTME",#N/A,FALSE,"FINAL-10"}</definedName>
    <definedName name="ддд" localSheetId="2" hidden="1">{"PRINTME",#N/A,FALSE,"FINAL-10"}</definedName>
    <definedName name="ддд" localSheetId="12" hidden="1">{"PRINTME",#N/A,FALSE,"FINAL-10"}</definedName>
    <definedName name="ддд" localSheetId="8" hidden="1">{"PRINTME",#N/A,FALSE,"FINAL-10"}</definedName>
    <definedName name="ддд" localSheetId="13" hidden="1">{"PRINTME",#N/A,FALSE,"FINAL-10"}</definedName>
    <definedName name="ддд" localSheetId="10" hidden="1">{"PRINTME",#N/A,FALSE,"FINAL-10"}</definedName>
    <definedName name="ддд" localSheetId="9" hidden="1">{"PRINTME",#N/A,FALSE,"FINAL-10"}</definedName>
    <definedName name="ддд" localSheetId="11" hidden="1">{"PRINTME",#N/A,FALSE,"FINAL-10"}</definedName>
    <definedName name="ддд" localSheetId="6" hidden="1">{"PRINTME",#N/A,FALSE,"FINAL-10"}</definedName>
    <definedName name="ддд" localSheetId="7" hidden="1">{"PRINTME",#N/A,FALSE,"FINAL-10"}</definedName>
    <definedName name="ддд" localSheetId="3" hidden="1">{"PRINTME",#N/A,FALSE,"FINAL-10"}</definedName>
    <definedName name="ддд" localSheetId="15" hidden="1">{"PRINTME",#N/A,FALSE,"FINAL-10"}</definedName>
    <definedName name="ддд" hidden="1">{"PRINTME",#N/A,FALSE,"FINAL-10"}</definedName>
    <definedName name="ддс" localSheetId="17">#REF!</definedName>
    <definedName name="ддс" localSheetId="5">#REF!</definedName>
    <definedName name="ддс" localSheetId="12">#REF!</definedName>
    <definedName name="ддс" localSheetId="8">#REF!</definedName>
    <definedName name="ддс" localSheetId="13">#REF!</definedName>
    <definedName name="ддс" localSheetId="10">#REF!</definedName>
    <definedName name="ддс" localSheetId="9">#REF!</definedName>
    <definedName name="ддс" localSheetId="11">#REF!</definedName>
    <definedName name="ддс" localSheetId="6">#REF!</definedName>
    <definedName name="ддс" localSheetId="7">#REF!</definedName>
    <definedName name="ддс" localSheetId="3">#REF!</definedName>
    <definedName name="ддс">#REF!</definedName>
    <definedName name="ДДС1" localSheetId="17">#REF!</definedName>
    <definedName name="ДДС1" localSheetId="5">#REF!</definedName>
    <definedName name="ДДС1" localSheetId="12">#REF!</definedName>
    <definedName name="ДДС1" localSheetId="8">#REF!</definedName>
    <definedName name="ДДС1" localSheetId="13">#REF!</definedName>
    <definedName name="ДДС1" localSheetId="10">#REF!</definedName>
    <definedName name="ДДС1" localSheetId="9">#REF!</definedName>
    <definedName name="ДДС1" localSheetId="11">#REF!</definedName>
    <definedName name="ДДС1" localSheetId="6">#REF!</definedName>
    <definedName name="ДДС1" localSheetId="7">#REF!</definedName>
    <definedName name="ДДС1" localSheetId="3">#REF!</definedName>
    <definedName name="ДДС1">#REF!</definedName>
    <definedName name="ДДС2" localSheetId="17">#REF!</definedName>
    <definedName name="ДДС2" localSheetId="5">#REF!</definedName>
    <definedName name="ДДС2" localSheetId="12">#REF!</definedName>
    <definedName name="ДДС2" localSheetId="8">#REF!</definedName>
    <definedName name="ДДС2" localSheetId="13">#REF!</definedName>
    <definedName name="ДДС2" localSheetId="10">#REF!</definedName>
    <definedName name="ДДС2" localSheetId="9">#REF!</definedName>
    <definedName name="ДДС2" localSheetId="11">#REF!</definedName>
    <definedName name="ДДС2" localSheetId="6">#REF!</definedName>
    <definedName name="ДДС2" localSheetId="7">#REF!</definedName>
    <definedName name="ДДС2" localSheetId="3">#REF!</definedName>
    <definedName name="ДДС2">#REF!</definedName>
    <definedName name="ДДСа4" localSheetId="17">#REF!</definedName>
    <definedName name="ДДСа4" localSheetId="5">#REF!</definedName>
    <definedName name="ДДСа4" localSheetId="12">#REF!</definedName>
    <definedName name="ДДСа4" localSheetId="8">#REF!</definedName>
    <definedName name="ДДСа4" localSheetId="13">#REF!</definedName>
    <definedName name="ДДСа4" localSheetId="10">#REF!</definedName>
    <definedName name="ДДСа4" localSheetId="9">#REF!</definedName>
    <definedName name="ДДСа4" localSheetId="11">#REF!</definedName>
    <definedName name="ДДСа4" localSheetId="6">#REF!</definedName>
    <definedName name="ДДСа4" localSheetId="7">#REF!</definedName>
    <definedName name="ДДСа4" localSheetId="3">#REF!</definedName>
    <definedName name="ДДСа4">#REF!</definedName>
    <definedName name="ДДСббббббббб" localSheetId="17">#REF!</definedName>
    <definedName name="ДДСббббббббб" localSheetId="5">#REF!</definedName>
    <definedName name="ДДСббббббббб" localSheetId="12">#REF!</definedName>
    <definedName name="ДДСббббббббб" localSheetId="8">#REF!</definedName>
    <definedName name="ДДСббббббббб" localSheetId="13">#REF!</definedName>
    <definedName name="ДДСббббббббб" localSheetId="10">#REF!</definedName>
    <definedName name="ДДСббббббббб" localSheetId="9">#REF!</definedName>
    <definedName name="ДДСббббббббб" localSheetId="11">#REF!</definedName>
    <definedName name="ДДСббббббббб" localSheetId="6">#REF!</definedName>
    <definedName name="ДДСббббббббб" localSheetId="7">#REF!</definedName>
    <definedName name="ДДСббббббббб" localSheetId="3">#REF!</definedName>
    <definedName name="ДДСббббббббб">#REF!</definedName>
    <definedName name="деб." localSheetId="17">#REF!</definedName>
    <definedName name="деб." localSheetId="5">#REF!</definedName>
    <definedName name="деб." localSheetId="12">#REF!</definedName>
    <definedName name="деб." localSheetId="8">#REF!</definedName>
    <definedName name="деб." localSheetId="13">#REF!</definedName>
    <definedName name="деб." localSheetId="10">#REF!</definedName>
    <definedName name="деб." localSheetId="9">#REF!</definedName>
    <definedName name="деб." localSheetId="11">#REF!</definedName>
    <definedName name="деб." localSheetId="6">#REF!</definedName>
    <definedName name="деб." localSheetId="7">#REF!</definedName>
    <definedName name="деб." localSheetId="3">#REF!</definedName>
    <definedName name="деб.">#REF!</definedName>
    <definedName name="дек" localSheetId="17">#REF!</definedName>
    <definedName name="дек" localSheetId="5">#REF!</definedName>
    <definedName name="дек" localSheetId="12">#REF!</definedName>
    <definedName name="дек" localSheetId="8">#REF!</definedName>
    <definedName name="дек" localSheetId="13">#REF!</definedName>
    <definedName name="дек" localSheetId="10">#REF!</definedName>
    <definedName name="дек" localSheetId="9">#REF!</definedName>
    <definedName name="дек" localSheetId="11">#REF!</definedName>
    <definedName name="дек" localSheetId="6">#REF!</definedName>
    <definedName name="дек" localSheetId="7">#REF!</definedName>
    <definedName name="дек" localSheetId="3">#REF!</definedName>
    <definedName name="дек">#REF!</definedName>
    <definedName name="дек2" localSheetId="17">#REF!</definedName>
    <definedName name="дек2" localSheetId="5">#REF!</definedName>
    <definedName name="дек2" localSheetId="12">#REF!</definedName>
    <definedName name="дек2" localSheetId="8">#REF!</definedName>
    <definedName name="дек2" localSheetId="13">#REF!</definedName>
    <definedName name="дек2" localSheetId="10">#REF!</definedName>
    <definedName name="дек2" localSheetId="9">#REF!</definedName>
    <definedName name="дек2" localSheetId="11">#REF!</definedName>
    <definedName name="дек2" localSheetId="6">#REF!</definedName>
    <definedName name="дек2" localSheetId="7">#REF!</definedName>
    <definedName name="дек2" localSheetId="3">#REF!</definedName>
    <definedName name="дек2">#REF!</definedName>
    <definedName name="деньги" localSheetId="17">#REF!</definedName>
    <definedName name="деньги" localSheetId="5">#REF!</definedName>
    <definedName name="деньги" localSheetId="12">#REF!</definedName>
    <definedName name="деньги" localSheetId="8">#REF!</definedName>
    <definedName name="деньги" localSheetId="13">#REF!</definedName>
    <definedName name="деньги" localSheetId="10">#REF!</definedName>
    <definedName name="деньги" localSheetId="9">#REF!</definedName>
    <definedName name="деньги" localSheetId="11">#REF!</definedName>
    <definedName name="деньги" localSheetId="6">#REF!</definedName>
    <definedName name="деньги" localSheetId="7">#REF!</definedName>
    <definedName name="деньги" localSheetId="3">#REF!</definedName>
    <definedName name="деньги">#REF!</definedName>
    <definedName name="депозит">[202]Ставки!$D$1:$D$2</definedName>
    <definedName name="Детализация">[204]Детализация!$H$5:$H$12,[204]Детализация!$H$15:$H$17,[204]Детализация!$H$20:$H$21,[204]Детализация!$H$24:$H$26,[204]Детализация!$H$30:$H$34,[204]Детализация!$H$36,[204]Детализация!$H$39:$H$40</definedName>
    <definedName name="Детализация_СБ">[204]Детализация!$H$4:$H$41</definedName>
    <definedName name="Дефл_ц_пред_год" localSheetId="17">'[167]Текущие цены'!$AT$36:$BK$58</definedName>
    <definedName name="Дефл_ц_пред_год" localSheetId="5">'[168]Текущие цены'!$AT$36:$BK$58</definedName>
    <definedName name="Дефл_ц_пред_год" localSheetId="12">'[167]Текущие цены'!$AT$36:$BK$58</definedName>
    <definedName name="Дефл_ц_пред_год" localSheetId="8">'[167]Текущие цены'!$AT$36:$BK$58</definedName>
    <definedName name="Дефл_ц_пред_год" localSheetId="10">'[167]Текущие цены'!$AT$36:$BK$58</definedName>
    <definedName name="Дефл_ц_пред_год" localSheetId="9">'[167]Текущие цены'!$AT$36:$BK$58</definedName>
    <definedName name="Дефл_ц_пред_год" localSheetId="6">'[167]Текущие цены'!$AT$36:$BK$58</definedName>
    <definedName name="Дефл_ц_пред_год" localSheetId="7">'[167]Текущие цены'!$AT$36:$BK$58</definedName>
    <definedName name="Дефл_ц_пред_год" localSheetId="3">'[168]Текущие цены'!$AT$36:$BK$58</definedName>
    <definedName name="Дефл_ц_пред_год">'[169]Текущие цены'!$AT$36:$BK$58</definedName>
    <definedName name="Дефлятор_годовой" localSheetId="17">'[167]Текущие цены'!$Y$4:$AP$27</definedName>
    <definedName name="Дефлятор_годовой" localSheetId="5">'[168]Текущие цены'!$Y$4:$AP$27</definedName>
    <definedName name="Дефлятор_годовой" localSheetId="12">'[167]Текущие цены'!$Y$4:$AP$27</definedName>
    <definedName name="Дефлятор_годовой" localSheetId="8">'[167]Текущие цены'!$Y$4:$AP$27</definedName>
    <definedName name="Дефлятор_годовой" localSheetId="10">'[167]Текущие цены'!$Y$4:$AP$27</definedName>
    <definedName name="Дефлятор_годовой" localSheetId="9">'[167]Текущие цены'!$Y$4:$AP$27</definedName>
    <definedName name="Дефлятор_годовой" localSheetId="6">'[167]Текущие цены'!$Y$4:$AP$27</definedName>
    <definedName name="Дефлятор_годовой" localSheetId="7">'[167]Текущие цены'!$Y$4:$AP$27</definedName>
    <definedName name="Дефлятор_годовой" localSheetId="3">'[168]Текущие цены'!$Y$4:$AP$27</definedName>
    <definedName name="Дефлятор_годовой">'[169]Текущие цены'!$Y$4:$AP$27</definedName>
    <definedName name="Дефлятор_цепной" localSheetId="17">'[167]Текущие цены'!$Y$36:$AP$58</definedName>
    <definedName name="Дефлятор_цепной" localSheetId="5">'[168]Текущие цены'!$Y$36:$AP$58</definedName>
    <definedName name="Дефлятор_цепной" localSheetId="12">'[167]Текущие цены'!$Y$36:$AP$58</definedName>
    <definedName name="Дефлятор_цепной" localSheetId="8">'[167]Текущие цены'!$Y$36:$AP$58</definedName>
    <definedName name="Дефлятор_цепной" localSheetId="10">'[167]Текущие цены'!$Y$36:$AP$58</definedName>
    <definedName name="Дефлятор_цепной" localSheetId="9">'[167]Текущие цены'!$Y$36:$AP$58</definedName>
    <definedName name="Дефлятор_цепной" localSheetId="6">'[167]Текущие цены'!$Y$36:$AP$58</definedName>
    <definedName name="Дефлятор_цепной" localSheetId="7">'[167]Текущие цены'!$Y$36:$AP$58</definedName>
    <definedName name="Дефлятор_цепной" localSheetId="3">'[168]Текущие цены'!$Y$36:$AP$58</definedName>
    <definedName name="Дефлятор_цепной">'[169]Текущие цены'!$Y$36:$AP$58</definedName>
    <definedName name="дж" localSheetId="17">#N/A</definedName>
    <definedName name="дж" localSheetId="12">#N/A</definedName>
    <definedName name="дж" localSheetId="8">#N/A</definedName>
    <definedName name="дж" localSheetId="10">#N/A</definedName>
    <definedName name="дж" localSheetId="9">#N/A</definedName>
    <definedName name="дж" localSheetId="6">[21]!дж</definedName>
    <definedName name="дж" localSheetId="7">[21]!дж</definedName>
    <definedName name="дж">#N/A</definedName>
    <definedName name="ДиапазонЗащиты" localSheetId="17">#REF!,#REF!,#REF!,#REF!,[205]!P1_ДиапазонЗащиты,[205]!P2_ДиапазонЗащиты,[205]!P3_ДиапазонЗащиты,[205]!P4_ДиапазонЗащиты</definedName>
    <definedName name="ДиапазонЗащиты" localSheetId="5">#REF!,#REF!,#REF!,#REF!,[206]!P1_ДиапазонЗащиты,[206]!P2_ДиапазонЗащиты,[206]!P3_ДиапазонЗащиты,[206]!P4_ДиапазонЗащиты</definedName>
    <definedName name="ДиапазонЗащиты" localSheetId="12">#REF!,#REF!,#REF!,#REF!,[0]!P1_ДиапазонЗащиты,[0]!P2_ДиапазонЗащиты,[0]!P3_ДиапазонЗащиты,[0]!P4_ДиапазонЗащиты</definedName>
    <definedName name="ДиапазонЗащиты" localSheetId="8">#REF!,#REF!,#REF!,#REF!,[0]!P1_ДиапазонЗащиты,[0]!P2_ДиапазонЗащиты,[0]!P3_ДиапазонЗащиты,[0]!P4_ДиапазонЗащиты</definedName>
    <definedName name="ДиапазонЗащиты" localSheetId="13">#REF!,#REF!,#REF!,#REF!,[0]!P1_ДиапазонЗащиты,[0]!P2_ДиапазонЗащиты,[0]!P3_ДиапазонЗащиты,[0]!P4_ДиапазонЗащиты</definedName>
    <definedName name="ДиапазонЗащиты" localSheetId="10">#REF!,#REF!,#REF!,#REF!,[0]!P1_ДиапазонЗащиты,[0]!P2_ДиапазонЗащиты,[0]!P3_ДиапазонЗащиты,[0]!P4_ДиапазонЗащиты</definedName>
    <definedName name="ДиапазонЗащиты" localSheetId="9">#REF!,#REF!,#REF!,#REF!,[0]!P1_ДиапазонЗащиты,[0]!P2_ДиапазонЗащиты,[0]!P3_ДиапазонЗащиты,[0]!P4_ДиапазонЗащиты</definedName>
    <definedName name="ДиапазонЗащиты" localSheetId="11">#REF!,#REF!,#REF!,#REF!,[0]!P1_ДиапазонЗащиты,[0]!P2_ДиапазонЗащиты,[0]!P3_ДиапазонЗащиты,[0]!P4_ДиапазонЗащиты</definedName>
    <definedName name="ДиапазонЗащиты" localSheetId="6">#REF!,#REF!,#REF!,#REF!,[207]!P1_ДиапазонЗащиты,[207]!P2_ДиапазонЗащиты,[207]!P3_ДиапазонЗащиты,[207]!P4_ДиапазонЗащиты</definedName>
    <definedName name="ДиапазонЗащиты" localSheetId="7">#REF!,#REF!,#REF!,#REF!,[21]!P1_ДиапазонЗащиты,[21]!P2_ДиапазонЗащиты,[21]!P3_ДиапазонЗащиты,[21]!P4_ДиапазонЗащиты</definedName>
    <definedName name="ДиапазонЗащиты" localSheetId="3">#REF!,#REF!,#REF!,#REF!,[206]!P1_ДиапазонЗащиты,[206]!P2_ДиапазонЗащиты,[206]!P3_ДиапазонЗащиты,[206]!P4_ДиапазонЗащиты</definedName>
    <definedName name="ДиапазонЗащиты">#REF!,#REF!,#REF!,#REF!,[208]!P1_ДиапазонЗащиты,[208]!P2_ДиапазонЗащиты,[208]!P3_ДиапазонЗащиты,[208]!P4_ДиапазонЗащиты</definedName>
    <definedName name="Дивизионы" localSheetId="17">#REF!</definedName>
    <definedName name="Дивизионы" localSheetId="5">#REF!</definedName>
    <definedName name="Дивизионы" localSheetId="12">#REF!</definedName>
    <definedName name="Дивизионы" localSheetId="8">#REF!</definedName>
    <definedName name="Дивизионы" localSheetId="13">#REF!</definedName>
    <definedName name="Дивизионы" localSheetId="10">#REF!</definedName>
    <definedName name="Дивизионы" localSheetId="9">#REF!</definedName>
    <definedName name="Дивизионы" localSheetId="11">#REF!</definedName>
    <definedName name="Дивизионы" localSheetId="6">#REF!</definedName>
    <definedName name="Дивизионы" localSheetId="7">#REF!</definedName>
    <definedName name="Дивизионы" localSheetId="3">#REF!</definedName>
    <definedName name="Дивизионы">#REF!</definedName>
    <definedName name="дл" localSheetId="17">#REF!</definedName>
    <definedName name="дл" localSheetId="5">#REF!</definedName>
    <definedName name="дл" localSheetId="12">#REF!</definedName>
    <definedName name="дл" localSheetId="8">#REF!</definedName>
    <definedName name="дл" localSheetId="13">#REF!</definedName>
    <definedName name="дл" localSheetId="10">#REF!</definedName>
    <definedName name="дл" localSheetId="9">#REF!</definedName>
    <definedName name="дл" localSheetId="11">#REF!</definedName>
    <definedName name="дл" localSheetId="6">#REF!</definedName>
    <definedName name="дл" localSheetId="7">#REF!</definedName>
    <definedName name="дл" localSheetId="3">#REF!</definedName>
    <definedName name="дл">#REF!</definedName>
    <definedName name="длрио" localSheetId="17">#REF!</definedName>
    <definedName name="длрио" localSheetId="5">#REF!</definedName>
    <definedName name="длрио" localSheetId="12">#REF!</definedName>
    <definedName name="длрио" localSheetId="8">#REF!</definedName>
    <definedName name="длрио" localSheetId="13">#REF!</definedName>
    <definedName name="длрио" localSheetId="10">#REF!</definedName>
    <definedName name="длрио" localSheetId="9">#REF!</definedName>
    <definedName name="длрио" localSheetId="11">#REF!</definedName>
    <definedName name="длрио" localSheetId="6">#REF!</definedName>
    <definedName name="длрио" localSheetId="7">#REF!</definedName>
    <definedName name="длрио" localSheetId="3">#REF!</definedName>
    <definedName name="длрио">#REF!</definedName>
    <definedName name="длэщыапрозщшгн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длэщыапрозщшг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длэщыапрозщшг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длэщыапрозщшг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длэщыапрозщшг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длэщыапрозщшг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длэщыапрозщш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Дней_в_месяце" localSheetId="17">#REF!</definedName>
    <definedName name="Дней_в_месяце" localSheetId="5">#REF!</definedName>
    <definedName name="Дней_в_месяце" localSheetId="12">#REF!</definedName>
    <definedName name="Дней_в_месяце" localSheetId="8">#REF!</definedName>
    <definedName name="Дней_в_месяце" localSheetId="13">#REF!</definedName>
    <definedName name="Дней_в_месяце" localSheetId="10">#REF!</definedName>
    <definedName name="Дней_в_месяце" localSheetId="9">#REF!</definedName>
    <definedName name="Дней_в_месяце" localSheetId="11">#REF!</definedName>
    <definedName name="Дней_в_месяце" localSheetId="6">#REF!</definedName>
    <definedName name="Дней_в_месяце" localSheetId="7">#REF!</definedName>
    <definedName name="Дней_в_месяце" localSheetId="3">#REF!</definedName>
    <definedName name="Дней_в_месяце">#REF!</definedName>
    <definedName name="дол" localSheetId="17">[201]СписочнаяЧисленность!#REF!</definedName>
    <definedName name="дол" localSheetId="12">[201]СписочнаяЧисленность!#REF!</definedName>
    <definedName name="дол" localSheetId="8">[201]СписочнаяЧисленность!#REF!</definedName>
    <definedName name="дол" localSheetId="13">[201]СписочнаяЧисленность!#REF!</definedName>
    <definedName name="дол" localSheetId="10">[201]СписочнаяЧисленность!#REF!</definedName>
    <definedName name="дол" localSheetId="9">[201]СписочнаяЧисленность!#REF!</definedName>
    <definedName name="дол" localSheetId="6">[201]СписочнаяЧисленность!#REF!</definedName>
    <definedName name="дол" localSheetId="7">[201]СписочнаяЧисленность!#REF!</definedName>
    <definedName name="дол">[201]СписочнаяЧисленность!#REF!</definedName>
    <definedName name="дол_код" localSheetId="17">[201]СписочнаяЧисленность!#REF!</definedName>
    <definedName name="дол_код" localSheetId="12">[201]СписочнаяЧисленность!#REF!</definedName>
    <definedName name="дол_код" localSheetId="8">[201]СписочнаяЧисленность!#REF!</definedName>
    <definedName name="дол_код" localSheetId="13">[201]СписочнаяЧисленность!#REF!</definedName>
    <definedName name="дол_код" localSheetId="10">[201]СписочнаяЧисленность!#REF!</definedName>
    <definedName name="дол_код" localSheetId="9">[201]СписочнаяЧисленность!#REF!</definedName>
    <definedName name="дол_код" localSheetId="6">[201]СписочнаяЧисленность!#REF!</definedName>
    <definedName name="дол_код" localSheetId="7">[201]СписочнаяЧисленность!#REF!</definedName>
    <definedName name="дол_код">[201]СписочнаяЧисленность!#REF!</definedName>
    <definedName name="доли1">'[209]эл ст'!$A$368:$IV$368</definedName>
    <definedName name="долитог" localSheetId="17">[201]СписочнаяЧисленность!#REF!</definedName>
    <definedName name="долитог" localSheetId="12">[201]СписочнаяЧисленность!#REF!</definedName>
    <definedName name="долитог" localSheetId="8">[201]СписочнаяЧисленность!#REF!</definedName>
    <definedName name="долитог" localSheetId="13">[201]СписочнаяЧисленность!#REF!</definedName>
    <definedName name="долитог" localSheetId="10">[201]СписочнаяЧисленность!#REF!</definedName>
    <definedName name="долитог" localSheetId="9">[201]СписочнаяЧисленность!#REF!</definedName>
    <definedName name="долитог" localSheetId="6">[201]СписочнаяЧисленность!#REF!</definedName>
    <definedName name="долитог" localSheetId="7">[201]СписочнаяЧисленность!#REF!</definedName>
    <definedName name="долитог">[201]СписочнаяЧисленность!#REF!</definedName>
    <definedName name="долитог_код" localSheetId="17">[201]СписочнаяЧисленность!#REF!</definedName>
    <definedName name="долитог_код" localSheetId="12">[201]СписочнаяЧисленность!#REF!</definedName>
    <definedName name="долитог_код" localSheetId="13">[201]СписочнаяЧисленность!#REF!</definedName>
    <definedName name="долитог_код">[201]СписочнаяЧисленность!#REF!</definedName>
    <definedName name="доля_продукции_Б_сут" localSheetId="17">'[210] накладные расходы'!#REF!</definedName>
    <definedName name="доля_продукции_Б_сут" localSheetId="12">'[210] накладные расходы'!#REF!</definedName>
    <definedName name="доля_продукции_Б_сут" localSheetId="13">'[210] накладные расходы'!#REF!</definedName>
    <definedName name="доля_продукции_Б_сут">'[210] накладные расходы'!#REF!</definedName>
    <definedName name="доля_соков" localSheetId="17">'[210] накладные расходы'!#REF!</definedName>
    <definedName name="доля_соков" localSheetId="12">'[210] накладные расходы'!#REF!</definedName>
    <definedName name="доля_соков" localSheetId="13">'[210] накладные расходы'!#REF!</definedName>
    <definedName name="доля_соков">'[210] накладные расходы'!#REF!</definedName>
    <definedName name="доопатмо" localSheetId="17">#N/A</definedName>
    <definedName name="доопатмо" localSheetId="12">#N/A</definedName>
    <definedName name="доопатмо" localSheetId="8">#N/A</definedName>
    <definedName name="доопатмо" localSheetId="10">#N/A</definedName>
    <definedName name="доопатмо" localSheetId="9">#N/A</definedName>
    <definedName name="доопатмо" localSheetId="6">[21]!доопатмо</definedName>
    <definedName name="доопатмо" localSheetId="7">[21]!доопатмо</definedName>
    <definedName name="доопатмо">#N/A</definedName>
    <definedName name="Дополнение" localSheetId="12">'[4]4.8теплоноситель'!Дополнение</definedName>
    <definedName name="Дополнение" localSheetId="13">'[4]4.8теплоноситель'!Дополнение</definedName>
    <definedName name="Дополнение">'[4]4.8теплоноситель'!Дополнение</definedName>
    <definedName name="Доход" localSheetId="17">#REF!</definedName>
    <definedName name="Доход" localSheetId="5">#REF!</definedName>
    <definedName name="Доход" localSheetId="12">#REF!</definedName>
    <definedName name="Доход" localSheetId="8">#REF!</definedName>
    <definedName name="Доход" localSheetId="13">#REF!</definedName>
    <definedName name="Доход" localSheetId="10">#REF!</definedName>
    <definedName name="Доход" localSheetId="9">#REF!</definedName>
    <definedName name="Доход" localSheetId="11">#REF!</definedName>
    <definedName name="Доход" localSheetId="6">#REF!</definedName>
    <definedName name="Доход" localSheetId="7">#REF!</definedName>
    <definedName name="Доход" localSheetId="3">#REF!</definedName>
    <definedName name="Доход">#REF!</definedName>
    <definedName name="Доход_1" localSheetId="17">#REF!</definedName>
    <definedName name="Доход_1" localSheetId="5">#REF!</definedName>
    <definedName name="Доход_1" localSheetId="12">#REF!</definedName>
    <definedName name="Доход_1" localSheetId="8">#REF!</definedName>
    <definedName name="Доход_1" localSheetId="13">#REF!</definedName>
    <definedName name="Доход_1" localSheetId="10">#REF!</definedName>
    <definedName name="Доход_1" localSheetId="9">#REF!</definedName>
    <definedName name="Доход_1" localSheetId="11">#REF!</definedName>
    <definedName name="Доход_1" localSheetId="6">#REF!</definedName>
    <definedName name="Доход_1" localSheetId="7">#REF!</definedName>
    <definedName name="Доход_1" localSheetId="3">#REF!</definedName>
    <definedName name="Доход_1">#REF!</definedName>
    <definedName name="ДРУГОЕ">[193]Справочники!$A$28:$A$30</definedName>
    <definedName name="ДС" localSheetId="5">#REF!</definedName>
    <definedName name="ДС" localSheetId="12">#REF!</definedName>
    <definedName name="ДС" localSheetId="8">#REF!</definedName>
    <definedName name="ДС" localSheetId="13">#REF!</definedName>
    <definedName name="ДС" localSheetId="10">#REF!</definedName>
    <definedName name="ДС" localSheetId="9">#REF!</definedName>
    <definedName name="ДС" localSheetId="6">#REF!</definedName>
    <definedName name="ДС" localSheetId="7">#REF!</definedName>
    <definedName name="ДС" localSheetId="3">#REF!</definedName>
    <definedName name="ДС">#REF!</definedName>
    <definedName name="е" localSheetId="17">#REF!</definedName>
    <definedName name="е" localSheetId="5">#REF!</definedName>
    <definedName name="е" localSheetId="12">#REF!</definedName>
    <definedName name="е" localSheetId="8">#REF!</definedName>
    <definedName name="е" localSheetId="13">#REF!</definedName>
    <definedName name="е" localSheetId="10">#REF!</definedName>
    <definedName name="е" localSheetId="9">#REF!</definedName>
    <definedName name="е" localSheetId="11">#REF!</definedName>
    <definedName name="е" localSheetId="6">#REF!</definedName>
    <definedName name="е" localSheetId="7">#REF!</definedName>
    <definedName name="е" localSheetId="3">#REF!</definedName>
    <definedName name="е">#REF!</definedName>
    <definedName name="е3екукеу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[211]Temp_TOV!$A$3:$EO$122</definedName>
    <definedName name="елнглоено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17">#REF!</definedName>
    <definedName name="енгенг" localSheetId="5">#REF!</definedName>
    <definedName name="енгенг" localSheetId="12">#REF!</definedName>
    <definedName name="енгенг" localSheetId="8">#REF!</definedName>
    <definedName name="енгенг" localSheetId="13">#REF!</definedName>
    <definedName name="енгенг" localSheetId="10">#REF!</definedName>
    <definedName name="енгенг" localSheetId="9">#REF!</definedName>
    <definedName name="енгенг" localSheetId="11">#REF!</definedName>
    <definedName name="енгенг" localSheetId="6">#REF!</definedName>
    <definedName name="енгенг" localSheetId="7">#REF!</definedName>
    <definedName name="енгенг" localSheetId="3">#REF!</definedName>
    <definedName name="енгенг">#REF!</definedName>
    <definedName name="ено676оне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0.366</definedName>
    <definedName name="еще" localSheetId="12">'[4]4.8теплоноситель'!еще</definedName>
    <definedName name="еще" localSheetId="13">'[4]4.8теплоноситель'!еще</definedName>
    <definedName name="еще">'[4]4.8теплоноситель'!еще</definedName>
    <definedName name="ж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 localSheetId="17">#N/A</definedName>
    <definedName name="жд" localSheetId="12">#N/A</definedName>
    <definedName name="жд" localSheetId="8">#N/A</definedName>
    <definedName name="жд" localSheetId="10">#N/A</definedName>
    <definedName name="жд" localSheetId="9">#N/A</definedName>
    <definedName name="жд" localSheetId="6">[21]!жд</definedName>
    <definedName name="жд" localSheetId="7">[21]!жд</definedName>
    <definedName name="жд">#N/A</definedName>
    <definedName name="жж" localSheetId="17">#REF!</definedName>
    <definedName name="жж" localSheetId="5">#REF!</definedName>
    <definedName name="жж" localSheetId="12">#REF!</definedName>
    <definedName name="жж" localSheetId="8">#REF!</definedName>
    <definedName name="жж" localSheetId="13">#REF!</definedName>
    <definedName name="жж" localSheetId="10">#REF!</definedName>
    <definedName name="жж" localSheetId="9">#REF!</definedName>
    <definedName name="жж" localSheetId="11">#REF!</definedName>
    <definedName name="жж" localSheetId="6">#REF!</definedName>
    <definedName name="жж" localSheetId="7" hidden="1">#REF!,#REF!,#REF!,'Прил 3'!P1_SCOPE_PER_PRT,'Прил 3'!P2_SCOPE_PER_PRT,'Прил 3'!P3_SCOPE_PER_PRT,'Прил 3'!P4_SCOPE_PER_PRT</definedName>
    <definedName name="жж" localSheetId="3">#REF!</definedName>
    <definedName name="жж">#REF!</definedName>
    <definedName name="жжж3" localSheetId="5">#REF!</definedName>
    <definedName name="жжж3" localSheetId="12">#REF!</definedName>
    <definedName name="жжж3" localSheetId="8">#REF!</definedName>
    <definedName name="жжж3" localSheetId="13">#REF!</definedName>
    <definedName name="жжж3" localSheetId="10">#REF!</definedName>
    <definedName name="жжж3" localSheetId="9">#REF!</definedName>
    <definedName name="жжж3" localSheetId="6">#REF!</definedName>
    <definedName name="жжж3" localSheetId="7">#REF!</definedName>
    <definedName name="жжж3" localSheetId="3">#REF!</definedName>
    <definedName name="жжж3">#REF!</definedName>
    <definedName name="жлдджл">#N/A</definedName>
    <definedName name="з" localSheetId="17">#REF!</definedName>
    <definedName name="з" localSheetId="5">#REF!</definedName>
    <definedName name="з" localSheetId="12">#REF!</definedName>
    <definedName name="з" localSheetId="8">#REF!</definedName>
    <definedName name="з" localSheetId="13">#REF!</definedName>
    <definedName name="з" localSheetId="10">#REF!</definedName>
    <definedName name="з" localSheetId="9">#REF!</definedName>
    <definedName name="з" localSheetId="11">#REF!</definedName>
    <definedName name="з" localSheetId="6">#REF!</definedName>
    <definedName name="з" localSheetId="7">#REF!</definedName>
    <definedName name="з" localSheetId="3">#REF!</definedName>
    <definedName name="з">#REF!</definedName>
    <definedName name="з4" localSheetId="17">#REF!</definedName>
    <definedName name="з4" localSheetId="5">#REF!</definedName>
    <definedName name="з4" localSheetId="12">#REF!</definedName>
    <definedName name="з4" localSheetId="8">#REF!</definedName>
    <definedName name="з4" localSheetId="13">#REF!</definedName>
    <definedName name="з4" localSheetId="10">#REF!</definedName>
    <definedName name="з4" localSheetId="9">#REF!</definedName>
    <definedName name="з4" localSheetId="11">#REF!</definedName>
    <definedName name="з4" localSheetId="6">#REF!</definedName>
    <definedName name="з4" localSheetId="7">#REF!</definedName>
    <definedName name="з4" localSheetId="3">#REF!</definedName>
    <definedName name="з4">#REF!</definedName>
    <definedName name="_xlnm.Print_Titles" localSheetId="17">#REF!</definedName>
    <definedName name="_xlnm.Print_Titles" localSheetId="5">#REF!</definedName>
    <definedName name="_xlnm.Print_Titles" localSheetId="1">'Кальк. корр.2019 (ДИ)'!$5:$7</definedName>
    <definedName name="_xlnm.Print_Titles" localSheetId="12">#REF!</definedName>
    <definedName name="_xlnm.Print_Titles" localSheetId="8">#REF!</definedName>
    <definedName name="_xlnm.Print_Titles" localSheetId="13">#REF!</definedName>
    <definedName name="_xlnm.Print_Titles" localSheetId="6">#REF!</definedName>
    <definedName name="_xlnm.Print_Titles" localSheetId="7">#REF!</definedName>
    <definedName name="_xlnm.Print_Titles" localSheetId="3">#REF!</definedName>
    <definedName name="_xlnm.Print_Titles">#REF!</definedName>
    <definedName name="Заголовок_Валюта" localSheetId="5">#REF!</definedName>
    <definedName name="Заголовок_Валюта" localSheetId="12">#REF!</definedName>
    <definedName name="Заголовок_Валюта" localSheetId="8">#REF!</definedName>
    <definedName name="Заголовок_Валюта" localSheetId="13">#REF!</definedName>
    <definedName name="Заголовок_Валюта" localSheetId="10">#REF!</definedName>
    <definedName name="Заголовок_Валюта" localSheetId="9">#REF!</definedName>
    <definedName name="Заголовок_Валюта" localSheetId="6">#REF!</definedName>
    <definedName name="Заголовок_Валюта" localSheetId="7">#REF!</definedName>
    <definedName name="Заголовок_Валюта" localSheetId="3">#REF!</definedName>
    <definedName name="Заголовок_Валюта">#REF!</definedName>
    <definedName name="Заголовок_НДЕ" localSheetId="5">#REF!</definedName>
    <definedName name="Заголовок_НДЕ" localSheetId="12">#REF!</definedName>
    <definedName name="Заголовок_НДЕ" localSheetId="8">#REF!</definedName>
    <definedName name="Заголовок_НДЕ" localSheetId="13">#REF!</definedName>
    <definedName name="Заголовок_НДЕ" localSheetId="10">#REF!</definedName>
    <definedName name="Заголовок_НДЕ" localSheetId="9">#REF!</definedName>
    <definedName name="Заголовок_НДЕ" localSheetId="6">#REF!</definedName>
    <definedName name="Заголовок_НДЕ" localSheetId="7">#REF!</definedName>
    <definedName name="Заголовок_НДЕ" localSheetId="3">#REF!</definedName>
    <definedName name="Заголовок_НДЕ">#REF!</definedName>
    <definedName name="записка" localSheetId="5">'[212]БСС-2'!#REF!</definedName>
    <definedName name="записка" localSheetId="12">'[212]БСС-2'!#REF!</definedName>
    <definedName name="записка" localSheetId="8">'[212]БСС-2'!#REF!</definedName>
    <definedName name="записка" localSheetId="13">'[212]БСС-2'!#REF!</definedName>
    <definedName name="записка" localSheetId="10">'[212]БСС-2'!#REF!</definedName>
    <definedName name="записка" localSheetId="9">'[212]БСС-2'!#REF!</definedName>
    <definedName name="записка" localSheetId="6">'[212]БСС-2'!#REF!</definedName>
    <definedName name="записка" localSheetId="7">'[212]БСС-2'!#REF!</definedName>
    <definedName name="записка" localSheetId="3">'[212]БСС-2'!#REF!</definedName>
    <definedName name="записка">'[212]БСС-2'!#REF!</definedName>
    <definedName name="Затраты" localSheetId="17">#REF!</definedName>
    <definedName name="Затраты" localSheetId="5">#REF!</definedName>
    <definedName name="Затраты" localSheetId="12">#REF!</definedName>
    <definedName name="Затраты" localSheetId="8">#REF!</definedName>
    <definedName name="Затраты" localSheetId="13">#REF!</definedName>
    <definedName name="Затраты" localSheetId="10">#REF!</definedName>
    <definedName name="Затраты" localSheetId="9">#REF!</definedName>
    <definedName name="Затраты" localSheetId="11">#REF!</definedName>
    <definedName name="Затраты" localSheetId="6">#REF!</definedName>
    <definedName name="Затраты" localSheetId="7">#REF!</definedName>
    <definedName name="Затраты" localSheetId="3">#REF!</definedName>
    <definedName name="Затраты">#REF!</definedName>
    <definedName name="Затраты_1_4">'[204]Справочник затрат_СБ'!$E$5:$E$68</definedName>
    <definedName name="Затраты_2" localSheetId="17">#REF!</definedName>
    <definedName name="Затраты_2" localSheetId="5">#REF!</definedName>
    <definedName name="Затраты_2" localSheetId="12">#REF!</definedName>
    <definedName name="Затраты_2" localSheetId="8">#REF!</definedName>
    <definedName name="Затраты_2" localSheetId="13">#REF!</definedName>
    <definedName name="Затраты_2" localSheetId="10">#REF!</definedName>
    <definedName name="Затраты_2" localSheetId="9">#REF!</definedName>
    <definedName name="Затраты_2" localSheetId="11">#REF!</definedName>
    <definedName name="Затраты_2" localSheetId="6">#REF!</definedName>
    <definedName name="Затраты_2" localSheetId="7">#REF!</definedName>
    <definedName name="Затраты_2" localSheetId="3">#REF!</definedName>
    <definedName name="Затраты_2">#REF!</definedName>
    <definedName name="зачеты_КЗ_счет_2">[148]AP_MVT!$B$96,[148]AP_MVT!$B$96:$B$190</definedName>
    <definedName name="зачеты_КЗ_счет_2кв">[148]AP_MVT!$B$96,[148]AP_MVT!$B$96:$B$190</definedName>
    <definedName name="зп_производство">[198]ЗПрасчет!$E$6</definedName>
    <definedName name="зп_транспорт">[198]ЗПрасчет!$E$7</definedName>
    <definedName name="ЗП1">[213]Лист13!$A$2</definedName>
    <definedName name="ЗП2">[213]Лист13!$B$2</definedName>
    <definedName name="ЗП3">[213]Лист13!$C$2</definedName>
    <definedName name="ЗП4">[213]Лист13!$D$2</definedName>
    <definedName name="И" localSheetId="17">#REF!</definedName>
    <definedName name="И" localSheetId="5">#REF!</definedName>
    <definedName name="И" localSheetId="12">#REF!</definedName>
    <definedName name="И" localSheetId="8">#REF!</definedName>
    <definedName name="И" localSheetId="13">#REF!</definedName>
    <definedName name="И" localSheetId="10">#REF!</definedName>
    <definedName name="И" localSheetId="9">#REF!</definedName>
    <definedName name="И" localSheetId="6">#REF!</definedName>
    <definedName name="И" localSheetId="7">#REF!</definedName>
    <definedName name="И" localSheetId="3">#REF!</definedName>
    <definedName name="И">#REF!</definedName>
    <definedName name="й" localSheetId="17">#REF!</definedName>
    <definedName name="й" localSheetId="5">#REF!</definedName>
    <definedName name="й" localSheetId="12">#REF!</definedName>
    <definedName name="й" localSheetId="8">#REF!</definedName>
    <definedName name="й" localSheetId="13">#REF!</definedName>
    <definedName name="й" localSheetId="10">#REF!</definedName>
    <definedName name="й" localSheetId="9">#REF!</definedName>
    <definedName name="й" localSheetId="11">#REF!</definedName>
    <definedName name="й" localSheetId="6">#REF!</definedName>
    <definedName name="й" localSheetId="7">#REF!</definedName>
    <definedName name="й" localSheetId="3">#REF!</definedName>
    <definedName name="й" localSheetId="15">#REF!</definedName>
    <definedName name="й">#REF!</definedName>
    <definedName name="и_эсо_вн" localSheetId="12">#REF!</definedName>
    <definedName name="и_эсо_вн" localSheetId="13">#REF!</definedName>
    <definedName name="и_эсо_вн">#REF!</definedName>
    <definedName name="и_эсо_сн1" localSheetId="12">#REF!</definedName>
    <definedName name="и_эсо_сн1" localSheetId="13">#REF!</definedName>
    <definedName name="и_эсо_сн1">#REF!</definedName>
    <definedName name="И1" localSheetId="5">#REF!</definedName>
    <definedName name="И1" localSheetId="12">#REF!</definedName>
    <definedName name="И1" localSheetId="8">#REF!</definedName>
    <definedName name="И1" localSheetId="13">#REF!</definedName>
    <definedName name="И1" localSheetId="10">#REF!</definedName>
    <definedName name="И1" localSheetId="9">#REF!</definedName>
    <definedName name="И1" localSheetId="6">#REF!</definedName>
    <definedName name="И1" localSheetId="7">#REF!</definedName>
    <definedName name="И1" localSheetId="3">#REF!</definedName>
    <definedName name="И1">#REF!</definedName>
    <definedName name="й12" localSheetId="17">#REF!</definedName>
    <definedName name="й12" localSheetId="5">#REF!</definedName>
    <definedName name="й12" localSheetId="12">#REF!</definedName>
    <definedName name="й12" localSheetId="8">#REF!</definedName>
    <definedName name="й12" localSheetId="13">#REF!</definedName>
    <definedName name="й12" localSheetId="10">#REF!</definedName>
    <definedName name="й12" localSheetId="9">#REF!</definedName>
    <definedName name="й12" localSheetId="11">#REF!</definedName>
    <definedName name="й12" localSheetId="6">#REF!</definedName>
    <definedName name="й12" localSheetId="7">#REF!</definedName>
    <definedName name="й12" localSheetId="3">#REF!</definedName>
    <definedName name="й12" localSheetId="15">#REF!</definedName>
    <definedName name="й12">#REF!</definedName>
    <definedName name="и2" localSheetId="5">#REF!</definedName>
    <definedName name="и2" localSheetId="12">#REF!</definedName>
    <definedName name="и2" localSheetId="8">#REF!</definedName>
    <definedName name="и2" localSheetId="13">#REF!</definedName>
    <definedName name="и2" localSheetId="10">#REF!</definedName>
    <definedName name="и2" localSheetId="9">#REF!</definedName>
    <definedName name="и2" localSheetId="6">#REF!</definedName>
    <definedName name="и2" localSheetId="7">#REF!</definedName>
    <definedName name="и2" localSheetId="3">#REF!</definedName>
    <definedName name="и2">#REF!</definedName>
    <definedName name="и3" localSheetId="5">#REF!</definedName>
    <definedName name="и3" localSheetId="12">#REF!</definedName>
    <definedName name="и3" localSheetId="8">#REF!</definedName>
    <definedName name="и3" localSheetId="13">#REF!</definedName>
    <definedName name="и3" localSheetId="10">#REF!</definedName>
    <definedName name="и3" localSheetId="9">#REF!</definedName>
    <definedName name="и3" localSheetId="6">#REF!</definedName>
    <definedName name="и3" localSheetId="7">#REF!</definedName>
    <definedName name="и3" localSheetId="3">#REF!</definedName>
    <definedName name="и3">#REF!</definedName>
    <definedName name="и4" localSheetId="5">#REF!</definedName>
    <definedName name="и4" localSheetId="12">#REF!</definedName>
    <definedName name="и4" localSheetId="8">#REF!</definedName>
    <definedName name="и4" localSheetId="13">#REF!</definedName>
    <definedName name="и4" localSheetId="10">#REF!</definedName>
    <definedName name="и4" localSheetId="9">#REF!</definedName>
    <definedName name="и4" localSheetId="6">#REF!</definedName>
    <definedName name="и4" localSheetId="7">#REF!</definedName>
    <definedName name="и4" localSheetId="3">#REF!</definedName>
    <definedName name="и4">#REF!</definedName>
    <definedName name="й4535" localSheetId="17">#REF!</definedName>
    <definedName name="й4535" localSheetId="5">#REF!</definedName>
    <definedName name="й4535" localSheetId="12">#REF!</definedName>
    <definedName name="й4535" localSheetId="8">#REF!</definedName>
    <definedName name="й4535" localSheetId="13">#REF!</definedName>
    <definedName name="й4535" localSheetId="10">#REF!</definedName>
    <definedName name="й4535" localSheetId="9">#REF!</definedName>
    <definedName name="й4535" localSheetId="11">#REF!</definedName>
    <definedName name="й4535" localSheetId="6">#REF!</definedName>
    <definedName name="й4535" localSheetId="7">#REF!</definedName>
    <definedName name="й4535" localSheetId="3">#REF!</definedName>
    <definedName name="й4535">#REF!</definedName>
    <definedName name="Извлечение_ИМ" localSheetId="17">#REF!</definedName>
    <definedName name="Извлечение_ИМ" localSheetId="5">#REF!</definedName>
    <definedName name="Извлечение_ИМ" localSheetId="12">#REF!</definedName>
    <definedName name="Извлечение_ИМ" localSheetId="8">#REF!</definedName>
    <definedName name="Извлечение_ИМ" localSheetId="13">#REF!</definedName>
    <definedName name="Извлечение_ИМ" localSheetId="10">#REF!</definedName>
    <definedName name="Извлечение_ИМ" localSheetId="9">#REF!</definedName>
    <definedName name="Извлечение_ИМ" localSheetId="11">#REF!</definedName>
    <definedName name="Извлечение_ИМ" localSheetId="6">#REF!</definedName>
    <definedName name="Извлечение_ИМ" localSheetId="7">#REF!</definedName>
    <definedName name="Извлечение_ИМ" localSheetId="3">#REF!</definedName>
    <definedName name="Извлечение_ИМ" localSheetId="15">#REF!</definedName>
    <definedName name="Извлечение_ИМ">#REF!</definedName>
    <definedName name="_xlnm.Extract" localSheetId="17">#REF!</definedName>
    <definedName name="_xlnm.Extract" localSheetId="5">#REF!</definedName>
    <definedName name="_xlnm.Extract" localSheetId="12">#REF!</definedName>
    <definedName name="_xlnm.Extract" localSheetId="8">#REF!</definedName>
    <definedName name="_xlnm.Extract" localSheetId="13">#REF!</definedName>
    <definedName name="_xlnm.Extract" localSheetId="10">#REF!</definedName>
    <definedName name="_xlnm.Extract" localSheetId="9">#REF!</definedName>
    <definedName name="_xlnm.Extract" localSheetId="11">#REF!</definedName>
    <definedName name="_xlnm.Extract" localSheetId="6">#REF!</definedName>
    <definedName name="_xlnm.Extract" localSheetId="7">#REF!</definedName>
    <definedName name="_xlnm.Extract" localSheetId="3">#REF!</definedName>
    <definedName name="_xlnm.Extract" localSheetId="15">#REF!</definedName>
    <definedName name="_xlnm.Extract">#REF!</definedName>
    <definedName name="изм" localSheetId="17">#REF!</definedName>
    <definedName name="изм" localSheetId="5">#REF!</definedName>
    <definedName name="изм" localSheetId="12">#REF!</definedName>
    <definedName name="изм" localSheetId="8">#REF!</definedName>
    <definedName name="изм" localSheetId="13">#REF!</definedName>
    <definedName name="изм" localSheetId="10">#REF!</definedName>
    <definedName name="изм" localSheetId="9">#REF!</definedName>
    <definedName name="изм" localSheetId="11">#REF!</definedName>
    <definedName name="изм" localSheetId="6">#REF!</definedName>
    <definedName name="изм" localSheetId="7">#REF!</definedName>
    <definedName name="изм" localSheetId="3">#REF!</definedName>
    <definedName name="изм">#REF!</definedName>
    <definedName name="ий" localSheetId="12">'[4]4.8теплоноситель'!ий</definedName>
    <definedName name="ий" localSheetId="13">'[4]4.8теплоноситель'!ий</definedName>
    <definedName name="ий">'[4]4.8теплоноситель'!ий</definedName>
    <definedName name="йй" localSheetId="17">#N/A</definedName>
    <definedName name="йй" localSheetId="12">#N/A</definedName>
    <definedName name="йй" localSheetId="8">#N/A</definedName>
    <definedName name="йй" localSheetId="10">#N/A</definedName>
    <definedName name="йй" localSheetId="9">#N/A</definedName>
    <definedName name="йй" localSheetId="6">[21]!йй</definedName>
    <definedName name="йй" localSheetId="7">[21]!йй</definedName>
    <definedName name="йй">#N/A</definedName>
    <definedName name="иии" localSheetId="17">#REF!</definedName>
    <definedName name="иии" localSheetId="5">#REF!</definedName>
    <definedName name="иии" localSheetId="12">#REF!</definedName>
    <definedName name="иии" localSheetId="8">#REF!</definedName>
    <definedName name="иии" localSheetId="13">#REF!</definedName>
    <definedName name="иии" localSheetId="10">#REF!</definedName>
    <definedName name="иии" localSheetId="9">#REF!</definedName>
    <definedName name="иии" localSheetId="6">#REF!</definedName>
    <definedName name="иии" localSheetId="7">#REF!</definedName>
    <definedName name="иии" localSheetId="3">#REF!</definedName>
    <definedName name="иии">#REF!</definedName>
    <definedName name="ииии" localSheetId="17">#REF!</definedName>
    <definedName name="ииии" localSheetId="5">#REF!</definedName>
    <definedName name="ииии" localSheetId="12">#REF!</definedName>
    <definedName name="ииии" localSheetId="8">#REF!</definedName>
    <definedName name="ииии" localSheetId="13">#REF!</definedName>
    <definedName name="ииии" localSheetId="10">#REF!</definedName>
    <definedName name="ииии" localSheetId="9">#REF!</definedName>
    <definedName name="ииии" localSheetId="11">#REF!</definedName>
    <definedName name="ииии" localSheetId="6">#REF!</definedName>
    <definedName name="ииии" localSheetId="7">#REF!</definedName>
    <definedName name="ииии" localSheetId="3">#REF!</definedName>
    <definedName name="ииии" localSheetId="15">#REF!</definedName>
    <definedName name="ииии">#REF!</definedName>
    <definedName name="йййййййййййййййййййййййй" localSheetId="17">#N/A</definedName>
    <definedName name="йййййййййййййййййййййййй" localSheetId="12">#N/A</definedName>
    <definedName name="йййййййййййййййййййййййй" localSheetId="8">#N/A</definedName>
    <definedName name="йййййййййййййййййййййййй" localSheetId="10">#N/A</definedName>
    <definedName name="йййййййййййййййййййййййй" localSheetId="9">#N/A</definedName>
    <definedName name="йййййййййййййййййййййййй" localSheetId="6">[21]!йййййййййййййййййййййййй</definedName>
    <definedName name="йййййййййййййййййййййййй" localSheetId="7">[21]!йййййййййййййййййййййййй</definedName>
    <definedName name="йййййййййййййййййййййййй">#N/A</definedName>
    <definedName name="ииьиютиьролр" localSheetId="17">#REF!</definedName>
    <definedName name="ииьиютиьролр" localSheetId="5">#REF!</definedName>
    <definedName name="ииьиютиьролр" localSheetId="12">#REF!</definedName>
    <definedName name="ииьиютиьролр" localSheetId="8">#REF!</definedName>
    <definedName name="ииьиютиьролр" localSheetId="13">#REF!</definedName>
    <definedName name="ииьиютиьролр" localSheetId="10">#REF!</definedName>
    <definedName name="ииьиютиьролр" localSheetId="9">#REF!</definedName>
    <definedName name="ииьиютиьролр" localSheetId="11">#REF!</definedName>
    <definedName name="ииьиютиьролр" localSheetId="6">#REF!</definedName>
    <definedName name="ииьиютиьролр" localSheetId="7">#REF!</definedName>
    <definedName name="ииьиютиьролр" localSheetId="3">#REF!</definedName>
    <definedName name="ииьиютиьролр" localSheetId="15">#REF!</definedName>
    <definedName name="ииьиютиьролр">#REF!</definedName>
    <definedName name="йкуай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 localSheetId="17">#REF!</definedName>
    <definedName name="илго" localSheetId="5">#REF!</definedName>
    <definedName name="илго" localSheetId="12">#REF!</definedName>
    <definedName name="илго" localSheetId="8">#REF!</definedName>
    <definedName name="илго" localSheetId="13">#REF!</definedName>
    <definedName name="илго" localSheetId="10">#REF!</definedName>
    <definedName name="илго" localSheetId="9">#REF!</definedName>
    <definedName name="илго" localSheetId="11">#REF!</definedName>
    <definedName name="илго" localSheetId="6">#REF!</definedName>
    <definedName name="илго" localSheetId="7">#REF!</definedName>
    <definedName name="илго" localSheetId="3">#REF!</definedName>
    <definedName name="илго" localSheetId="15">#REF!</definedName>
    <definedName name="илго">#REF!</definedName>
    <definedName name="ИМТ">'[188]БСС-1'!$B$3</definedName>
    <definedName name="индекс" localSheetId="17">#REF!</definedName>
    <definedName name="индекс" localSheetId="5">#REF!</definedName>
    <definedName name="индекс" localSheetId="12">#REF!</definedName>
    <definedName name="индекс" localSheetId="8">#REF!</definedName>
    <definedName name="индекс" localSheetId="13">#REF!</definedName>
    <definedName name="индекс" localSheetId="10">#REF!</definedName>
    <definedName name="индекс" localSheetId="9">#REF!</definedName>
    <definedName name="индекс" localSheetId="11">#REF!</definedName>
    <definedName name="индекс" localSheetId="6">#REF!</definedName>
    <definedName name="индекс" localSheetId="7">#REF!</definedName>
    <definedName name="индекс" localSheetId="3">#REF!</definedName>
    <definedName name="индекс" localSheetId="15">#REF!</definedName>
    <definedName name="индекс">#REF!</definedName>
    <definedName name="ИНДЕКСЫ_2013" localSheetId="17">#REF!</definedName>
    <definedName name="ИНДЕКСЫ_2013" localSheetId="5">#REF!</definedName>
    <definedName name="ИНДЕКСЫ_2013" localSheetId="12">#REF!</definedName>
    <definedName name="ИНДЕКСЫ_2013" localSheetId="8">#REF!</definedName>
    <definedName name="ИНДЕКСЫ_2013" localSheetId="13">#REF!</definedName>
    <definedName name="ИНДЕКСЫ_2013" localSheetId="10">#REF!</definedName>
    <definedName name="ИНДЕКСЫ_2013" localSheetId="9">#REF!</definedName>
    <definedName name="ИНДЕКСЫ_2013" localSheetId="11">#REF!</definedName>
    <definedName name="ИНДЕКСЫ_2013" localSheetId="6">#REF!</definedName>
    <definedName name="ИНДЕКСЫ_2013" localSheetId="7">#REF!</definedName>
    <definedName name="ИНДЕКСЫ_2013" localSheetId="3">#REF!</definedName>
    <definedName name="ИНДЕКСЫ_2013" localSheetId="15">#REF!</definedName>
    <definedName name="ИНДЕКСЫ_2013">#REF!</definedName>
    <definedName name="индцкавг98" localSheetId="17" hidden="1">{#N/A,#N/A,TRUE,"Лист1";#N/A,#N/A,TRUE,"Лист2";#N/A,#N/A,TRUE,"Лист3"}</definedName>
    <definedName name="индцкавг98" localSheetId="5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localSheetId="12" hidden="1">{#N/A,#N/A,TRUE,"Лист1";#N/A,#N/A,TRUE,"Лист2";#N/A,#N/A,TRUE,"Лист3"}</definedName>
    <definedName name="индцкавг98" localSheetId="8" hidden="1">{#N/A,#N/A,TRUE,"Лист1";#N/A,#N/A,TRUE,"Лист2";#N/A,#N/A,TRUE,"Лист3"}</definedName>
    <definedName name="индцкавг98" localSheetId="13" hidden="1">{#N/A,#N/A,TRUE,"Лист1";#N/A,#N/A,TRUE,"Лист2";#N/A,#N/A,TRUE,"Лист3"}</definedName>
    <definedName name="индцкавг98" localSheetId="10" hidden="1">{#N/A,#N/A,TRUE,"Лист1";#N/A,#N/A,TRUE,"Лист2";#N/A,#N/A,TRUE,"Лист3"}</definedName>
    <definedName name="индцкавг98" localSheetId="9" hidden="1">{#N/A,#N/A,TRUE,"Лист1";#N/A,#N/A,TRUE,"Лист2";#N/A,#N/A,TRUE,"Лист3"}</definedName>
    <definedName name="индцкавг98" localSheetId="11" hidden="1">{#N/A,#N/A,TRUE,"Лист1";#N/A,#N/A,TRUE,"Лист2";#N/A,#N/A,TRUE,"Лист3"}</definedName>
    <definedName name="индцкавг98" localSheetId="6" hidden="1">{#N/A,#N/A,TRUE,"Лист1";#N/A,#N/A,TRUE,"Лист2";#N/A,#N/A,TRUE,"Лист3"}</definedName>
    <definedName name="индцкавг98" localSheetId="7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localSheetId="15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 localSheetId="17">#REF!</definedName>
    <definedName name="ип" localSheetId="5">#REF!</definedName>
    <definedName name="ип" localSheetId="12">#REF!</definedName>
    <definedName name="ип" localSheetId="8">#REF!</definedName>
    <definedName name="ип" localSheetId="13">#REF!</definedName>
    <definedName name="ип" localSheetId="10">#REF!</definedName>
    <definedName name="ип" localSheetId="9">#REF!</definedName>
    <definedName name="ип" localSheetId="11">#REF!</definedName>
    <definedName name="ип" localSheetId="6">#REF!</definedName>
    <definedName name="ип" localSheetId="7">#REF!</definedName>
    <definedName name="ип" localSheetId="3">#REF!</definedName>
    <definedName name="ип">#REF!</definedName>
    <definedName name="иролгрщр" localSheetId="17">#REF!</definedName>
    <definedName name="иролгрщр" localSheetId="5">#REF!</definedName>
    <definedName name="иролгрщр" localSheetId="12">#REF!</definedName>
    <definedName name="иролгрщр" localSheetId="8">#REF!</definedName>
    <definedName name="иролгрщр" localSheetId="13">#REF!</definedName>
    <definedName name="иролгрщр" localSheetId="10">#REF!</definedName>
    <definedName name="иролгрщр" localSheetId="9">#REF!</definedName>
    <definedName name="иролгрщр" localSheetId="11">#REF!</definedName>
    <definedName name="иролгрщр" localSheetId="6">#REF!</definedName>
    <definedName name="иролгрщр" localSheetId="7">#REF!</definedName>
    <definedName name="иролгрщр" localSheetId="3">#REF!</definedName>
    <definedName name="иролгрщр">#REF!</definedName>
    <definedName name="ИТ">'[188]БСС-1'!$B$3</definedName>
    <definedName name="йукейук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17">#REF!</definedName>
    <definedName name="йуц3к" localSheetId="5">#REF!</definedName>
    <definedName name="йуц3к" localSheetId="12">#REF!</definedName>
    <definedName name="йуц3к" localSheetId="8">#REF!</definedName>
    <definedName name="йуц3к" localSheetId="13">#REF!</definedName>
    <definedName name="йуц3к" localSheetId="10">#REF!</definedName>
    <definedName name="йуц3к" localSheetId="9">#REF!</definedName>
    <definedName name="йуц3к" localSheetId="11">#REF!</definedName>
    <definedName name="йуц3к" localSheetId="6">#REF!</definedName>
    <definedName name="йуц3к" localSheetId="7">#REF!</definedName>
    <definedName name="йуц3к" localSheetId="3">#REF!</definedName>
    <definedName name="йуц3к">#REF!</definedName>
    <definedName name="йуцк" localSheetId="17">#REF!</definedName>
    <definedName name="йуцк" localSheetId="5">#REF!</definedName>
    <definedName name="йуцк" localSheetId="12">#REF!</definedName>
    <definedName name="йуцк" localSheetId="8">#REF!</definedName>
    <definedName name="йуцк" localSheetId="13">#REF!</definedName>
    <definedName name="йуцк" localSheetId="10">#REF!</definedName>
    <definedName name="йуцк" localSheetId="9">#REF!</definedName>
    <definedName name="йуцк" localSheetId="11">#REF!</definedName>
    <definedName name="йуцк" localSheetId="6">#REF!</definedName>
    <definedName name="йуцк" localSheetId="7">#REF!</definedName>
    <definedName name="йуцк" localSheetId="3">#REF!</definedName>
    <definedName name="йуцк">#REF!</definedName>
    <definedName name="йфц" localSheetId="17">#N/A</definedName>
    <definedName name="йфц" localSheetId="12">#N/A</definedName>
    <definedName name="йфц" localSheetId="8">#N/A</definedName>
    <definedName name="йфц" localSheetId="10">#N/A</definedName>
    <definedName name="йфц" localSheetId="9">#N/A</definedName>
    <definedName name="йфц" localSheetId="6">[21]!йфц</definedName>
    <definedName name="йфц" localSheetId="7">[21]!йфц</definedName>
    <definedName name="йфц">#N/A</definedName>
    <definedName name="йц" localSheetId="17">#N/A</definedName>
    <definedName name="йц" localSheetId="12">#N/A</definedName>
    <definedName name="йц" localSheetId="8">#N/A</definedName>
    <definedName name="йц" localSheetId="10">#N/A</definedName>
    <definedName name="йц" localSheetId="9">#N/A</definedName>
    <definedName name="йц" localSheetId="6">[21]!йц</definedName>
    <definedName name="йц" localSheetId="7">[21]!йц</definedName>
    <definedName name="йц">#N/A</definedName>
    <definedName name="йц3" localSheetId="17">#REF!</definedName>
    <definedName name="йц3" localSheetId="5">#REF!</definedName>
    <definedName name="йц3" localSheetId="12">#REF!</definedName>
    <definedName name="йц3" localSheetId="8">#REF!</definedName>
    <definedName name="йц3" localSheetId="13">#REF!</definedName>
    <definedName name="йц3" localSheetId="10">#REF!</definedName>
    <definedName name="йц3" localSheetId="9">#REF!</definedName>
    <definedName name="йц3" localSheetId="11">#REF!</definedName>
    <definedName name="йц3" localSheetId="6">#REF!</definedName>
    <definedName name="йц3" localSheetId="7">#REF!</definedName>
    <definedName name="йц3" localSheetId="3">#REF!</definedName>
    <definedName name="йц3">#REF!</definedName>
    <definedName name="йцй" localSheetId="17">'[214]Справочно(январь)'!#REF!</definedName>
    <definedName name="йцй" localSheetId="5">'[214]Справочно(январь)'!#REF!</definedName>
    <definedName name="йцй" localSheetId="12">'[214]Справочно(январь)'!#REF!</definedName>
    <definedName name="йцй" localSheetId="8">'[214]Справочно(январь)'!#REF!</definedName>
    <definedName name="йцй" localSheetId="13">'[214]Справочно(январь)'!#REF!</definedName>
    <definedName name="йцй" localSheetId="10">'[214]Справочно(январь)'!#REF!</definedName>
    <definedName name="йцй" localSheetId="9">'[214]Справочно(январь)'!#REF!</definedName>
    <definedName name="йцй" localSheetId="6">'[214]Справочно(январь)'!#REF!</definedName>
    <definedName name="йцй" localSheetId="7">'[214]Справочно(январь)'!#REF!</definedName>
    <definedName name="йцй" localSheetId="3">'[214]Справочно(январь)'!#REF!</definedName>
    <definedName name="йцй">'[214]Справочно(январь)'!#REF!</definedName>
    <definedName name="йцу" localSheetId="17">#REF!</definedName>
    <definedName name="йцу" localSheetId="5">#REF!</definedName>
    <definedName name="йцу" localSheetId="12">#REF!</definedName>
    <definedName name="йцу" localSheetId="8">#REF!</definedName>
    <definedName name="йцу" localSheetId="13">#REF!</definedName>
    <definedName name="йцу" localSheetId="10">#REF!</definedName>
    <definedName name="йцу" localSheetId="9">#REF!</definedName>
    <definedName name="йцу" localSheetId="11">#REF!</definedName>
    <definedName name="йцу" localSheetId="6">#REF!</definedName>
    <definedName name="йцу" localSheetId="7">#REF!</definedName>
    <definedName name="йцу" localSheetId="3">#REF!</definedName>
    <definedName name="йцу" localSheetId="15">#REF!</definedName>
    <definedName name="йцу">#REF!</definedName>
    <definedName name="йцуйцуй" localSheetId="17">#REF!</definedName>
    <definedName name="йцуйцуй" localSheetId="5">#REF!</definedName>
    <definedName name="йцуйцуй" localSheetId="12">#REF!</definedName>
    <definedName name="йцуйцуй" localSheetId="8">#REF!</definedName>
    <definedName name="йцуйцуй" localSheetId="13">#REF!</definedName>
    <definedName name="йцуйцуй" localSheetId="10">#REF!</definedName>
    <definedName name="йцуйцуй" localSheetId="9">#REF!</definedName>
    <definedName name="йцуйцуй" localSheetId="11">#REF!</definedName>
    <definedName name="йцуйцуй" localSheetId="6">#REF!</definedName>
    <definedName name="йцуйцуй" localSheetId="7">#REF!</definedName>
    <definedName name="йцуйцуй" localSheetId="3">#REF!</definedName>
    <definedName name="йцуйцуй" localSheetId="15">#REF!</definedName>
    <definedName name="йцуйцуй">#REF!</definedName>
    <definedName name="йцук" localSheetId="17">#REF!</definedName>
    <definedName name="йцук" localSheetId="5">#REF!</definedName>
    <definedName name="йцук" localSheetId="12">#REF!</definedName>
    <definedName name="йцук" localSheetId="8">#REF!</definedName>
    <definedName name="йцук" localSheetId="13">#REF!</definedName>
    <definedName name="йцук" localSheetId="10">#REF!</definedName>
    <definedName name="йцук" localSheetId="9">#REF!</definedName>
    <definedName name="йцук" localSheetId="11">#REF!</definedName>
    <definedName name="йцук" localSheetId="6">#REF!</definedName>
    <definedName name="йцук" localSheetId="7">#REF!</definedName>
    <definedName name="йцук" localSheetId="3">#REF!</definedName>
    <definedName name="йцук" localSheetId="15">#REF!</definedName>
    <definedName name="йцук">#REF!</definedName>
    <definedName name="йцукайу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юл" localSheetId="17">#REF!</definedName>
    <definedName name="июл" localSheetId="5">#REF!</definedName>
    <definedName name="июл" localSheetId="12">#REF!</definedName>
    <definedName name="июл" localSheetId="8">#REF!</definedName>
    <definedName name="июл" localSheetId="13">#REF!</definedName>
    <definedName name="июл" localSheetId="10">#REF!</definedName>
    <definedName name="июл" localSheetId="9">#REF!</definedName>
    <definedName name="июл" localSheetId="11">#REF!</definedName>
    <definedName name="июл" localSheetId="6">#REF!</definedName>
    <definedName name="июл" localSheetId="7">#REF!</definedName>
    <definedName name="июл" localSheetId="3">#REF!</definedName>
    <definedName name="июл" localSheetId="15">#REF!</definedName>
    <definedName name="июл">#REF!</definedName>
    <definedName name="июл2" localSheetId="17">#REF!</definedName>
    <definedName name="июл2" localSheetId="5">#REF!</definedName>
    <definedName name="июл2" localSheetId="12">#REF!</definedName>
    <definedName name="июл2" localSheetId="8">#REF!</definedName>
    <definedName name="июл2" localSheetId="13">#REF!</definedName>
    <definedName name="июл2" localSheetId="10">#REF!</definedName>
    <definedName name="июл2" localSheetId="9">#REF!</definedName>
    <definedName name="июл2" localSheetId="11">#REF!</definedName>
    <definedName name="июл2" localSheetId="6">#REF!</definedName>
    <definedName name="июл2" localSheetId="7">#REF!</definedName>
    <definedName name="июл2" localSheetId="3">#REF!</definedName>
    <definedName name="июл2" localSheetId="15">#REF!</definedName>
    <definedName name="июл2">#REF!</definedName>
    <definedName name="июль" localSheetId="17">#REF!</definedName>
    <definedName name="июль" localSheetId="5">#REF!</definedName>
    <definedName name="июль" localSheetId="12">#REF!</definedName>
    <definedName name="июль" localSheetId="8">#REF!</definedName>
    <definedName name="июль" localSheetId="13">#REF!</definedName>
    <definedName name="июль" localSheetId="10">#REF!</definedName>
    <definedName name="июль" localSheetId="9">#REF!</definedName>
    <definedName name="июль" localSheetId="11">#REF!</definedName>
    <definedName name="июль" localSheetId="6">#REF!</definedName>
    <definedName name="июль" localSheetId="7">#REF!</definedName>
    <definedName name="июль" localSheetId="3">#REF!</definedName>
    <definedName name="июль" localSheetId="15">#REF!</definedName>
    <definedName name="июль">#REF!</definedName>
    <definedName name="июн" localSheetId="17">#REF!</definedName>
    <definedName name="июн" localSheetId="5">#REF!</definedName>
    <definedName name="июн" localSheetId="12">#REF!</definedName>
    <definedName name="июн" localSheetId="8">#REF!</definedName>
    <definedName name="июн" localSheetId="13">#REF!</definedName>
    <definedName name="июн" localSheetId="10">#REF!</definedName>
    <definedName name="июн" localSheetId="9">#REF!</definedName>
    <definedName name="июн" localSheetId="11">#REF!</definedName>
    <definedName name="июн" localSheetId="6">#REF!</definedName>
    <definedName name="июн" localSheetId="7">#REF!</definedName>
    <definedName name="июн" localSheetId="3">#REF!</definedName>
    <definedName name="июн">#REF!</definedName>
    <definedName name="июн2" localSheetId="17">#REF!</definedName>
    <definedName name="июн2" localSheetId="5">#REF!</definedName>
    <definedName name="июн2" localSheetId="12">#REF!</definedName>
    <definedName name="июн2" localSheetId="8">#REF!</definedName>
    <definedName name="июн2" localSheetId="13">#REF!</definedName>
    <definedName name="июн2" localSheetId="10">#REF!</definedName>
    <definedName name="июн2" localSheetId="9">#REF!</definedName>
    <definedName name="июн2" localSheetId="11">#REF!</definedName>
    <definedName name="июн2" localSheetId="6">#REF!</definedName>
    <definedName name="июн2" localSheetId="7">#REF!</definedName>
    <definedName name="июн2" localSheetId="3">#REF!</definedName>
    <definedName name="июн2">#REF!</definedName>
    <definedName name="июнмол" localSheetId="17">[215]Сибмол!#REF!</definedName>
    <definedName name="июнмол" localSheetId="12">[215]Сибмол!#REF!</definedName>
    <definedName name="июнмол" localSheetId="8">[215]Сибмол!#REF!</definedName>
    <definedName name="июнмол" localSheetId="13">[215]Сибмол!#REF!</definedName>
    <definedName name="июнмол" localSheetId="10">[215]Сибмол!#REF!</definedName>
    <definedName name="июнмол" localSheetId="9">[215]Сибмол!#REF!</definedName>
    <definedName name="июнмол" localSheetId="6">[215]Сибмол!#REF!</definedName>
    <definedName name="июнмол" localSheetId="7">[215]Сибмол!#REF!</definedName>
    <definedName name="июнмол">[215]Сибмол!#REF!</definedName>
    <definedName name="июнмолоб" localSheetId="12">[215]Сибмол!#REF!</definedName>
    <definedName name="июнмолоб" localSheetId="13">[215]Сибмол!#REF!</definedName>
    <definedName name="июнмолоб">[215]Сибмол!#REF!</definedName>
    <definedName name="июноб" localSheetId="12">[215]Сибмол!#REF!</definedName>
    <definedName name="июноб" localSheetId="13">[215]Сибмол!#REF!</definedName>
    <definedName name="июноб">[215]Сибмол!#REF!</definedName>
    <definedName name="июнчоб" localSheetId="12">[215]Сибмол!#REF!</definedName>
    <definedName name="июнчоб" localSheetId="13">[215]Сибмол!#REF!</definedName>
    <definedName name="июнчоб">[215]Сибмол!#REF!</definedName>
    <definedName name="июнь" localSheetId="17">#REF!</definedName>
    <definedName name="июнь" localSheetId="5">#REF!</definedName>
    <definedName name="июнь" localSheetId="12">#REF!</definedName>
    <definedName name="июнь" localSheetId="8">#REF!</definedName>
    <definedName name="июнь" localSheetId="13">#REF!</definedName>
    <definedName name="июнь" localSheetId="10">#REF!</definedName>
    <definedName name="июнь" localSheetId="9">#REF!</definedName>
    <definedName name="июнь" localSheetId="11">#REF!</definedName>
    <definedName name="июнь" localSheetId="6">#REF!</definedName>
    <definedName name="июнь" localSheetId="7">#REF!</definedName>
    <definedName name="июнь" localSheetId="3">#REF!</definedName>
    <definedName name="июнь" localSheetId="15">#REF!</definedName>
    <definedName name="июнь">#REF!</definedName>
    <definedName name="к" localSheetId="17">#REF!</definedName>
    <definedName name="к" localSheetId="5">#REF!</definedName>
    <definedName name="к" localSheetId="12">#REF!</definedName>
    <definedName name="к" localSheetId="8">#REF!</definedName>
    <definedName name="к" localSheetId="13">#REF!</definedName>
    <definedName name="к" localSheetId="10">#REF!</definedName>
    <definedName name="к" localSheetId="9">#REF!</definedName>
    <definedName name="к" localSheetId="11">#REF!</definedName>
    <definedName name="к" localSheetId="6">#REF!</definedName>
    <definedName name="к" localSheetId="7">#REF!</definedName>
    <definedName name="к" localSheetId="3">#REF!</definedName>
    <definedName name="к" localSheetId="15">#REF!</definedName>
    <definedName name="к">#REF!</definedName>
    <definedName name="К1" localSheetId="17">'[216]Приложение 3'!#REF!</definedName>
    <definedName name="К1" localSheetId="5">'[216]Приложение 3'!#REF!</definedName>
    <definedName name="К1" localSheetId="12">'[216]Приложение 3'!#REF!</definedName>
    <definedName name="К1" localSheetId="8">'[216]Приложение 3'!#REF!</definedName>
    <definedName name="К1" localSheetId="13">'[216]Приложение 3'!#REF!</definedName>
    <definedName name="К1" localSheetId="10">'[216]Приложение 3'!#REF!</definedName>
    <definedName name="К1" localSheetId="9">'[216]Приложение 3'!#REF!</definedName>
    <definedName name="К1" localSheetId="11">'[216]Приложение 3'!#REF!</definedName>
    <definedName name="К1" localSheetId="6">'[217]7'!$B$29</definedName>
    <definedName name="К1" localSheetId="7">'[217]7'!$B$29</definedName>
    <definedName name="К1" localSheetId="3">'[216]Приложение 3'!#REF!</definedName>
    <definedName name="К1" localSheetId="15">'[216]Приложение 3'!#REF!</definedName>
    <definedName name="К1">'[216]Приложение 3'!#REF!</definedName>
    <definedName name="к2" localSheetId="17">'[218]7'!#REF!</definedName>
    <definedName name="к2" localSheetId="5">'[219]7'!#REF!</definedName>
    <definedName name="к2" localSheetId="12">'[220]7'!#REF!</definedName>
    <definedName name="к2" localSheetId="8">'[220]7'!#REF!</definedName>
    <definedName name="к2" localSheetId="13">'[220]7'!#REF!</definedName>
    <definedName name="к2" localSheetId="10">'[220]7'!#REF!</definedName>
    <definedName name="к2" localSheetId="9">'[220]7'!#REF!</definedName>
    <definedName name="к2" localSheetId="11">'[220]7'!#REF!</definedName>
    <definedName name="к2" localSheetId="6">'[221]7'!#REF!</definedName>
    <definedName name="к2" localSheetId="7">'[217]7'!$B$30</definedName>
    <definedName name="к2" localSheetId="3">'[219]7'!#REF!</definedName>
    <definedName name="к2" localSheetId="15">'[222]7'!#REF!</definedName>
    <definedName name="к2">'[222]7'!#REF!</definedName>
    <definedName name="к3" localSheetId="12">#REF!</definedName>
    <definedName name="к3" localSheetId="13">#REF!</definedName>
    <definedName name="к3" localSheetId="6">#REF!</definedName>
    <definedName name="к3">#REF!</definedName>
    <definedName name="Как_принял">[223]Приход!$E$5:$E$5497</definedName>
    <definedName name="канц" localSheetId="5">'[224]ФОТ по месяцам'!#REF!</definedName>
    <definedName name="канц" localSheetId="12">'[224]ФОТ по месяцам'!#REF!</definedName>
    <definedName name="канц" localSheetId="13">'[224]ФОТ по месяцам'!#REF!</definedName>
    <definedName name="канц" localSheetId="11">'[224]ФОТ по месяцам'!#REF!</definedName>
    <definedName name="канц" localSheetId="6">'[224]ФОТ по месяцам'!#REF!</definedName>
    <definedName name="канц" localSheetId="3">'[224]ФОТ по месяцам'!#REF!</definedName>
    <definedName name="канц">'[224]ФОТ по месяцам'!#REF!</definedName>
    <definedName name="Кап_влож_08_9мес">#N/A</definedName>
    <definedName name="Категория">[225]Категории!$A$2:$A$7</definedName>
    <definedName name="кацукцукц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[223]Расход!$I$5:$I$5496</definedName>
    <definedName name="Кбк_прихода">[223]Приход!$G$5:$G$5497</definedName>
    <definedName name="кв3" localSheetId="17">#N/A</definedName>
    <definedName name="кв3" localSheetId="12">#N/A</definedName>
    <definedName name="кв3" localSheetId="8">#N/A</definedName>
    <definedName name="кв3" localSheetId="10">#N/A</definedName>
    <definedName name="кв3" localSheetId="9">#N/A</definedName>
    <definedName name="кв3" localSheetId="6">[21]!кв3</definedName>
    <definedName name="кв3" localSheetId="7">[21]!кв3</definedName>
    <definedName name="кв3">#N/A</definedName>
    <definedName name="квартал" localSheetId="17">#N/A</definedName>
    <definedName name="квартал" localSheetId="12">#N/A</definedName>
    <definedName name="квартал" localSheetId="8">#N/A</definedName>
    <definedName name="квартал" localSheetId="10">#N/A</definedName>
    <definedName name="квартал" localSheetId="9">#N/A</definedName>
    <definedName name="квартал" localSheetId="6">[21]!квартал</definedName>
    <definedName name="квартал" localSheetId="7">[21]!квартал</definedName>
    <definedName name="квартал">#N/A</definedName>
    <definedName name="ке" localSheetId="17">#N/A</definedName>
    <definedName name="ке" localSheetId="12">#N/A</definedName>
    <definedName name="ке" localSheetId="8">#N/A</definedName>
    <definedName name="ке" localSheetId="10">#N/A</definedName>
    <definedName name="ке" localSheetId="9">#N/A</definedName>
    <definedName name="ке" localSheetId="6">[21]!ке</definedName>
    <definedName name="ке" localSheetId="7">[21]!ке</definedName>
    <definedName name="ке">#N/A</definedName>
    <definedName name="кен45нку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17" hidden="1">#REF!,#REF!,#REF!,амортизация!P1_SCOPE_PER_PRT,амортизация!P2_SCOPE_PER_PRT,амортизация!P3_SCOPE_PER_PRT,амортизация!P4_SCOPE_PER_PRT</definedName>
    <definedName name="кеныргекны" localSheetId="5" hidden="1">#REF!,#REF!,#REF!,'Закрытый ГВС (2)'!P1_SCOPE_PER_PRT,'Закрытый ГВС (2)'!P2_SCOPE_PER_PRT,'Закрытый ГВС (2)'!P3_SCOPE_PER_PRT,'Закрытый ГВС (2)'!P4_SCOPE_PER_PRT</definedName>
    <definedName name="кеныргекны" localSheetId="2" hidden="1">#REF!,#REF!,#REF!,подконтрольные!P1_SCOPE_PER_PRT,подконтрольные!P2_SCOPE_PER_PRT,подконтрольные!P3_SCOPE_PER_PRT,подконтрольные!P4_SCOPE_PER_PRT</definedName>
    <definedName name="кеныргекны" localSheetId="12" hidden="1">#REF!,#REF!,#REF!,'Пр (1ГВС)'!P1_SCOPE_PER_PRT,'Пр (1ГВС)'!P2_SCOPE_PER_PRT,'Пр (1ГВС)'!P3_SCOPE_PER_PRT,'Пр (1ГВС)'!P4_SCOPE_PER_PRT</definedName>
    <definedName name="кеныргекны" localSheetId="8" hidden="1">#REF!,#REF!,#REF!,'Пр (2ГВС)'!P1_SCOPE_PER_PRT,'Пр (2ГВС)'!P2_SCOPE_PER_PRT,'Пр (2ГВС)'!P3_SCOPE_PER_PRT,'Пр (2ГВС)'!P4_SCOPE_PER_PRT</definedName>
    <definedName name="кеныргекны" localSheetId="13" hidden="1">#REF!,#REF!,#REF!,'пр 2 к расп'!P1_SCOPE_PER_PRT,'пр 2 к расп'!P2_SCOPE_PER_PRT,'пр 2 к расп'!P3_SCOPE_PER_PRT,'пр 2 к расп'!P4_SCOPE_PER_PRT</definedName>
    <definedName name="кеныргекны" localSheetId="10" hidden="1">#REF!,#REF!,#REF!,'пр 4 (ГВС)'!P1_SCOPE_PER_PRT,'пр 4 (ГВС)'!P2_SCOPE_PER_PRT,'пр 4 (ГВС)'!P3_SCOPE_PER_PRT,'пр 4 (ГВС)'!P4_SCOPE_PER_PRT</definedName>
    <definedName name="кеныргекны" localSheetId="9" hidden="1">#REF!,#REF!,#REF!,пр3ГВС!P1_SCOPE_PER_PRT,пр3ГВС!P2_SCOPE_PER_PRT,пр3ГВС!P3_SCOPE_PER_PRT,пр3ГВС!P4_SCOPE_PER_PRT</definedName>
    <definedName name="кеныргекны" localSheetId="11" hidden="1">#REF!,#REF!,#REF!,пр5!P1_SCOPE_PER_PRT,пр5!P2_SCOPE_PER_PRT,пр5!P3_SCOPE_PER_PRT,пр5!P4_SCOPE_PER_PRT</definedName>
    <definedName name="кеныргекны" localSheetId="6" hidden="1">#REF!,#REF!,#REF!,'Прил 2'!P1_SCOPE_PER_PRT,'Прил 2'!P2_SCOPE_PER_PRT,'Прил 2'!P3_SCOPE_PER_PRT,'Прил 2'!P4_SCOPE_PER_PRT</definedName>
    <definedName name="кеныргекны" localSheetId="7" hidden="1">#REF!,#REF!,#REF!,'Прил 3'!P1_SCOPE_PER_PRT,'Прил 3'!P2_SCOPE_PER_PRT,'Прил 3'!P3_SCOPE_PER_PRT,'Прил 3'!P4_SCOPE_PER_PRT</definedName>
    <definedName name="кеныргекны" localSheetId="3" hidden="1">#REF!,#REF!,#REF!,'Тарифное меню_!! (2)'!P1_SCOPE_PER_PRT,'Тарифное меню_!! (2)'!P2_SCOPE_PER_PRT,'Тарифное меню_!! (2)'!P3_SCOPE_PER_PRT,'Тарифное меню_!! (2)'!P4_SCOPE_PER_PRT</definedName>
    <definedName name="кеныргекны" localSheetId="15" hidden="1">#REF!,#REF!,#REF!,P1_SCOPE_PER_PRT,P2_SCOPE_PER_PRT,P3_SCOPE_PER_PRT,P4_SCOPE_PER_PRT</definedName>
    <definedName name="кеныргекны" hidden="1">#REF!,#REF!,#REF!,P1_SCOPE_PER_PRT,P2_SCOPE_PER_PRT,P3_SCOPE_PER_PRT,P4_SCOPE_PER_PRT</definedName>
    <definedName name="кеппппппппппп" localSheetId="17" hidden="1">{#N/A,#N/A,TRUE,"Лист1";#N/A,#N/A,TRUE,"Лист2";#N/A,#N/A,TRUE,"Лист3"}</definedName>
    <definedName name="кеппппппппппп" localSheetId="5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localSheetId="12" hidden="1">{#N/A,#N/A,TRUE,"Лист1";#N/A,#N/A,TRUE,"Лист2";#N/A,#N/A,TRUE,"Лист3"}</definedName>
    <definedName name="кеппппппппппп" localSheetId="8" hidden="1">{#N/A,#N/A,TRUE,"Лист1";#N/A,#N/A,TRUE,"Лист2";#N/A,#N/A,TRUE,"Лист3"}</definedName>
    <definedName name="кеппппппппппп" localSheetId="13" hidden="1">{#N/A,#N/A,TRUE,"Лист1";#N/A,#N/A,TRUE,"Лист2";#N/A,#N/A,TRUE,"Лист3"}</definedName>
    <definedName name="кеппппппппппп" localSheetId="10" hidden="1">{#N/A,#N/A,TRUE,"Лист1";#N/A,#N/A,TRUE,"Лист2";#N/A,#N/A,TRUE,"Лист3"}</definedName>
    <definedName name="кеппппппппппп" localSheetId="9" hidden="1">{#N/A,#N/A,TRUE,"Лист1";#N/A,#N/A,TRUE,"Лист2";#N/A,#N/A,TRUE,"Лист3"}</definedName>
    <definedName name="кеппппппппппп" localSheetId="11" hidden="1">{#N/A,#N/A,TRUE,"Лист1";#N/A,#N/A,TRUE,"Лист2";#N/A,#N/A,TRUE,"Лист3"}</definedName>
    <definedName name="кеппппппппппп" localSheetId="6" hidden="1">{#N/A,#N/A,TRUE,"Лист1";#N/A,#N/A,TRUE,"Лист2";#N/A,#N/A,TRUE,"Лист3"}</definedName>
    <definedName name="кеппппппппппп" localSheetId="7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localSheetId="15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17" hidden="1">#REF!,#REF!,#REF!,амортизация!P1_SCOPE_PER_PRT,амортизация!P2_SCOPE_PER_PRT,амортизация!P3_SCOPE_PER_PRT,амортизация!P4_SCOPE_PER_PRT</definedName>
    <definedName name="кеы" localSheetId="5" hidden="1">#REF!,#REF!,#REF!,'Закрытый ГВС (2)'!P1_SCOPE_PER_PRT,'Закрытый ГВС (2)'!P2_SCOPE_PER_PRT,'Закрытый ГВС (2)'!P3_SCOPE_PER_PRT,'Закрытый ГВС (2)'!P4_SCOPE_PER_PRT</definedName>
    <definedName name="кеы" localSheetId="2" hidden="1">#REF!,#REF!,#REF!,подконтрольные!P1_SCOPE_PER_PRT,подконтрольные!P2_SCOPE_PER_PRT,подконтрольные!P3_SCOPE_PER_PRT,подконтрольные!P4_SCOPE_PER_PRT</definedName>
    <definedName name="кеы" localSheetId="12" hidden="1">#REF!,#REF!,#REF!,'Пр (1ГВС)'!P1_SCOPE_PER_PRT,'Пр (1ГВС)'!P2_SCOPE_PER_PRT,'Пр (1ГВС)'!P3_SCOPE_PER_PRT,'Пр (1ГВС)'!P4_SCOPE_PER_PRT</definedName>
    <definedName name="кеы" localSheetId="8" hidden="1">#REF!,#REF!,#REF!,'Пр (2ГВС)'!P1_SCOPE_PER_PRT,'Пр (2ГВС)'!P2_SCOPE_PER_PRT,'Пр (2ГВС)'!P3_SCOPE_PER_PRT,'Пр (2ГВС)'!P4_SCOPE_PER_PRT</definedName>
    <definedName name="кеы" localSheetId="13" hidden="1">#REF!,#REF!,#REF!,'пр 2 к расп'!P1_SCOPE_PER_PRT,'пр 2 к расп'!P2_SCOPE_PER_PRT,'пр 2 к расп'!P3_SCOPE_PER_PRT,'пр 2 к расп'!P4_SCOPE_PER_PRT</definedName>
    <definedName name="кеы" localSheetId="10" hidden="1">#REF!,#REF!,#REF!,'пр 4 (ГВС)'!P1_SCOPE_PER_PRT,'пр 4 (ГВС)'!P2_SCOPE_PER_PRT,'пр 4 (ГВС)'!P3_SCOPE_PER_PRT,'пр 4 (ГВС)'!P4_SCOPE_PER_PRT</definedName>
    <definedName name="кеы" localSheetId="9" hidden="1">#REF!,#REF!,#REF!,пр3ГВС!P1_SCOPE_PER_PRT,пр3ГВС!P2_SCOPE_PER_PRT,пр3ГВС!P3_SCOPE_PER_PRT,пр3ГВС!P4_SCOPE_PER_PRT</definedName>
    <definedName name="кеы" localSheetId="11" hidden="1">#REF!,#REF!,#REF!,пр5!P1_SCOPE_PER_PRT,пр5!P2_SCOPE_PER_PRT,пр5!P3_SCOPE_PER_PRT,пр5!P4_SCOPE_PER_PRT</definedName>
    <definedName name="кеы" localSheetId="6" hidden="1">#REF!,#REF!,#REF!,'Прил 2'!P1_SCOPE_PER_PRT,'Прил 2'!P2_SCOPE_PER_PRT,'Прил 2'!P3_SCOPE_PER_PRT,'Прил 2'!P4_SCOPE_PER_PRT</definedName>
    <definedName name="кеы" localSheetId="7" hidden="1">#REF!,#REF!,#REF!,'Прил 3'!P1_SCOPE_PER_PRT,'Прил 3'!P2_SCOPE_PER_PRT,'Прил 3'!P3_SCOPE_PER_PRT,'Прил 3'!P4_SCOPE_PER_PRT</definedName>
    <definedName name="кеы" localSheetId="3" hidden="1">#REF!,#REF!,#REF!,'Тарифное меню_!! (2)'!P1_SCOPE_PER_PRT,'Тарифное меню_!! (2)'!P2_SCOPE_PER_PRT,'Тарифное меню_!! (2)'!P3_SCOPE_PER_PRT,'Тарифное меню_!! (2)'!P4_SCOPE_PER_PRT</definedName>
    <definedName name="кеы" localSheetId="15" hidden="1">#REF!,#REF!,#REF!,P1_SCOPE_PER_PRT,P2_SCOPE_PER_PRT,P3_SCOPE_PER_PRT,P4_SCOPE_PER_PRT</definedName>
    <definedName name="кеы" hidden="1">#REF!,#REF!,#REF!,P1_SCOPE_PER_PRT,P2_SCOPE_PER_PRT,P3_SCOPE_PER_PRT,P4_SCOPE_PER_PRT</definedName>
    <definedName name="ккк">'[226]накладные в %% факт'!$BP$62</definedName>
    <definedName name="кн45нук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17">#REF!</definedName>
    <definedName name="Книга_1" localSheetId="5">#REF!</definedName>
    <definedName name="Книга_1" localSheetId="12">#REF!</definedName>
    <definedName name="Книга_1" localSheetId="8">#REF!</definedName>
    <definedName name="Книга_1" localSheetId="13">#REF!</definedName>
    <definedName name="Книга_1" localSheetId="10">#REF!</definedName>
    <definedName name="Книга_1" localSheetId="9">#REF!</definedName>
    <definedName name="Книга_1" localSheetId="11">#REF!</definedName>
    <definedName name="Книга_1" localSheetId="6">#REF!</definedName>
    <definedName name="Книга_1" localSheetId="7">#REF!</definedName>
    <definedName name="Книга_1" localSheetId="3">#REF!</definedName>
    <definedName name="Книга_1">#REF!</definedName>
    <definedName name="КНИГА_2" localSheetId="17">#REF!</definedName>
    <definedName name="КНИГА_2" localSheetId="5">#REF!</definedName>
    <definedName name="КНИГА_2" localSheetId="12">#REF!</definedName>
    <definedName name="КНИГА_2" localSheetId="8">#REF!</definedName>
    <definedName name="КНИГА_2" localSheetId="13">#REF!</definedName>
    <definedName name="КНИГА_2" localSheetId="10">#REF!</definedName>
    <definedName name="КНИГА_2" localSheetId="9">#REF!</definedName>
    <definedName name="КНИГА_2" localSheetId="11">#REF!</definedName>
    <definedName name="КНИГА_2" localSheetId="6">#REF!</definedName>
    <definedName name="КНИГА_2" localSheetId="7">#REF!</definedName>
    <definedName name="КНИГА_2" localSheetId="3">#REF!</definedName>
    <definedName name="КНИГА_2">#REF!</definedName>
    <definedName name="Книга1" localSheetId="17">#REF!</definedName>
    <definedName name="Книга1" localSheetId="5">#REF!</definedName>
    <definedName name="Книга1" localSheetId="12">#REF!</definedName>
    <definedName name="Книга1" localSheetId="8">#REF!</definedName>
    <definedName name="Книга1" localSheetId="13">#REF!</definedName>
    <definedName name="Книга1" localSheetId="10">#REF!</definedName>
    <definedName name="Книга1" localSheetId="9">#REF!</definedName>
    <definedName name="Книга1" localSheetId="11">#REF!</definedName>
    <definedName name="Книга1" localSheetId="6">#REF!</definedName>
    <definedName name="Книга1" localSheetId="7">#REF!</definedName>
    <definedName name="Книга1" localSheetId="3">#REF!</definedName>
    <definedName name="Книга1">#REF!</definedName>
    <definedName name="кнреное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17">#REF!</definedName>
    <definedName name="кол_во_штат_ед" localSheetId="5">#REF!</definedName>
    <definedName name="кол_во_штат_ед" localSheetId="12">#REF!</definedName>
    <definedName name="кол_во_штат_ед" localSheetId="8">#REF!</definedName>
    <definedName name="кол_во_штат_ед" localSheetId="13">#REF!</definedName>
    <definedName name="кол_во_штат_ед" localSheetId="10">#REF!</definedName>
    <definedName name="кол_во_штат_ед" localSheetId="9">#REF!</definedName>
    <definedName name="кол_во_штат_ед" localSheetId="11">#REF!</definedName>
    <definedName name="кол_во_штат_ед" localSheetId="6">#REF!</definedName>
    <definedName name="кол_во_штат_ед" localSheetId="7">#REF!</definedName>
    <definedName name="кол_во_штат_ед" localSheetId="3">#REF!</definedName>
    <definedName name="кол_во_штат_ед">#REF!</definedName>
    <definedName name="компенсация" localSheetId="12">'[4]4.8теплоноситель'!компенсация</definedName>
    <definedName name="компенсация" localSheetId="13">'[4]4.8теплоноситель'!компенсация</definedName>
    <definedName name="компенсация">'[4]4.8теплоноситель'!компенсация</definedName>
    <definedName name="Конец">12</definedName>
    <definedName name="корректив">[4]!корректив</definedName>
    <definedName name="коэф">'[227]АТП неосн. '!$D$2</definedName>
    <definedName name="коэф1" localSheetId="17">#REF!</definedName>
    <definedName name="коэф1" localSheetId="5">#REF!</definedName>
    <definedName name="коэф1" localSheetId="12">#REF!</definedName>
    <definedName name="коэф1" localSheetId="8">#REF!</definedName>
    <definedName name="коэф1" localSheetId="13">#REF!</definedName>
    <definedName name="коэф1" localSheetId="10">#REF!</definedName>
    <definedName name="коэф1" localSheetId="9">#REF!</definedName>
    <definedName name="коэф1" localSheetId="11">#REF!</definedName>
    <definedName name="коэф1" localSheetId="6">#REF!</definedName>
    <definedName name="коэф1" localSheetId="7">#REF!</definedName>
    <definedName name="коэф1" localSheetId="3">#REF!</definedName>
    <definedName name="коэф1">#REF!</definedName>
    <definedName name="коэф2" localSheetId="17">#REF!</definedName>
    <definedName name="коэф2" localSheetId="5">#REF!</definedName>
    <definedName name="коэф2" localSheetId="12">#REF!</definedName>
    <definedName name="коэф2" localSheetId="8">#REF!</definedName>
    <definedName name="коэф2" localSheetId="13">#REF!</definedName>
    <definedName name="коэф2" localSheetId="10">#REF!</definedName>
    <definedName name="коэф2" localSheetId="9">#REF!</definedName>
    <definedName name="коэф2" localSheetId="11">#REF!</definedName>
    <definedName name="коэф2" localSheetId="6">#REF!</definedName>
    <definedName name="коэф2" localSheetId="7">#REF!</definedName>
    <definedName name="коэф2" localSheetId="3">#REF!</definedName>
    <definedName name="коэф2">#REF!</definedName>
    <definedName name="коэф3" localSheetId="17">#REF!</definedName>
    <definedName name="коэф3" localSheetId="5">#REF!</definedName>
    <definedName name="коэф3" localSheetId="12">#REF!</definedName>
    <definedName name="коэф3" localSheetId="8">#REF!</definedName>
    <definedName name="коэф3" localSheetId="13">#REF!</definedName>
    <definedName name="коэф3" localSheetId="10">#REF!</definedName>
    <definedName name="коэф3" localSheetId="9">#REF!</definedName>
    <definedName name="коэф3" localSheetId="11">#REF!</definedName>
    <definedName name="коэф3" localSheetId="6">#REF!</definedName>
    <definedName name="коэф3" localSheetId="7">#REF!</definedName>
    <definedName name="коэф3" localSheetId="3">#REF!</definedName>
    <definedName name="коэф3">#REF!</definedName>
    <definedName name="коэф4" localSheetId="17">#REF!</definedName>
    <definedName name="коэф4" localSheetId="5">#REF!</definedName>
    <definedName name="коэф4" localSheetId="12">#REF!</definedName>
    <definedName name="коэф4" localSheetId="8">#REF!</definedName>
    <definedName name="коэф4" localSheetId="13">#REF!</definedName>
    <definedName name="коэф4" localSheetId="10">#REF!</definedName>
    <definedName name="коэф4" localSheetId="9">#REF!</definedName>
    <definedName name="коэф4" localSheetId="11">#REF!</definedName>
    <definedName name="коэф4" localSheetId="6">#REF!</definedName>
    <definedName name="коэф4" localSheetId="7">#REF!</definedName>
    <definedName name="коэф4" localSheetId="3">#REF!</definedName>
    <definedName name="коэф4">#REF!</definedName>
    <definedName name="КП" localSheetId="17">#REF!</definedName>
    <definedName name="КП" localSheetId="5">#REF!</definedName>
    <definedName name="КП" localSheetId="12">#REF!</definedName>
    <definedName name="КП" localSheetId="8">#REF!</definedName>
    <definedName name="КП" localSheetId="13">#REF!</definedName>
    <definedName name="КП" localSheetId="10">#REF!</definedName>
    <definedName name="КП" localSheetId="9">#REF!</definedName>
    <definedName name="КП" localSheetId="11">#REF!</definedName>
    <definedName name="КП" localSheetId="6">#REF!</definedName>
    <definedName name="КП" localSheetId="7">#REF!</definedName>
    <definedName name="КП" localSheetId="3">#REF!</definedName>
    <definedName name="КП">#REF!</definedName>
    <definedName name="КП_февраль" localSheetId="17">#REF!</definedName>
    <definedName name="КП_февраль" localSheetId="5">#REF!</definedName>
    <definedName name="КП_февраль" localSheetId="12">#REF!</definedName>
    <definedName name="КП_февраль" localSheetId="8">#REF!</definedName>
    <definedName name="КП_февраль" localSheetId="13">#REF!</definedName>
    <definedName name="КП_февраль" localSheetId="10">#REF!</definedName>
    <definedName name="КП_февраль" localSheetId="9">#REF!</definedName>
    <definedName name="КП_февраль" localSheetId="11">#REF!</definedName>
    <definedName name="КП_февраль" localSheetId="6">#REF!</definedName>
    <definedName name="КП_февраль" localSheetId="7">#REF!</definedName>
    <definedName name="КП_февраль" localSheetId="3">#REF!</definedName>
    <definedName name="КП_февраль">#REF!</definedName>
    <definedName name="кпнрг" localSheetId="17">#N/A</definedName>
    <definedName name="кпнрг" localSheetId="12">#N/A</definedName>
    <definedName name="кпнрг" localSheetId="8">#N/A</definedName>
    <definedName name="кпнрг" localSheetId="10">#N/A</definedName>
    <definedName name="кпнрг" localSheetId="9">#N/A</definedName>
    <definedName name="кпнрг" localSheetId="6">[21]!кпнрг</definedName>
    <definedName name="кпнрг" localSheetId="7">[21]!кпнрг</definedName>
    <definedName name="кпнрг">#N/A</definedName>
    <definedName name="кпукпцупвы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17">#REF!</definedName>
    <definedName name="_xlnm.Criteria" localSheetId="5">#REF!</definedName>
    <definedName name="_xlnm.Criteria" localSheetId="12">#REF!</definedName>
    <definedName name="_xlnm.Criteria" localSheetId="8">#REF!</definedName>
    <definedName name="_xlnm.Criteria" localSheetId="13">#REF!</definedName>
    <definedName name="_xlnm.Criteria" localSheetId="10">#REF!</definedName>
    <definedName name="_xlnm.Criteria" localSheetId="9">#REF!</definedName>
    <definedName name="_xlnm.Criteria" localSheetId="11">#REF!</definedName>
    <definedName name="_xlnm.Criteria" localSheetId="6">#REF!</definedName>
    <definedName name="_xlnm.Criteria" localSheetId="7">#REF!</definedName>
    <definedName name="_xlnm.Criteria" localSheetId="3">#REF!</definedName>
    <definedName name="_xlnm.Criteria">#REF!</definedName>
    <definedName name="критерий" localSheetId="17">#REF!</definedName>
    <definedName name="критерий" localSheetId="5">#REF!</definedName>
    <definedName name="критерий" localSheetId="12">#REF!</definedName>
    <definedName name="критерий" localSheetId="8">#REF!</definedName>
    <definedName name="критерий" localSheetId="13">#REF!</definedName>
    <definedName name="критерий" localSheetId="10">#REF!</definedName>
    <definedName name="критерий" localSheetId="9">#REF!</definedName>
    <definedName name="критерий" localSheetId="11">#REF!</definedName>
    <definedName name="критерий" localSheetId="6">#REF!</definedName>
    <definedName name="критерий" localSheetId="7">#REF!</definedName>
    <definedName name="критерий" localSheetId="3">#REF!</definedName>
    <definedName name="критерий" localSheetId="15">#REF!</definedName>
    <definedName name="критерий">#REF!</definedName>
    <definedName name="Критерии_ИМ" localSheetId="17">#REF!</definedName>
    <definedName name="Критерии_ИМ" localSheetId="5">#REF!</definedName>
    <definedName name="Критерии_ИМ" localSheetId="12">#REF!</definedName>
    <definedName name="Критерии_ИМ" localSheetId="8">#REF!</definedName>
    <definedName name="Критерии_ИМ" localSheetId="13">#REF!</definedName>
    <definedName name="Критерии_ИМ" localSheetId="10">#REF!</definedName>
    <definedName name="Критерии_ИМ" localSheetId="9">#REF!</definedName>
    <definedName name="Критерии_ИМ" localSheetId="11">#REF!</definedName>
    <definedName name="Критерии_ИМ" localSheetId="6">#REF!</definedName>
    <definedName name="Критерии_ИМ" localSheetId="7">#REF!</definedName>
    <definedName name="Критерии_ИМ" localSheetId="3">#REF!</definedName>
    <definedName name="Критерии_ИМ" localSheetId="15">#REF!</definedName>
    <definedName name="Критерии_ИМ">#REF!</definedName>
    <definedName name="КСГЭС">#N/A</definedName>
    <definedName name="кск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 localSheetId="17">#REF!</definedName>
    <definedName name="КСС" localSheetId="5">#REF!</definedName>
    <definedName name="КСС" localSheetId="12">#REF!</definedName>
    <definedName name="КСС" localSheetId="8">#REF!</definedName>
    <definedName name="КСС" localSheetId="13">#REF!</definedName>
    <definedName name="КСС" localSheetId="10">#REF!</definedName>
    <definedName name="КСС" localSheetId="9">#REF!</definedName>
    <definedName name="КСС" localSheetId="6">#REF!</definedName>
    <definedName name="КСС" localSheetId="7">#REF!</definedName>
    <definedName name="КСС" localSheetId="3">#REF!</definedName>
    <definedName name="КСС">#REF!</definedName>
    <definedName name="ктджщз" localSheetId="17">#N/A</definedName>
    <definedName name="ктджщз" localSheetId="12">#N/A</definedName>
    <definedName name="ктджщз" localSheetId="8">#N/A</definedName>
    <definedName name="ктджщз" localSheetId="10">#N/A</definedName>
    <definedName name="ктджщз" localSheetId="9">#N/A</definedName>
    <definedName name="ктджщз" localSheetId="6">[21]!ктджщз</definedName>
    <definedName name="ктджщз" localSheetId="7">[21]!ктджщз</definedName>
    <definedName name="ктджщз">#N/A</definedName>
    <definedName name="кунекнукен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17">#REF!</definedName>
    <definedName name="курс" localSheetId="5">#REF!</definedName>
    <definedName name="курс" localSheetId="12">#REF!</definedName>
    <definedName name="курс" localSheetId="8">#REF!</definedName>
    <definedName name="курс" localSheetId="13">#REF!</definedName>
    <definedName name="курс" localSheetId="10">#REF!</definedName>
    <definedName name="курс" localSheetId="9">#REF!</definedName>
    <definedName name="курс" localSheetId="11">#REF!</definedName>
    <definedName name="курс" localSheetId="6">#REF!</definedName>
    <definedName name="курс" localSheetId="7">#REF!</definedName>
    <definedName name="курс" localSheetId="3">#REF!</definedName>
    <definedName name="курс">#REF!</definedName>
    <definedName name="курс___рубль">'[228]план ФР'!$B$2</definedName>
    <definedName name="Курс_авг">'[20]#ССЫЛКА'!$N$4</definedName>
    <definedName name="Курс_дек">'[20]#ССЫЛКА'!$AP$4</definedName>
    <definedName name="курс_долл">[229]финрез!$B$42</definedName>
    <definedName name="Курс_июл">'[20]#ССЫЛКА'!$G$4</definedName>
    <definedName name="Курс_июнь" localSheetId="17">'[20]Изменения по статьям (2001)'!#REF!</definedName>
    <definedName name="Курс_июнь" localSheetId="5">'[20]Изменения по статьям (2001)'!#REF!</definedName>
    <definedName name="Курс_июнь" localSheetId="12">'[20]Изменения по статьям (2001)'!#REF!</definedName>
    <definedName name="Курс_июнь" localSheetId="8">'[20]Изменения по статьям (2001)'!#REF!</definedName>
    <definedName name="Курс_июнь" localSheetId="13">'[20]Изменения по статьям (2001)'!#REF!</definedName>
    <definedName name="Курс_июнь" localSheetId="10">'[20]Изменения по статьям (2001)'!#REF!</definedName>
    <definedName name="Курс_июнь" localSheetId="9">'[20]Изменения по статьям (2001)'!#REF!</definedName>
    <definedName name="Курс_июнь" localSheetId="6">'[20]Изменения по статьям (2001)'!#REF!</definedName>
    <definedName name="Курс_июнь" localSheetId="7">'[20]Изменения по статьям (2001)'!#REF!</definedName>
    <definedName name="Курс_июнь" localSheetId="3">'[20]Изменения по статьям (2001)'!#REF!</definedName>
    <definedName name="Курс_июнь">'[20]Изменения по статьям (2001)'!#REF!</definedName>
    <definedName name="Курс_ноя">'[20]#ССЫЛКА'!$AI$4</definedName>
    <definedName name="Курс_окт">'[20]#ССЫЛКА'!$AB$4</definedName>
    <definedName name="курс_рубля" localSheetId="17">'[153]СОК накладные (ТК-Бишкек)'!#REF!</definedName>
    <definedName name="курс_рубля" localSheetId="5">'[153]СОК накладные (ТК-Бишкек)'!#REF!</definedName>
    <definedName name="курс_рубля" localSheetId="12">'[153]СОК накладные (ТК-Бишкек)'!#REF!</definedName>
    <definedName name="курс_рубля" localSheetId="8">'[153]СОК накладные (ТК-Бишкек)'!#REF!</definedName>
    <definedName name="курс_рубля" localSheetId="13">'[153]СОК накладные (ТК-Бишкек)'!#REF!</definedName>
    <definedName name="курс_рубля" localSheetId="10">'[153]СОК накладные (ТК-Бишкек)'!#REF!</definedName>
    <definedName name="курс_рубля" localSheetId="9">'[153]СОК накладные (ТК-Бишкек)'!#REF!</definedName>
    <definedName name="курс_рубля" localSheetId="6">'[153]СОК накладные (ТК-Бишкек)'!#REF!</definedName>
    <definedName name="курс_рубля" localSheetId="7">'[153]СОК накладные (ТК-Бишкек)'!#REF!</definedName>
    <definedName name="курс_рубля" localSheetId="3">'[153]СОК накладные (ТК-Бишкек)'!#REF!</definedName>
    <definedName name="курс_рубля">'[153]СОК накладные (ТК-Бишкек)'!#REF!</definedName>
    <definedName name="Курс_сент">'[20]#ССЫЛКА'!$U$4</definedName>
    <definedName name="КурсATS" localSheetId="17">#REF!</definedName>
    <definedName name="КурсATS" localSheetId="5">#REF!</definedName>
    <definedName name="КурсATS" localSheetId="12">#REF!</definedName>
    <definedName name="КурсATS" localSheetId="8">#REF!</definedName>
    <definedName name="КурсATS" localSheetId="13">#REF!</definedName>
    <definedName name="КурсATS" localSheetId="10">#REF!</definedName>
    <definedName name="КурсATS" localSheetId="9">#REF!</definedName>
    <definedName name="КурсATS" localSheetId="11">#REF!</definedName>
    <definedName name="КурсATS" localSheetId="6">#REF!</definedName>
    <definedName name="КурсATS" localSheetId="7">#REF!</definedName>
    <definedName name="КурсATS" localSheetId="3">#REF!</definedName>
    <definedName name="КурсATS">#REF!</definedName>
    <definedName name="КурсDM" localSheetId="17">#REF!</definedName>
    <definedName name="КурсDM" localSheetId="5">#REF!</definedName>
    <definedName name="КурсDM" localSheetId="12">#REF!</definedName>
    <definedName name="КурсDM" localSheetId="8">#REF!</definedName>
    <definedName name="КурсDM" localSheetId="13">#REF!</definedName>
    <definedName name="КурсDM" localSheetId="10">#REF!</definedName>
    <definedName name="КурсDM" localSheetId="9">#REF!</definedName>
    <definedName name="КурсDM" localSheetId="11">#REF!</definedName>
    <definedName name="КурсDM" localSheetId="6">#REF!</definedName>
    <definedName name="КурсDM" localSheetId="7">#REF!</definedName>
    <definedName name="КурсDM" localSheetId="3">#REF!</definedName>
    <definedName name="КурсDM">#REF!</definedName>
    <definedName name="КурсFM" localSheetId="17">#REF!</definedName>
    <definedName name="КурсFM" localSheetId="5">#REF!</definedName>
    <definedName name="КурсFM" localSheetId="12">#REF!</definedName>
    <definedName name="КурсFM" localSheetId="8">#REF!</definedName>
    <definedName name="КурсFM" localSheetId="13">#REF!</definedName>
    <definedName name="КурсFM" localSheetId="10">#REF!</definedName>
    <definedName name="КурсFM" localSheetId="9">#REF!</definedName>
    <definedName name="КурсFM" localSheetId="11">#REF!</definedName>
    <definedName name="КурсFM" localSheetId="6">#REF!</definedName>
    <definedName name="КурсFM" localSheetId="7">#REF!</definedName>
    <definedName name="КурсFM" localSheetId="3">#REF!</definedName>
    <definedName name="КурсFM">#REF!</definedName>
    <definedName name="КурсFM1" localSheetId="17">#REF!</definedName>
    <definedName name="КурсFM1" localSheetId="5">#REF!</definedName>
    <definedName name="КурсFM1" localSheetId="12">#REF!</definedName>
    <definedName name="КурсFM1" localSheetId="8">#REF!</definedName>
    <definedName name="КурсFM1" localSheetId="13">#REF!</definedName>
    <definedName name="КурсFM1" localSheetId="10">#REF!</definedName>
    <definedName name="КурсFM1" localSheetId="9">#REF!</definedName>
    <definedName name="КурсFM1" localSheetId="11">#REF!</definedName>
    <definedName name="КурсFM1" localSheetId="6">#REF!</definedName>
    <definedName name="КурсFM1" localSheetId="7">#REF!</definedName>
    <definedName name="КурсFM1" localSheetId="3">#REF!</definedName>
    <definedName name="КурсFM1">#REF!</definedName>
    <definedName name="КурсUSD" localSheetId="17">#REF!</definedName>
    <definedName name="КурсUSD" localSheetId="5">#REF!</definedName>
    <definedName name="КурсUSD" localSheetId="12">#REF!</definedName>
    <definedName name="КурсUSD" localSheetId="8">#REF!</definedName>
    <definedName name="КурсUSD" localSheetId="13">#REF!</definedName>
    <definedName name="КурсUSD" localSheetId="10">#REF!</definedName>
    <definedName name="КурсUSD" localSheetId="9">#REF!</definedName>
    <definedName name="КурсUSD" localSheetId="11">#REF!</definedName>
    <definedName name="КурсUSD" localSheetId="6">#REF!</definedName>
    <definedName name="КурсUSD" localSheetId="7">#REF!</definedName>
    <definedName name="КурсUSD" localSheetId="3">#REF!</definedName>
    <definedName name="КурсUSD">#REF!</definedName>
    <definedName name="кцкенцке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17">#REF!</definedName>
    <definedName name="л" localSheetId="5">#REF!</definedName>
    <definedName name="л" localSheetId="12">#REF!</definedName>
    <definedName name="л" localSheetId="8">#REF!</definedName>
    <definedName name="л" localSheetId="13">#REF!</definedName>
    <definedName name="л" localSheetId="10">#REF!</definedName>
    <definedName name="л" localSheetId="9">#REF!</definedName>
    <definedName name="л" localSheetId="11">#REF!</definedName>
    <definedName name="л" localSheetId="6">#REF!</definedName>
    <definedName name="л" localSheetId="7">#REF!</definedName>
    <definedName name="л" localSheetId="3">#REF!</definedName>
    <definedName name="л">#REF!</definedName>
    <definedName name="л4602_авг" localSheetId="17">#REF!</definedName>
    <definedName name="л4602_авг" localSheetId="5">#REF!</definedName>
    <definedName name="л4602_авг" localSheetId="12">#REF!</definedName>
    <definedName name="л4602_авг" localSheetId="8">#REF!</definedName>
    <definedName name="л4602_авг" localSheetId="13">#REF!</definedName>
    <definedName name="л4602_авг" localSheetId="10">#REF!</definedName>
    <definedName name="л4602_авг" localSheetId="9">#REF!</definedName>
    <definedName name="л4602_авг" localSheetId="11">#REF!</definedName>
    <definedName name="л4602_авг" localSheetId="6">#REF!</definedName>
    <definedName name="л4602_авг" localSheetId="7">#REF!</definedName>
    <definedName name="л4602_авг" localSheetId="3">#REF!</definedName>
    <definedName name="л4602_авг">#REF!</definedName>
    <definedName name="л460202" localSheetId="17">#REF!</definedName>
    <definedName name="л460202" localSheetId="5">#REF!</definedName>
    <definedName name="л460202" localSheetId="12">#REF!</definedName>
    <definedName name="л460202" localSheetId="8">#REF!</definedName>
    <definedName name="л460202" localSheetId="13">#REF!</definedName>
    <definedName name="л460202" localSheetId="10">#REF!</definedName>
    <definedName name="л460202" localSheetId="9">#REF!</definedName>
    <definedName name="л460202" localSheetId="11">#REF!</definedName>
    <definedName name="л460202" localSheetId="6">#REF!</definedName>
    <definedName name="л460202" localSheetId="7">#REF!</definedName>
    <definedName name="л460202" localSheetId="3">#REF!</definedName>
    <definedName name="л460202">#REF!</definedName>
    <definedName name="л460203" localSheetId="17">#REF!</definedName>
    <definedName name="л460203" localSheetId="5">#REF!</definedName>
    <definedName name="л460203" localSheetId="12">#REF!</definedName>
    <definedName name="л460203" localSheetId="8">#REF!</definedName>
    <definedName name="л460203" localSheetId="13">#REF!</definedName>
    <definedName name="л460203" localSheetId="10">#REF!</definedName>
    <definedName name="л460203" localSheetId="9">#REF!</definedName>
    <definedName name="л460203" localSheetId="11">#REF!</definedName>
    <definedName name="л460203" localSheetId="6">#REF!</definedName>
    <definedName name="л460203" localSheetId="7">#REF!</definedName>
    <definedName name="л460203" localSheetId="3">#REF!</definedName>
    <definedName name="л460203">#REF!</definedName>
    <definedName name="л460204" localSheetId="17">#REF!</definedName>
    <definedName name="л460204" localSheetId="5">#REF!</definedName>
    <definedName name="л460204" localSheetId="12">#REF!</definedName>
    <definedName name="л460204" localSheetId="8">#REF!</definedName>
    <definedName name="л460204" localSheetId="13">#REF!</definedName>
    <definedName name="л460204" localSheetId="10">#REF!</definedName>
    <definedName name="л460204" localSheetId="9">#REF!</definedName>
    <definedName name="л460204" localSheetId="11">#REF!</definedName>
    <definedName name="л460204" localSheetId="6">#REF!</definedName>
    <definedName name="л460204" localSheetId="7">#REF!</definedName>
    <definedName name="л460204" localSheetId="3">#REF!</definedName>
    <definedName name="л460204">#REF!</definedName>
    <definedName name="л460205" localSheetId="17">#REF!</definedName>
    <definedName name="л460205" localSheetId="5">#REF!</definedName>
    <definedName name="л460205" localSheetId="12">#REF!</definedName>
    <definedName name="л460205" localSheetId="8">#REF!</definedName>
    <definedName name="л460205" localSheetId="13">#REF!</definedName>
    <definedName name="л460205" localSheetId="10">#REF!</definedName>
    <definedName name="л460205" localSheetId="9">#REF!</definedName>
    <definedName name="л460205" localSheetId="11">#REF!</definedName>
    <definedName name="л460205" localSheetId="6">#REF!</definedName>
    <definedName name="л460205" localSheetId="7">#REF!</definedName>
    <definedName name="л460205" localSheetId="3">#REF!</definedName>
    <definedName name="л460205">#REF!</definedName>
    <definedName name="л460302" localSheetId="17">#REF!</definedName>
    <definedName name="л460302" localSheetId="5">#REF!</definedName>
    <definedName name="л460302" localSheetId="12">#REF!</definedName>
    <definedName name="л460302" localSheetId="8">#REF!</definedName>
    <definedName name="л460302" localSheetId="13">#REF!</definedName>
    <definedName name="л460302" localSheetId="10">#REF!</definedName>
    <definedName name="л460302" localSheetId="9">#REF!</definedName>
    <definedName name="л460302" localSheetId="11">#REF!</definedName>
    <definedName name="л460302" localSheetId="6">#REF!</definedName>
    <definedName name="л460302" localSheetId="7">#REF!</definedName>
    <definedName name="л460302" localSheetId="3">#REF!</definedName>
    <definedName name="л460302">#REF!</definedName>
    <definedName name="л460305" localSheetId="17">#REF!</definedName>
    <definedName name="л460305" localSheetId="5">#REF!</definedName>
    <definedName name="л460305" localSheetId="12">#REF!</definedName>
    <definedName name="л460305" localSheetId="8">#REF!</definedName>
    <definedName name="л460305" localSheetId="13">#REF!</definedName>
    <definedName name="л460305" localSheetId="10">#REF!</definedName>
    <definedName name="л460305" localSheetId="9">#REF!</definedName>
    <definedName name="л460305" localSheetId="11">#REF!</definedName>
    <definedName name="л460305" localSheetId="6">#REF!</definedName>
    <definedName name="л460305" localSheetId="7">#REF!</definedName>
    <definedName name="л460305" localSheetId="3">#REF!</definedName>
    <definedName name="л460305">#REF!</definedName>
    <definedName name="л4604_авг" localSheetId="12">[32]УФА!#REF!</definedName>
    <definedName name="л4604_авг" localSheetId="8">[32]УФА!#REF!</definedName>
    <definedName name="л4604_авг" localSheetId="13">[32]УФА!#REF!</definedName>
    <definedName name="л4604_авг" localSheetId="10">[32]УФА!#REF!</definedName>
    <definedName name="л4604_авг" localSheetId="9">[32]УФА!#REF!</definedName>
    <definedName name="л4604_авг" localSheetId="11">[32]УФА!#REF!</definedName>
    <definedName name="л4604_авг" localSheetId="6">[32]УФА!#REF!</definedName>
    <definedName name="л4604_авг">[33]УФА!#REF!</definedName>
    <definedName name="л460401" localSheetId="17">#REF!</definedName>
    <definedName name="л460401" localSheetId="5">#REF!</definedName>
    <definedName name="л460401" localSheetId="12">#REF!</definedName>
    <definedName name="л460401" localSheetId="8">#REF!</definedName>
    <definedName name="л460401" localSheetId="13">#REF!</definedName>
    <definedName name="л460401" localSheetId="10">#REF!</definedName>
    <definedName name="л460401" localSheetId="9">#REF!</definedName>
    <definedName name="л460401" localSheetId="11">#REF!</definedName>
    <definedName name="л460401" localSheetId="6">#REF!</definedName>
    <definedName name="л460401" localSheetId="7">#REF!</definedName>
    <definedName name="л460401" localSheetId="3">#REF!</definedName>
    <definedName name="л460401">#REF!</definedName>
    <definedName name="л460402" localSheetId="17">#REF!</definedName>
    <definedName name="л460402" localSheetId="5">#REF!</definedName>
    <definedName name="л460402" localSheetId="12">#REF!</definedName>
    <definedName name="л460402" localSheetId="8">#REF!</definedName>
    <definedName name="л460402" localSheetId="13">#REF!</definedName>
    <definedName name="л460402" localSheetId="10">#REF!</definedName>
    <definedName name="л460402" localSheetId="9">#REF!</definedName>
    <definedName name="л460402" localSheetId="11">#REF!</definedName>
    <definedName name="л460402" localSheetId="6">#REF!</definedName>
    <definedName name="л460402" localSheetId="7">#REF!</definedName>
    <definedName name="л460402" localSheetId="3">#REF!</definedName>
    <definedName name="л460402">#REF!</definedName>
    <definedName name="л460404" localSheetId="17">#REF!</definedName>
    <definedName name="л460404" localSheetId="5">#REF!</definedName>
    <definedName name="л460404" localSheetId="12">#REF!</definedName>
    <definedName name="л460404" localSheetId="8">#REF!</definedName>
    <definedName name="л460404" localSheetId="13">#REF!</definedName>
    <definedName name="л460404" localSheetId="10">#REF!</definedName>
    <definedName name="л460404" localSheetId="9">#REF!</definedName>
    <definedName name="л460404" localSheetId="11">#REF!</definedName>
    <definedName name="л460404" localSheetId="6">#REF!</definedName>
    <definedName name="л460404" localSheetId="7">#REF!</definedName>
    <definedName name="л460404" localSheetId="3">#REF!</definedName>
    <definedName name="л460404">#REF!</definedName>
    <definedName name="л460405" localSheetId="17">#REF!</definedName>
    <definedName name="л460405" localSheetId="5">#REF!</definedName>
    <definedName name="л460405" localSheetId="12">#REF!</definedName>
    <definedName name="л460405" localSheetId="8">#REF!</definedName>
    <definedName name="л460405" localSheetId="13">#REF!</definedName>
    <definedName name="л460405" localSheetId="10">#REF!</definedName>
    <definedName name="л460405" localSheetId="9">#REF!</definedName>
    <definedName name="л460405" localSheetId="11">#REF!</definedName>
    <definedName name="л460405" localSheetId="6">#REF!</definedName>
    <definedName name="л460405" localSheetId="7">#REF!</definedName>
    <definedName name="л460405" localSheetId="3">#REF!</definedName>
    <definedName name="л460405">#REF!</definedName>
    <definedName name="л7" localSheetId="17">[215]Сибмол!#REF!</definedName>
    <definedName name="л7" localSheetId="12">[215]Сибмол!#REF!</definedName>
    <definedName name="л7" localSheetId="8">[215]Сибмол!#REF!</definedName>
    <definedName name="л7" localSheetId="13">[215]Сибмол!#REF!</definedName>
    <definedName name="л7" localSheetId="10">[215]Сибмол!#REF!</definedName>
    <definedName name="л7" localSheetId="9">[215]Сибмол!#REF!</definedName>
    <definedName name="л7" localSheetId="6">[215]Сибмол!#REF!</definedName>
    <definedName name="л7" localSheetId="7">[215]Сибмол!#REF!</definedName>
    <definedName name="л7">[215]Сибмол!#REF!</definedName>
    <definedName name="л8" localSheetId="12">[215]Сибмол!#REF!</definedName>
    <definedName name="л8" localSheetId="13">[215]Сибмол!#REF!</definedName>
    <definedName name="л8">[215]Сибмол!#REF!</definedName>
    <definedName name="ла">#N/A</definedName>
    <definedName name="лара" localSheetId="17">#N/A</definedName>
    <definedName name="лара" localSheetId="12">#N/A</definedName>
    <definedName name="лара" localSheetId="8">#N/A</definedName>
    <definedName name="лара" localSheetId="10">#N/A</definedName>
    <definedName name="лара" localSheetId="9">#N/A</definedName>
    <definedName name="лара" localSheetId="6">[21]!лара</definedName>
    <definedName name="лара" localSheetId="7">[21]!лара</definedName>
    <definedName name="лара">#N/A</definedName>
    <definedName name="лджэ.зд" localSheetId="17">#REF!</definedName>
    <definedName name="лджэ.зд" localSheetId="5">#REF!</definedName>
    <definedName name="лджэ.зд" localSheetId="12">#REF!</definedName>
    <definedName name="лджэ.зд" localSheetId="8">#REF!</definedName>
    <definedName name="лджэ.зд" localSheetId="13">#REF!</definedName>
    <definedName name="лджэ.зд" localSheetId="10">#REF!</definedName>
    <definedName name="лджэ.зд" localSheetId="9">#REF!</definedName>
    <definedName name="лджэ.зд" localSheetId="11">#REF!</definedName>
    <definedName name="лджэ.зд" localSheetId="6">#REF!</definedName>
    <definedName name="лджэ.зд" localSheetId="7">#REF!</definedName>
    <definedName name="лджэ.зд" localSheetId="3">#REF!</definedName>
    <definedName name="лджэ.зд">#REF!</definedName>
    <definedName name="лена" localSheetId="17">#N/A</definedName>
    <definedName name="лена" localSheetId="12">#N/A</definedName>
    <definedName name="лена" localSheetId="8">#N/A</definedName>
    <definedName name="лена" localSheetId="10">#N/A</definedName>
    <definedName name="лена" localSheetId="9">#N/A</definedName>
    <definedName name="лена" localSheetId="6">[21]!лена</definedName>
    <definedName name="лена" localSheetId="7">[21]!лена</definedName>
    <definedName name="лена">#N/A</definedName>
    <definedName name="лз" localSheetId="17">#REF!</definedName>
    <definedName name="лз" localSheetId="5">#REF!</definedName>
    <definedName name="лз" localSheetId="12">#REF!</definedName>
    <definedName name="лз" localSheetId="8">#REF!</definedName>
    <definedName name="лз" localSheetId="13">#REF!</definedName>
    <definedName name="лз" localSheetId="10">#REF!</definedName>
    <definedName name="лз" localSheetId="9">#REF!</definedName>
    <definedName name="лз" localSheetId="11">#REF!</definedName>
    <definedName name="лз" localSheetId="6">#REF!</definedName>
    <definedName name="лз" localSheetId="7">#REF!</definedName>
    <definedName name="лз" localSheetId="3">#REF!</definedName>
    <definedName name="лз">#REF!</definedName>
    <definedName name="лимит" localSheetId="17" hidden="1">{#N/A,#N/A,FALSE,"Себестоимсть-97"}</definedName>
    <definedName name="лимит" localSheetId="5" hidden="1">{#N/A,#N/A,FALSE,"Себестоимсть-97"}</definedName>
    <definedName name="лимит" localSheetId="12" hidden="1">{#N/A,#N/A,FALSE,"Себестоимсть-97"}</definedName>
    <definedName name="лимит" localSheetId="8" hidden="1">{#N/A,#N/A,FALSE,"Себестоимсть-97"}</definedName>
    <definedName name="лимит" localSheetId="10" hidden="1">{#N/A,#N/A,FALSE,"Себестоимсть-97"}</definedName>
    <definedName name="лимит" localSheetId="9" hidden="1">{#N/A,#N/A,FALSE,"Себестоимсть-97"}</definedName>
    <definedName name="лимит" localSheetId="6" hidden="1">{#N/A,#N/A,FALSE,"Себестоимсть-97"}</definedName>
    <definedName name="лимит" localSheetId="7" hidden="1">{#N/A,#N/A,FALSE,"Себестоимсть-97"}</definedName>
    <definedName name="лимит" localSheetId="3" hidden="1">{#N/A,#N/A,FALSE,"Себестоимсть-97"}</definedName>
    <definedName name="лимит" hidden="1">{#N/A,#N/A,FALSE,"Себестоимсть-97"}</definedName>
    <definedName name="лимит1" localSheetId="17" hidden="1">{#N/A,#N/A,FALSE,"Себестоимсть-97"}</definedName>
    <definedName name="лимит1" localSheetId="5" hidden="1">{#N/A,#N/A,FALSE,"Себестоимсть-97"}</definedName>
    <definedName name="лимит1" localSheetId="12" hidden="1">{#N/A,#N/A,FALSE,"Себестоимсть-97"}</definedName>
    <definedName name="лимит1" localSheetId="8" hidden="1">{#N/A,#N/A,FALSE,"Себестоимсть-97"}</definedName>
    <definedName name="лимит1" localSheetId="10" hidden="1">{#N/A,#N/A,FALSE,"Себестоимсть-97"}</definedName>
    <definedName name="лимит1" localSheetId="9" hidden="1">{#N/A,#N/A,FALSE,"Себестоимсть-97"}</definedName>
    <definedName name="лимит1" localSheetId="6" hidden="1">{#N/A,#N/A,FALSE,"Себестоимсть-97"}</definedName>
    <definedName name="лимит1" localSheetId="7" hidden="1">{#N/A,#N/A,FALSE,"Себестоимсть-97"}</definedName>
    <definedName name="лимит1" localSheetId="3" hidden="1">{#N/A,#N/A,FALSE,"Себестоимсть-97"}</definedName>
    <definedName name="лимит1" hidden="1">{#N/A,#N/A,FALSE,"Себестоимсть-97"}</definedName>
    <definedName name="лист">#N/A</definedName>
    <definedName name="лист1" localSheetId="17">#REF!</definedName>
    <definedName name="лист1" localSheetId="5">#REF!</definedName>
    <definedName name="лист1" localSheetId="12">#REF!</definedName>
    <definedName name="лист1" localSheetId="8">#REF!</definedName>
    <definedName name="лист1" localSheetId="13">#REF!</definedName>
    <definedName name="лист1" localSheetId="10">#REF!</definedName>
    <definedName name="лист1" localSheetId="9">#REF!</definedName>
    <definedName name="лист1" localSheetId="11">#REF!</definedName>
    <definedName name="лист1" localSheetId="6">#REF!</definedName>
    <definedName name="лист1" localSheetId="7">#REF!</definedName>
    <definedName name="лист1" localSheetId="3">#REF!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"T4.10"</definedName>
    <definedName name="Лист19?prefix?">"T21.3"</definedName>
    <definedName name="Лист2" localSheetId="17">#REF!</definedName>
    <definedName name="Лист2" localSheetId="5">#REF!</definedName>
    <definedName name="Лист2" localSheetId="12">#REF!</definedName>
    <definedName name="Лист2" localSheetId="8">#REF!</definedName>
    <definedName name="Лист2" localSheetId="13">#REF!</definedName>
    <definedName name="Лист2" localSheetId="10">#REF!</definedName>
    <definedName name="Лист2" localSheetId="9">#REF!</definedName>
    <definedName name="Лист2" localSheetId="6">#REF!</definedName>
    <definedName name="Лист2" localSheetId="7">#REF!</definedName>
    <definedName name="Лист2" localSheetId="3">#REF!</definedName>
    <definedName name="Лист2">#REF!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17">#REF!</definedName>
    <definedName name="лист460105" localSheetId="5">#REF!</definedName>
    <definedName name="лист460105" localSheetId="12">#REF!</definedName>
    <definedName name="лист460105" localSheetId="8">#REF!</definedName>
    <definedName name="лист460105" localSheetId="13">#REF!</definedName>
    <definedName name="лист460105" localSheetId="10">#REF!</definedName>
    <definedName name="лист460105" localSheetId="9">#REF!</definedName>
    <definedName name="лист460105" localSheetId="11">#REF!</definedName>
    <definedName name="лист460105" localSheetId="6">#REF!</definedName>
    <definedName name="лист460105" localSheetId="7">#REF!</definedName>
    <definedName name="лист460105" localSheetId="3">#REF!</definedName>
    <definedName name="лист460105">#REF!</definedName>
    <definedName name="лист460201" localSheetId="17">#REF!</definedName>
    <definedName name="лист460201" localSheetId="5">#REF!</definedName>
    <definedName name="лист460201" localSheetId="12">#REF!</definedName>
    <definedName name="лист460201" localSheetId="8">#REF!</definedName>
    <definedName name="лист460201" localSheetId="13">#REF!</definedName>
    <definedName name="лист460201" localSheetId="10">#REF!</definedName>
    <definedName name="лист460201" localSheetId="9">#REF!</definedName>
    <definedName name="лист460201" localSheetId="11">#REF!</definedName>
    <definedName name="лист460201" localSheetId="6">#REF!</definedName>
    <definedName name="лист460201" localSheetId="7">#REF!</definedName>
    <definedName name="лист460201" localSheetId="3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 localSheetId="17">[230]АНАЛИТ!$B$2:$B$87,[230]АНАЛИТ!#REF!,[230]АНАЛИТ!#REF!,[230]АНАЛИТ!$AB$2</definedName>
    <definedName name="лл" localSheetId="5">[230]АНАЛИТ!$B$2:$B$87,[230]АНАЛИТ!#REF!,[230]АНАЛИТ!#REF!,[230]АНАЛИТ!$AB$2</definedName>
    <definedName name="лл" localSheetId="12">[231]АНАЛИТ!$B$2:$B$87,[231]АНАЛИТ!#REF!,[231]АНАЛИТ!#REF!,[231]АНАЛИТ!$AB$2</definedName>
    <definedName name="лл" localSheetId="8">[231]АНАЛИТ!$B$2:$B$87,[231]АНАЛИТ!#REF!,[231]АНАЛИТ!#REF!,[231]АНАЛИТ!$AB$2</definedName>
    <definedName name="лл" localSheetId="13">[231]АНАЛИТ!$B$2:$B$87,[231]АНАЛИТ!#REF!,[231]АНАЛИТ!#REF!,[231]АНАЛИТ!$AB$2</definedName>
    <definedName name="лл" localSheetId="10">[231]АНАЛИТ!$B$2:$B$87,[231]АНАЛИТ!#REF!,[231]АНАЛИТ!#REF!,[231]АНАЛИТ!$AB$2</definedName>
    <definedName name="лл" localSheetId="9">[231]АНАЛИТ!$B$2:$B$87,[231]АНАЛИТ!#REF!,[231]АНАЛИТ!#REF!,[231]АНАЛИТ!$AB$2</definedName>
    <definedName name="лл" localSheetId="11">[231]АНАЛИТ!$B$2:$B$87,[231]АНАЛИТ!#REF!,[231]АНАЛИТ!#REF!,[231]АНАЛИТ!$AB$2</definedName>
    <definedName name="лл" localSheetId="6">[231]АНАЛИТ!$B$2:$B$87,[231]АНАЛИТ!#REF!,[231]АНАЛИТ!#REF!,[231]АНАЛИТ!$AB$2</definedName>
    <definedName name="лл" localSheetId="7">[230]АНАЛИТ!$B$2:$B$87,[230]АНАЛИТ!#REF!,[230]АНАЛИТ!#REF!,[230]АНАЛИТ!$AB$2</definedName>
    <definedName name="лл" localSheetId="3">[230]АНАЛИТ!$B$2:$B$87,[230]АНАЛИТ!#REF!,[230]АНАЛИТ!#REF!,[230]АНАЛИТ!$AB$2</definedName>
    <definedName name="лл" localSheetId="15">[230]АНАЛИТ!$B$2:$B$87,[230]АНАЛИТ!#REF!,[230]АНАЛИТ!#REF!,[230]АНАЛИТ!$AB$2</definedName>
    <definedName name="лл">[230]АНАЛИТ!$B$2:$B$87,[230]АНАЛИТ!#REF!,[230]АНАЛИТ!#REF!,[230]АНАЛИТ!$AB$2</definedName>
    <definedName name="ллл" localSheetId="17">#REF!</definedName>
    <definedName name="ллл" localSheetId="5">#REF!</definedName>
    <definedName name="ллл" localSheetId="12">#REF!</definedName>
    <definedName name="ллл" localSheetId="8">#REF!</definedName>
    <definedName name="ллл" localSheetId="13">#REF!</definedName>
    <definedName name="ллл" localSheetId="10">#REF!</definedName>
    <definedName name="ллл" localSheetId="9">#REF!</definedName>
    <definedName name="ллл" localSheetId="11">#REF!</definedName>
    <definedName name="ллл" localSheetId="6">#REF!</definedName>
    <definedName name="ллл" localSheetId="7">#REF!</definedName>
    <definedName name="ллл" localSheetId="3">#REF!</definedName>
    <definedName name="ллл">#REF!</definedName>
    <definedName name="ллллш" localSheetId="6">'Прил 2'!ллллш</definedName>
    <definedName name="ллллш">#N/A</definedName>
    <definedName name="ло" localSheetId="17">#N/A</definedName>
    <definedName name="ло" localSheetId="12">#N/A</definedName>
    <definedName name="ло" localSheetId="8">#N/A</definedName>
    <definedName name="ло" localSheetId="10">#N/A</definedName>
    <definedName name="ло" localSheetId="9">#N/A</definedName>
    <definedName name="ло" localSheetId="6">[21]!ло</definedName>
    <definedName name="ло" localSheetId="7">[21]!ло</definedName>
    <definedName name="ло">#N/A</definedName>
    <definedName name="ловарплвы">#N/A</definedName>
    <definedName name="лод" localSheetId="17">#N/A</definedName>
    <definedName name="лод" localSheetId="12">#N/A</definedName>
    <definedName name="лод" localSheetId="8">#N/A</definedName>
    <definedName name="лод" localSheetId="10">#N/A</definedName>
    <definedName name="лод" localSheetId="9">#N/A</definedName>
    <definedName name="лод" localSheetId="6">[21]!лод</definedName>
    <definedName name="лод" localSheetId="7">[21]!лод</definedName>
    <definedName name="лод">#N/A</definedName>
    <definedName name="лор" localSheetId="17">#N/A</definedName>
    <definedName name="лор" localSheetId="12">#N/A</definedName>
    <definedName name="лор" localSheetId="8">#N/A</definedName>
    <definedName name="лор" localSheetId="10">#N/A</definedName>
    <definedName name="лор" localSheetId="9">#N/A</definedName>
    <definedName name="лор" localSheetId="6">[21]!лор</definedName>
    <definedName name="лор" localSheetId="7">[21]!лор</definedName>
    <definedName name="лор">#N/A</definedName>
    <definedName name="лотиримпасвс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отиримпасвс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отиримпасвс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отиримпасвс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отиримпасвс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отиримпасвс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отиримпасвс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ПК" localSheetId="17">#REF!</definedName>
    <definedName name="ЛПК" localSheetId="5">#REF!</definedName>
    <definedName name="ЛПК" localSheetId="12">#REF!</definedName>
    <definedName name="ЛПК" localSheetId="8">#REF!</definedName>
    <definedName name="ЛПК" localSheetId="13">#REF!</definedName>
    <definedName name="ЛПК" localSheetId="10">#REF!</definedName>
    <definedName name="ЛПК" localSheetId="9">#REF!</definedName>
    <definedName name="ЛПК" localSheetId="6">#REF!</definedName>
    <definedName name="ЛПК" localSheetId="7">#REF!</definedName>
    <definedName name="ЛПК" localSheetId="3">#REF!</definedName>
    <definedName name="ЛПК">#REF!</definedName>
    <definedName name="лрпп" localSheetId="17">#REF!</definedName>
    <definedName name="лрпп" localSheetId="5">#REF!</definedName>
    <definedName name="лрпп" localSheetId="12">#REF!</definedName>
    <definedName name="лрпп" localSheetId="8">#REF!</definedName>
    <definedName name="лрпп" localSheetId="13">#REF!</definedName>
    <definedName name="лрпп" localSheetId="10">#REF!</definedName>
    <definedName name="лрпп" localSheetId="9">#REF!</definedName>
    <definedName name="лрпп" localSheetId="11">#REF!</definedName>
    <definedName name="лрпп" localSheetId="6">#REF!</definedName>
    <definedName name="лрпп" localSheetId="7">#REF!</definedName>
    <definedName name="лрпп" localSheetId="3">#REF!</definedName>
    <definedName name="лрпп">#REF!</definedName>
    <definedName name="лщжо" localSheetId="17" hidden="1">{#N/A,#N/A,TRUE,"Лист1";#N/A,#N/A,TRUE,"Лист2";#N/A,#N/A,TRUE,"Лист3"}</definedName>
    <definedName name="лщжо" localSheetId="5" hidden="1">{#N/A,#N/A,TRUE,"Лист1";#N/A,#N/A,TRUE,"Лист2";#N/A,#N/A,TRUE,"Лист3"}</definedName>
    <definedName name="лщжо" localSheetId="2" hidden="1">{#N/A,#N/A,TRUE,"Лист1";#N/A,#N/A,TRUE,"Лист2";#N/A,#N/A,TRUE,"Лист3"}</definedName>
    <definedName name="лщжо" localSheetId="12" hidden="1">{#N/A,#N/A,TRUE,"Лист1";#N/A,#N/A,TRUE,"Лист2";#N/A,#N/A,TRUE,"Лист3"}</definedName>
    <definedName name="лщжо" localSheetId="8" hidden="1">{#N/A,#N/A,TRUE,"Лист1";#N/A,#N/A,TRUE,"Лист2";#N/A,#N/A,TRUE,"Лист3"}</definedName>
    <definedName name="лщжо" localSheetId="13" hidden="1">{#N/A,#N/A,TRUE,"Лист1";#N/A,#N/A,TRUE,"Лист2";#N/A,#N/A,TRUE,"Лист3"}</definedName>
    <definedName name="лщжо" localSheetId="10" hidden="1">{#N/A,#N/A,TRUE,"Лист1";#N/A,#N/A,TRUE,"Лист2";#N/A,#N/A,TRUE,"Лист3"}</definedName>
    <definedName name="лщжо" localSheetId="9" hidden="1">{#N/A,#N/A,TRUE,"Лист1";#N/A,#N/A,TRUE,"Лист2";#N/A,#N/A,TRUE,"Лист3"}</definedName>
    <definedName name="лщжо" localSheetId="11" hidden="1">{#N/A,#N/A,TRUE,"Лист1";#N/A,#N/A,TRUE,"Лист2";#N/A,#N/A,TRUE,"Лист3"}</definedName>
    <definedName name="лщжо" localSheetId="6" hidden="1">{#N/A,#N/A,TRUE,"Лист1";#N/A,#N/A,TRUE,"Лист2";#N/A,#N/A,TRUE,"Лист3"}</definedName>
    <definedName name="лщжо" localSheetId="7" hidden="1">{#N/A,#N/A,TRUE,"Лист1";#N/A,#N/A,TRUE,"Лист2";#N/A,#N/A,TRUE,"Лист3"}</definedName>
    <definedName name="лщжо" localSheetId="3" hidden="1">{#N/A,#N/A,TRUE,"Лист1";#N/A,#N/A,TRUE,"Лист2";#N/A,#N/A,TRUE,"Лист3"}</definedName>
    <definedName name="лщжо" localSheetId="15" hidden="1">{#N/A,#N/A,TRUE,"Лист1";#N/A,#N/A,TRUE,"Лист2";#N/A,#N/A,TRUE,"Лист3"}</definedName>
    <definedName name="лщжо" hidden="1">{#N/A,#N/A,TRUE,"Лист1";#N/A,#N/A,TRUE,"Лист2";#N/A,#N/A,TRUE,"Лист3"}</definedName>
    <definedName name="м" localSheetId="17">#REF!</definedName>
    <definedName name="м" localSheetId="5">#REF!</definedName>
    <definedName name="м" localSheetId="12">#REF!</definedName>
    <definedName name="м" localSheetId="8">#REF!</definedName>
    <definedName name="м" localSheetId="13">#REF!</definedName>
    <definedName name="м" localSheetId="10">#REF!</definedName>
    <definedName name="м" localSheetId="9">#REF!</definedName>
    <definedName name="м" localSheetId="11">#REF!</definedName>
    <definedName name="м" localSheetId="6">#REF!</definedName>
    <definedName name="м" localSheetId="7">#REF!</definedName>
    <definedName name="м" localSheetId="3">#REF!</definedName>
    <definedName name="м">#REF!</definedName>
    <definedName name="М1" localSheetId="5">[232]ПРОГНОЗ_1!#REF!</definedName>
    <definedName name="М1" localSheetId="12">[232]ПРОГНОЗ_1!#REF!</definedName>
    <definedName name="М1" localSheetId="8">[232]ПРОГНОЗ_1!#REF!</definedName>
    <definedName name="М1" localSheetId="13">[232]ПРОГНОЗ_1!#REF!</definedName>
    <definedName name="М1" localSheetId="10">[232]ПРОГНОЗ_1!#REF!</definedName>
    <definedName name="М1" localSheetId="9">[232]ПРОГНОЗ_1!#REF!</definedName>
    <definedName name="М1" localSheetId="6">[232]ПРОГНОЗ_1!#REF!</definedName>
    <definedName name="М1" localSheetId="7">[232]ПРОГНОЗ_1!#REF!</definedName>
    <definedName name="М1" localSheetId="3">[232]ПРОГНОЗ_1!#REF!</definedName>
    <definedName name="М1">[232]ПРОГНОЗ_1!#REF!</definedName>
    <definedName name="Магазины_новые">'[233]Справочник подразделений_нов '!$C$5:$C$45</definedName>
    <definedName name="май" localSheetId="17">#REF!</definedName>
    <definedName name="май" localSheetId="5">#REF!</definedName>
    <definedName name="май" localSheetId="12">#REF!</definedName>
    <definedName name="май" localSheetId="8">#REF!</definedName>
    <definedName name="май" localSheetId="13">#REF!</definedName>
    <definedName name="май" localSheetId="10">#REF!</definedName>
    <definedName name="май" localSheetId="9">#REF!</definedName>
    <definedName name="май" localSheetId="11">#REF!</definedName>
    <definedName name="май" localSheetId="6">#REF!</definedName>
    <definedName name="май" localSheetId="7">#REF!</definedName>
    <definedName name="май" localSheetId="3">#REF!</definedName>
    <definedName name="май">#REF!</definedName>
    <definedName name="май2" localSheetId="17">#REF!</definedName>
    <definedName name="май2" localSheetId="5">#REF!</definedName>
    <definedName name="май2" localSheetId="12">#REF!</definedName>
    <definedName name="май2" localSheetId="8">#REF!</definedName>
    <definedName name="май2" localSheetId="13">#REF!</definedName>
    <definedName name="май2" localSheetId="10">#REF!</definedName>
    <definedName name="май2" localSheetId="9">#REF!</definedName>
    <definedName name="май2" localSheetId="11">#REF!</definedName>
    <definedName name="май2" localSheetId="6">#REF!</definedName>
    <definedName name="май2" localSheetId="7">#REF!</definedName>
    <definedName name="май2" localSheetId="3">#REF!</definedName>
    <definedName name="май2">#REF!</definedName>
    <definedName name="Макрос2">#N/A</definedName>
    <definedName name="мам" localSheetId="17">#N/A</definedName>
    <definedName name="мам" localSheetId="12">#N/A</definedName>
    <definedName name="мам" localSheetId="8">#N/A</definedName>
    <definedName name="мам" localSheetId="10">#N/A</definedName>
    <definedName name="мам" localSheetId="9">#N/A</definedName>
    <definedName name="мам" localSheetId="6">[21]!мам</definedName>
    <definedName name="мам" localSheetId="7">[21]!мам</definedName>
    <definedName name="мам">#N/A</definedName>
    <definedName name="мар" localSheetId="17">#REF!</definedName>
    <definedName name="мар" localSheetId="5">#REF!</definedName>
    <definedName name="мар" localSheetId="12">#REF!</definedName>
    <definedName name="мар" localSheetId="8">#REF!</definedName>
    <definedName name="мар" localSheetId="13">#REF!</definedName>
    <definedName name="мар" localSheetId="10">#REF!</definedName>
    <definedName name="мар" localSheetId="9">#REF!</definedName>
    <definedName name="мар" localSheetId="11">#REF!</definedName>
    <definedName name="мар" localSheetId="6">#REF!</definedName>
    <definedName name="мар" localSheetId="7">#REF!</definedName>
    <definedName name="мар" localSheetId="3">#REF!</definedName>
    <definedName name="мар">#REF!</definedName>
    <definedName name="мар2" localSheetId="17">#REF!</definedName>
    <definedName name="мар2" localSheetId="5">#REF!</definedName>
    <definedName name="мар2" localSheetId="12">#REF!</definedName>
    <definedName name="мар2" localSheetId="8">#REF!</definedName>
    <definedName name="мар2" localSheetId="13">#REF!</definedName>
    <definedName name="мар2" localSheetId="10">#REF!</definedName>
    <definedName name="мар2" localSheetId="9">#REF!</definedName>
    <definedName name="мар2" localSheetId="11">#REF!</definedName>
    <definedName name="мар2" localSheetId="6">#REF!</definedName>
    <definedName name="мар2" localSheetId="7">#REF!</definedName>
    <definedName name="мар2" localSheetId="3">#REF!</definedName>
    <definedName name="мар2">#REF!</definedName>
    <definedName name="Материалы" localSheetId="5">#REF!</definedName>
    <definedName name="Материалы" localSheetId="12">#REF!</definedName>
    <definedName name="Материалы" localSheetId="8">#REF!</definedName>
    <definedName name="Материалы" localSheetId="13">#REF!</definedName>
    <definedName name="Материалы" localSheetId="10">#REF!</definedName>
    <definedName name="Материалы" localSheetId="9">#REF!</definedName>
    <definedName name="Материалы" localSheetId="6">#REF!</definedName>
    <definedName name="Материалы" localSheetId="7">#REF!</definedName>
    <definedName name="Материалы" localSheetId="3">#REF!</definedName>
    <definedName name="Материалы">#REF!</definedName>
    <definedName name="МатериалыДВП" localSheetId="5">#REF!</definedName>
    <definedName name="МатериалыДВП" localSheetId="12">#REF!</definedName>
    <definedName name="МатериалыДВП" localSheetId="8">#REF!</definedName>
    <definedName name="МатериалыДВП" localSheetId="13">#REF!</definedName>
    <definedName name="МатериалыДВП" localSheetId="10">#REF!</definedName>
    <definedName name="МатериалыДВП" localSheetId="9">#REF!</definedName>
    <definedName name="МатериалыДВП" localSheetId="6">#REF!</definedName>
    <definedName name="МатериалыДВП" localSheetId="7">#REF!</definedName>
    <definedName name="МатериалыДВП" localSheetId="3">#REF!</definedName>
    <definedName name="МатериалыДВП">#REF!</definedName>
    <definedName name="Месяц" localSheetId="17">[63]TSheet!$J$2:$J$13</definedName>
    <definedName name="Месяц" localSheetId="5">[64]TSheet!$J$2:$J$13</definedName>
    <definedName name="Месяц" localSheetId="12">[65]TSheet!$J$2:$J$13</definedName>
    <definedName name="Месяц" localSheetId="8">[65]TSheet!$J$2:$J$13</definedName>
    <definedName name="Месяц" localSheetId="13">[65]TSheet!$J$2:$J$13</definedName>
    <definedName name="Месяц" localSheetId="10">[65]TSheet!$J$2:$J$13</definedName>
    <definedName name="Месяц" localSheetId="9">[65]TSheet!$J$2:$J$13</definedName>
    <definedName name="Месяц" localSheetId="11">[65]TSheet!$J$2:$J$13</definedName>
    <definedName name="Месяц" localSheetId="6">[65]TSheet!$J$2:$J$13</definedName>
    <definedName name="Месяц" localSheetId="7">[66]TSheet!$J$2:$J$13</definedName>
    <definedName name="Месяц" localSheetId="3">[64]TSheet!$J$2:$J$13</definedName>
    <definedName name="Месяц">[67]TSheet!$J$2:$J$13</definedName>
    <definedName name="метод_расчета">[202]доп.!$B$1:$B$5</definedName>
    <definedName name="мимиь" localSheetId="17">#REF!</definedName>
    <definedName name="мимиь" localSheetId="5">#REF!</definedName>
    <definedName name="мимиь" localSheetId="12">#REF!</definedName>
    <definedName name="мимиь" localSheetId="8">#REF!</definedName>
    <definedName name="мимиь" localSheetId="13">#REF!</definedName>
    <definedName name="мимиь" localSheetId="10">#REF!</definedName>
    <definedName name="мимиь" localSheetId="9">#REF!</definedName>
    <definedName name="мимиь" localSheetId="11">#REF!</definedName>
    <definedName name="мимиь" localSheetId="6">#REF!</definedName>
    <definedName name="мимиь" localSheetId="7">#REF!</definedName>
    <definedName name="мимиь" localSheetId="3">#REF!</definedName>
    <definedName name="мимиь">#REF!</definedName>
    <definedName name="мирдт" localSheetId="17">#REF!</definedName>
    <definedName name="мирдт" localSheetId="5">#REF!</definedName>
    <definedName name="мирдт" localSheetId="12">#REF!</definedName>
    <definedName name="мирдт" localSheetId="8">#REF!</definedName>
    <definedName name="мирдт" localSheetId="13">#REF!</definedName>
    <definedName name="мирдт" localSheetId="10">#REF!</definedName>
    <definedName name="мирдт" localSheetId="9">#REF!</definedName>
    <definedName name="мирдт" localSheetId="11">#REF!</definedName>
    <definedName name="мирдт" localSheetId="6">#REF!</definedName>
    <definedName name="мирдт" localSheetId="7">#REF!</definedName>
    <definedName name="мирдт" localSheetId="3">#REF!</definedName>
    <definedName name="мирдт">#REF!</definedName>
    <definedName name="митолп" localSheetId="17">#REF!</definedName>
    <definedName name="митолп" localSheetId="5">#REF!</definedName>
    <definedName name="митолп" localSheetId="12">#REF!</definedName>
    <definedName name="митолп" localSheetId="8">#REF!</definedName>
    <definedName name="митолп" localSheetId="13">#REF!</definedName>
    <definedName name="митолп" localSheetId="10">#REF!</definedName>
    <definedName name="митолп" localSheetId="9">#REF!</definedName>
    <definedName name="митолп" localSheetId="11">#REF!</definedName>
    <definedName name="митолп" localSheetId="6">#REF!</definedName>
    <definedName name="митолп" localSheetId="7">#REF!</definedName>
    <definedName name="митолп" localSheetId="3">#REF!</definedName>
    <definedName name="митолп">#REF!</definedName>
    <definedName name="мммммммммммм">#N/A</definedName>
    <definedName name="Модель2" localSheetId="5">#REF!</definedName>
    <definedName name="Модель2" localSheetId="12">#REF!</definedName>
    <definedName name="Модель2" localSheetId="8">#REF!</definedName>
    <definedName name="Модель2" localSheetId="13">#REF!</definedName>
    <definedName name="Модель2" localSheetId="10">#REF!</definedName>
    <definedName name="Модель2" localSheetId="9">#REF!</definedName>
    <definedName name="Модель2" localSheetId="6">#REF!</definedName>
    <definedName name="Модель2" localSheetId="7">#REF!</definedName>
    <definedName name="Модель2" localSheetId="3">#REF!</definedName>
    <definedName name="Модель2">#REF!</definedName>
    <definedName name="молиюн" localSheetId="17">[215]Сибмол!#REF!</definedName>
    <definedName name="молиюн" localSheetId="12">[215]Сибмол!#REF!</definedName>
    <definedName name="молиюн" localSheetId="8">[215]Сибмол!#REF!</definedName>
    <definedName name="молиюн" localSheetId="13">[215]Сибмол!#REF!</definedName>
    <definedName name="молиюн" localSheetId="10">[215]Сибмол!#REF!</definedName>
    <definedName name="молиюн" localSheetId="9">[215]Сибмол!#REF!</definedName>
    <definedName name="молиюн" localSheetId="6">[215]Сибмол!#REF!</definedName>
    <definedName name="молиюн" localSheetId="7">[215]Сибмол!#REF!</definedName>
    <definedName name="молиюн">[215]Сибмол!#REF!</definedName>
    <definedName name="мом" localSheetId="17">#REF!</definedName>
    <definedName name="мом" localSheetId="5">#REF!</definedName>
    <definedName name="мом" localSheetId="12">#REF!</definedName>
    <definedName name="мом" localSheetId="8">#REF!</definedName>
    <definedName name="мом" localSheetId="13">#REF!</definedName>
    <definedName name="мом" localSheetId="10">#REF!</definedName>
    <definedName name="мом" localSheetId="9">#REF!</definedName>
    <definedName name="мом" localSheetId="11">#REF!</definedName>
    <definedName name="мом" localSheetId="6">#REF!</definedName>
    <definedName name="мом" localSheetId="7">#REF!</definedName>
    <definedName name="мом" localSheetId="3">#REF!</definedName>
    <definedName name="мом" localSheetId="15">#REF!</definedName>
    <definedName name="мом">#REF!</definedName>
    <definedName name="Мониторинг1" localSheetId="17">'[234]Гр5(о)'!#REF!</definedName>
    <definedName name="Мониторинг1" localSheetId="5">'[235]Гр5(о)'!#REF!</definedName>
    <definedName name="Мониторинг1" localSheetId="12">'[234]Гр5(о)'!#REF!</definedName>
    <definedName name="Мониторинг1" localSheetId="8">'[234]Гр5(о)'!#REF!</definedName>
    <definedName name="Мониторинг1" localSheetId="13">'[236]Гр5(о)'!#REF!</definedName>
    <definedName name="Мониторинг1" localSheetId="10">'[234]Гр5(о)'!#REF!</definedName>
    <definedName name="Мониторинг1" localSheetId="9">'[234]Гр5(о)'!#REF!</definedName>
    <definedName name="Мониторинг1" localSheetId="6">'[234]Гр5(о)'!#REF!</definedName>
    <definedName name="Мониторинг1" localSheetId="7">'[234]Гр5(о)'!#REF!</definedName>
    <definedName name="Мониторинг1" localSheetId="3">'[235]Гр5(о)'!#REF!</definedName>
    <definedName name="Мониторинг1">'[236]Гр5(о)'!#REF!</definedName>
    <definedName name="мопоморл" localSheetId="17">#REF!</definedName>
    <definedName name="мопоморл" localSheetId="5">#REF!</definedName>
    <definedName name="мопоморл" localSheetId="12">#REF!</definedName>
    <definedName name="мопоморл" localSheetId="8">#REF!</definedName>
    <definedName name="мопоморл" localSheetId="13">#REF!</definedName>
    <definedName name="мопоморл" localSheetId="10">#REF!</definedName>
    <definedName name="мопоморл" localSheetId="9">#REF!</definedName>
    <definedName name="мопоморл" localSheetId="11">#REF!</definedName>
    <definedName name="мопоморл" localSheetId="6">#REF!</definedName>
    <definedName name="мопоморл" localSheetId="7">#REF!</definedName>
    <definedName name="мопоморл" localSheetId="3">#REF!</definedName>
    <definedName name="мопоморл" localSheetId="15">#REF!</definedName>
    <definedName name="мопоморл">#REF!</definedName>
    <definedName name="мр" localSheetId="17" hidden="1">{"Товар.выработка без продаж",#N/A,FALSE,"товар"}</definedName>
    <definedName name="мр" localSheetId="5" hidden="1">{"Товар.выработка без продаж",#N/A,FALSE,"товар"}</definedName>
    <definedName name="мр" localSheetId="2" hidden="1">{"Товар.выработка без продаж",#N/A,FALSE,"товар"}</definedName>
    <definedName name="мр" localSheetId="12" hidden="1">{"Товар.выработка без продаж",#N/A,FALSE,"товар"}</definedName>
    <definedName name="мр" localSheetId="8" hidden="1">{"Товар.выработка без продаж",#N/A,FALSE,"товар"}</definedName>
    <definedName name="мр" localSheetId="13" hidden="1">{"Товар.выработка без продаж",#N/A,FALSE,"товар"}</definedName>
    <definedName name="мр" localSheetId="10" hidden="1">{"Товар.выработка без продаж",#N/A,FALSE,"товар"}</definedName>
    <definedName name="мр" localSheetId="9" hidden="1">{"Товар.выработка без продаж",#N/A,FALSE,"товар"}</definedName>
    <definedName name="мр" localSheetId="11" hidden="1">{"Товар.выработка без продаж",#N/A,FALSE,"товар"}</definedName>
    <definedName name="мр" localSheetId="6" hidden="1">{"Товар.выработка без продаж",#N/A,FALSE,"товар"}</definedName>
    <definedName name="мр" localSheetId="7" hidden="1">{"Товар.выработка без продаж",#N/A,FALSE,"товар"}</definedName>
    <definedName name="мр" localSheetId="3" hidden="1">{"Товар.выработка без продаж",#N/A,FALSE,"товар"}</definedName>
    <definedName name="мр" localSheetId="15" hidden="1">{"Товар.выработка без продаж",#N/A,FALSE,"товар"}</definedName>
    <definedName name="мр" hidden="1">{"Товар.выработка без продаж",#N/A,FALSE,"товар"}</definedName>
    <definedName name="мрпаадлд" localSheetId="17">#REF!</definedName>
    <definedName name="мрпаадлд" localSheetId="5">#REF!</definedName>
    <definedName name="мрпаадлд" localSheetId="12">#REF!</definedName>
    <definedName name="мрпаадлд" localSheetId="8">#REF!</definedName>
    <definedName name="мрпаадлд" localSheetId="13">#REF!</definedName>
    <definedName name="мрпаадлд" localSheetId="10">#REF!</definedName>
    <definedName name="мрпаадлд" localSheetId="9">#REF!</definedName>
    <definedName name="мрпаадлд" localSheetId="11">#REF!</definedName>
    <definedName name="мрпаадлд" localSheetId="6">#REF!</definedName>
    <definedName name="мрпаадлд" localSheetId="7">#REF!</definedName>
    <definedName name="мрпаадлд" localSheetId="3">#REF!</definedName>
    <definedName name="мрпаадлд">#REF!</definedName>
    <definedName name="мтбтдщооь" localSheetId="17">#REF!</definedName>
    <definedName name="мтбтдщооь" localSheetId="5">#REF!</definedName>
    <definedName name="мтбтдщооь" localSheetId="12">#REF!</definedName>
    <definedName name="мтбтдщооь" localSheetId="8">#REF!</definedName>
    <definedName name="мтбтдщооь" localSheetId="13">#REF!</definedName>
    <definedName name="мтбтдщооь" localSheetId="10">#REF!</definedName>
    <definedName name="мтбтдщооь" localSheetId="9">#REF!</definedName>
    <definedName name="мтбтдщооь" localSheetId="11">#REF!</definedName>
    <definedName name="мтбтдщооь" localSheetId="6">#REF!</definedName>
    <definedName name="мтбтдщооь" localSheetId="7">#REF!</definedName>
    <definedName name="мтбтдщооь" localSheetId="3">#REF!</definedName>
    <definedName name="мтбтдщооь">#REF!</definedName>
    <definedName name="Мурино" localSheetId="12">'[4]4.8теплоноситель'!Мурино</definedName>
    <definedName name="Мурино" localSheetId="13">'[4]4.8теплоноситель'!Мурино</definedName>
    <definedName name="Мурино">'[4]4.8теплоноситель'!Мурино</definedName>
    <definedName name="мфзп_итог" localSheetId="17">#REF!</definedName>
    <definedName name="мфзп_итог" localSheetId="5">#REF!</definedName>
    <definedName name="мфзп_итог" localSheetId="12">#REF!</definedName>
    <definedName name="мфзп_итог" localSheetId="8">#REF!</definedName>
    <definedName name="мфзп_итог" localSheetId="13">#REF!</definedName>
    <definedName name="мфзп_итог" localSheetId="10">#REF!</definedName>
    <definedName name="мфзп_итог" localSheetId="9">#REF!</definedName>
    <definedName name="мфзп_итог" localSheetId="11">#REF!</definedName>
    <definedName name="мфзп_итог" localSheetId="6">#REF!</definedName>
    <definedName name="мфзп_итог" localSheetId="7">#REF!</definedName>
    <definedName name="мфзп_итог" localSheetId="3">#REF!</definedName>
    <definedName name="мфзп_итог">#REF!</definedName>
    <definedName name="мым" localSheetId="17">#N/A</definedName>
    <definedName name="мым" localSheetId="12">#N/A</definedName>
    <definedName name="мым" localSheetId="8">#N/A</definedName>
    <definedName name="мым" localSheetId="10">#N/A</definedName>
    <definedName name="мым" localSheetId="9">#N/A</definedName>
    <definedName name="мым" localSheetId="6">[21]!мым</definedName>
    <definedName name="мым" localSheetId="7">[21]!мым</definedName>
    <definedName name="мым">#N/A</definedName>
    <definedName name="н" localSheetId="17">#REF!</definedName>
    <definedName name="н" localSheetId="5">#REF!</definedName>
    <definedName name="н" localSheetId="12">#REF!</definedName>
    <definedName name="н" localSheetId="8">#REF!</definedName>
    <definedName name="н" localSheetId="13">#REF!</definedName>
    <definedName name="н" localSheetId="10">#REF!</definedName>
    <definedName name="н" localSheetId="9">#REF!</definedName>
    <definedName name="н" localSheetId="11">#REF!</definedName>
    <definedName name="н" localSheetId="6">#REF!</definedName>
    <definedName name="н" localSheetId="7">#REF!</definedName>
    <definedName name="н" localSheetId="3">#REF!</definedName>
    <definedName name="н">#REF!</definedName>
    <definedName name="н4кенкенк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[237]Данные!$I$7</definedName>
    <definedName name="надо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 localSheetId="12">'[238]Приложение (ТЭЦ) '!#REF!</definedName>
    <definedName name="название" localSheetId="13">'[238]Приложение (ТЭЦ) '!#REF!</definedName>
    <definedName name="название" localSheetId="6">'[238]Приложение (ТЭЦ) '!#REF!</definedName>
    <definedName name="название">'[238]Приложение (ТЭЦ) '!#REF!</definedName>
    <definedName name="наим_орг" localSheetId="17">#REF!</definedName>
    <definedName name="наим_орг" localSheetId="5">#REF!</definedName>
    <definedName name="наим_орг" localSheetId="12">#REF!</definedName>
    <definedName name="наим_орг" localSheetId="8">#REF!</definedName>
    <definedName name="наим_орг" localSheetId="13">#REF!</definedName>
    <definedName name="наим_орг" localSheetId="10">#REF!</definedName>
    <definedName name="наим_орг" localSheetId="9">#REF!</definedName>
    <definedName name="наим_орг" localSheetId="11">#REF!</definedName>
    <definedName name="наим_орг" localSheetId="6">#REF!</definedName>
    <definedName name="наим_орг" localSheetId="7">#REF!</definedName>
    <definedName name="наим_орг" localSheetId="3">#REF!</definedName>
    <definedName name="наим_орг">#REF!</definedName>
    <definedName name="налоги" localSheetId="17">#REF!</definedName>
    <definedName name="налоги" localSheetId="5">#REF!</definedName>
    <definedName name="налоги" localSheetId="12">#REF!</definedName>
    <definedName name="налоги" localSheetId="8">#REF!</definedName>
    <definedName name="налоги" localSheetId="13">#REF!</definedName>
    <definedName name="налоги" localSheetId="10">#REF!</definedName>
    <definedName name="налоги" localSheetId="9">#REF!</definedName>
    <definedName name="налоги" localSheetId="11">#REF!</definedName>
    <definedName name="налоги" localSheetId="6">#REF!</definedName>
    <definedName name="налоги" localSheetId="7">#REF!</definedName>
    <definedName name="налоги" localSheetId="3">#REF!</definedName>
    <definedName name="налоги">#REF!</definedName>
    <definedName name="Направление_затрат" localSheetId="17">#REF!</definedName>
    <definedName name="Направление_затрат" localSheetId="5">#REF!</definedName>
    <definedName name="Направление_затрат" localSheetId="12">#REF!</definedName>
    <definedName name="Направление_затрат" localSheetId="8">#REF!</definedName>
    <definedName name="Направление_затрат" localSheetId="13">#REF!</definedName>
    <definedName name="Направление_затрат" localSheetId="10">#REF!</definedName>
    <definedName name="Направление_затрат" localSheetId="9">#REF!</definedName>
    <definedName name="Направление_затрат" localSheetId="11">#REF!</definedName>
    <definedName name="Направление_затрат" localSheetId="6">#REF!</definedName>
    <definedName name="Направление_затрат" localSheetId="7">#REF!</definedName>
    <definedName name="Направление_затрат" localSheetId="3">#REF!</definedName>
    <definedName name="Направление_затрат">#REF!</definedName>
    <definedName name="Население">'[192]Производство электроэнергии'!$A$124</definedName>
    <definedName name="ната" localSheetId="17">#REF!</definedName>
    <definedName name="ната" localSheetId="5">#REF!</definedName>
    <definedName name="ната" localSheetId="12">#REF!</definedName>
    <definedName name="ната" localSheetId="8">#REF!</definedName>
    <definedName name="ната" localSheetId="13">#REF!</definedName>
    <definedName name="ната" localSheetId="10">#REF!</definedName>
    <definedName name="ната" localSheetId="9">#REF!</definedName>
    <definedName name="ната" localSheetId="11">#REF!</definedName>
    <definedName name="ната" localSheetId="6">#REF!</definedName>
    <definedName name="ната" localSheetId="7">#REF!</definedName>
    <definedName name="ната" localSheetId="3">#REF!</definedName>
    <definedName name="ната">#REF!</definedName>
    <definedName name="наташа" localSheetId="17">#REF!</definedName>
    <definedName name="наташа" localSheetId="5">#REF!</definedName>
    <definedName name="наташа" localSheetId="12">#REF!</definedName>
    <definedName name="наташа" localSheetId="8">#REF!</definedName>
    <definedName name="наташа" localSheetId="13">#REF!</definedName>
    <definedName name="наташа" localSheetId="10">#REF!</definedName>
    <definedName name="наташа" localSheetId="9">#REF!</definedName>
    <definedName name="наташа" localSheetId="11">#REF!</definedName>
    <definedName name="наташа" localSheetId="6">#REF!</definedName>
    <definedName name="наташа" localSheetId="7">#REF!</definedName>
    <definedName name="наташа" localSheetId="3">#REF!</definedName>
    <definedName name="наташа">#REF!</definedName>
    <definedName name="натре" localSheetId="17">#REF!</definedName>
    <definedName name="натре" localSheetId="5">#REF!</definedName>
    <definedName name="натре" localSheetId="12">#REF!</definedName>
    <definedName name="натре" localSheetId="8">#REF!</definedName>
    <definedName name="натре" localSheetId="13">#REF!</definedName>
    <definedName name="натре" localSheetId="10">#REF!</definedName>
    <definedName name="натре" localSheetId="9">#REF!</definedName>
    <definedName name="натре" localSheetId="11">#REF!</definedName>
    <definedName name="натре" localSheetId="6">#REF!</definedName>
    <definedName name="натре" localSheetId="7">#REF!</definedName>
    <definedName name="натре" localSheetId="3">#REF!</definedName>
    <definedName name="натре">#REF!</definedName>
    <definedName name="Начало">1</definedName>
    <definedName name="нвм" localSheetId="12">[197]БДР!#REF!</definedName>
    <definedName name="нвм" localSheetId="8">[197]БДР!#REF!</definedName>
    <definedName name="нвм" localSheetId="13">[197]БДР!#REF!</definedName>
    <definedName name="нвм" localSheetId="10">[197]БДР!#REF!</definedName>
    <definedName name="нвм" localSheetId="9">[197]БДР!#REF!</definedName>
    <definedName name="нвм" localSheetId="6">[197]БДР!#REF!</definedName>
    <definedName name="нвм" localSheetId="7">[197]БДР!#REF!</definedName>
    <definedName name="нвм">[197]БДР!#REF!</definedName>
    <definedName name="нг" localSheetId="17" hidden="1">{"'D'!$A$1:$E$13"}</definedName>
    <definedName name="нг" localSheetId="5" hidden="1">{"'D'!$A$1:$E$13"}</definedName>
    <definedName name="нг" localSheetId="12" hidden="1">{"'D'!$A$1:$E$13"}</definedName>
    <definedName name="нг" localSheetId="8" hidden="1">{"'D'!$A$1:$E$13"}</definedName>
    <definedName name="нг" localSheetId="10" hidden="1">{"'D'!$A$1:$E$13"}</definedName>
    <definedName name="нг" localSheetId="9" hidden="1">{"'D'!$A$1:$E$13"}</definedName>
    <definedName name="нг" localSheetId="6" hidden="1">{"'D'!$A$1:$E$13"}</definedName>
    <definedName name="нг" localSheetId="7" hidden="1">{"'D'!$A$1:$E$13"}</definedName>
    <definedName name="нг" localSheetId="3" hidden="1">{"'D'!$A$1:$E$13"}</definedName>
    <definedName name="нг" hidden="1">{"'D'!$A$1:$E$13"}</definedName>
    <definedName name="нгг" localSheetId="17">#N/A</definedName>
    <definedName name="нгг" localSheetId="12">#N/A</definedName>
    <definedName name="нгг" localSheetId="8">#N/A</definedName>
    <definedName name="нгг" localSheetId="10">#N/A</definedName>
    <definedName name="нгг" localSheetId="9">#N/A</definedName>
    <definedName name="нгг" localSheetId="6">[21]!нгг</definedName>
    <definedName name="нгг" localSheetId="7">[21]!нгг</definedName>
    <definedName name="нгг">#N/A</definedName>
    <definedName name="нггшлг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17">#REF!</definedName>
    <definedName name="НДС" localSheetId="5">#REF!</definedName>
    <definedName name="НДС" localSheetId="12">#REF!</definedName>
    <definedName name="НДС" localSheetId="8">#REF!</definedName>
    <definedName name="НДС" localSheetId="13">#REF!</definedName>
    <definedName name="НДС" localSheetId="10">#REF!</definedName>
    <definedName name="НДС" localSheetId="9">#REF!</definedName>
    <definedName name="НДС" localSheetId="11">#REF!</definedName>
    <definedName name="НДС" localSheetId="6">#REF!</definedName>
    <definedName name="НДС" localSheetId="7">#REF!</definedName>
    <definedName name="НДС" localSheetId="3">#REF!</definedName>
    <definedName name="НДС">#REF!</definedName>
    <definedName name="неое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17">#REF!</definedName>
    <definedName name="нетп" localSheetId="5">#REF!</definedName>
    <definedName name="нетп" localSheetId="12">#REF!</definedName>
    <definedName name="нетп" localSheetId="8">#REF!</definedName>
    <definedName name="нетп" localSheetId="13">#REF!</definedName>
    <definedName name="нетп" localSheetId="10">#REF!</definedName>
    <definedName name="нетп" localSheetId="9">#REF!</definedName>
    <definedName name="нетп" localSheetId="11">#REF!</definedName>
    <definedName name="нетп" localSheetId="6">#REF!</definedName>
    <definedName name="нетп" localSheetId="7">#REF!</definedName>
    <definedName name="нетп" localSheetId="3">#REF!</definedName>
    <definedName name="нетп">#REF!</definedName>
    <definedName name="НоваяОборотка_Лист1_Таблица" localSheetId="17">#REF!</definedName>
    <definedName name="НоваяОборотка_Лист1_Таблица" localSheetId="5">#REF!</definedName>
    <definedName name="НоваяОборотка_Лист1_Таблица" localSheetId="12">#REF!</definedName>
    <definedName name="НоваяОборотка_Лист1_Таблица" localSheetId="8">#REF!</definedName>
    <definedName name="НоваяОборотка_Лист1_Таблица" localSheetId="13">#REF!</definedName>
    <definedName name="НоваяОборотка_Лист1_Таблица" localSheetId="10">#REF!</definedName>
    <definedName name="НоваяОборотка_Лист1_Таблица" localSheetId="9">#REF!</definedName>
    <definedName name="НоваяОборотка_Лист1_Таблица" localSheetId="11">#REF!</definedName>
    <definedName name="НоваяОборотка_Лист1_Таблица" localSheetId="6">#REF!</definedName>
    <definedName name="НоваяОборотка_Лист1_Таблица" localSheetId="7">#REF!</definedName>
    <definedName name="НоваяОборотка_Лист1_Таблица" localSheetId="3">#REF!</definedName>
    <definedName name="НоваяОборотка_Лист1_Таблица">#REF!</definedName>
    <definedName name="Новосиб_ЖД_ВБД" localSheetId="17">[239]Нск!#REF!</definedName>
    <definedName name="Новосиб_ЖД_ВБД" localSheetId="5">[239]Нск!#REF!</definedName>
    <definedName name="Новосиб_ЖД_ВБД" localSheetId="12">[239]Нск!#REF!</definedName>
    <definedName name="Новосиб_ЖД_ВБД" localSheetId="13">[239]Нск!#REF!</definedName>
    <definedName name="Новосиб_ЖД_ВБД" localSheetId="11">[239]Нск!#REF!</definedName>
    <definedName name="Новосиб_ЖД_ВБД" localSheetId="3">[239]Нск!#REF!</definedName>
    <definedName name="Новосиб_ЖД_ВБД">[239]Нск!#REF!</definedName>
    <definedName name="Новосиб_Сырье_СокиСибири" localSheetId="17">[239]Нск!#REF!</definedName>
    <definedName name="Новосиб_Сырье_СокиСибири" localSheetId="5">[239]Нск!#REF!</definedName>
    <definedName name="Новосиб_Сырье_СокиСибири" localSheetId="12">[239]Нск!#REF!</definedName>
    <definedName name="Новосиб_Сырье_СокиСибири" localSheetId="13">[239]Нск!#REF!</definedName>
    <definedName name="Новосиб_Сырье_СокиСибири" localSheetId="11">[239]Нск!#REF!</definedName>
    <definedName name="Новосиб_Сырье_СокиСибири" localSheetId="3">[239]Нск!#REF!</definedName>
    <definedName name="Новосиб_Сырье_СокиСибири">[239]Нск!#REF!</definedName>
    <definedName name="Новсиб_Сырье_ВБД" localSheetId="17">[239]Нск!#REF!</definedName>
    <definedName name="Новсиб_Сырье_ВБД" localSheetId="12">[239]Нск!#REF!</definedName>
    <definedName name="Новсиб_Сырье_ВБД" localSheetId="13">[239]Нск!#REF!</definedName>
    <definedName name="Новсиб_Сырье_ВБД">[239]Нск!#REF!</definedName>
    <definedName name="Новск_Сырье_ВБДиСырье_СС" localSheetId="17">[239]Нск!#REF!</definedName>
    <definedName name="Новск_Сырье_ВБДиСырье_СС" localSheetId="12">[239]Нск!#REF!</definedName>
    <definedName name="Новск_Сырье_ВБДиСырье_СС" localSheetId="13">[239]Нск!#REF!</definedName>
    <definedName name="Новск_Сырье_ВБДиСырье_СС">[239]Нск!#REF!</definedName>
    <definedName name="новые_ОФ_2003" localSheetId="17">[167]рабочий!$F$305:$W$327</definedName>
    <definedName name="новые_ОФ_2003" localSheetId="5">[168]рабочий!$F$305:$W$327</definedName>
    <definedName name="новые_ОФ_2003" localSheetId="12">[167]рабочий!$F$305:$W$327</definedName>
    <definedName name="новые_ОФ_2003" localSheetId="8">[167]рабочий!$F$305:$W$327</definedName>
    <definedName name="новые_ОФ_2003" localSheetId="10">[167]рабочий!$F$305:$W$327</definedName>
    <definedName name="новые_ОФ_2003" localSheetId="9">[167]рабочий!$F$305:$W$327</definedName>
    <definedName name="новые_ОФ_2003" localSheetId="6">[167]рабочий!$F$305:$W$327</definedName>
    <definedName name="новые_ОФ_2003" localSheetId="7">[167]рабочий!$F$305:$W$327</definedName>
    <definedName name="новые_ОФ_2003" localSheetId="3">[168]рабочий!$F$305:$W$327</definedName>
    <definedName name="новые_ОФ_2003">[169]рабочий!$F$305:$W$327</definedName>
    <definedName name="новые_ОФ_2004" localSheetId="17">[167]рабочий!$F$335:$W$357</definedName>
    <definedName name="новые_ОФ_2004" localSheetId="5">[168]рабочий!$F$335:$W$357</definedName>
    <definedName name="новые_ОФ_2004" localSheetId="12">[167]рабочий!$F$335:$W$357</definedName>
    <definedName name="новые_ОФ_2004" localSheetId="8">[167]рабочий!$F$335:$W$357</definedName>
    <definedName name="новые_ОФ_2004" localSheetId="10">[167]рабочий!$F$335:$W$357</definedName>
    <definedName name="новые_ОФ_2004" localSheetId="9">[167]рабочий!$F$335:$W$357</definedName>
    <definedName name="новые_ОФ_2004" localSheetId="6">[167]рабочий!$F$335:$W$357</definedName>
    <definedName name="новые_ОФ_2004" localSheetId="7">[167]рабочий!$F$335:$W$357</definedName>
    <definedName name="новые_ОФ_2004" localSheetId="3">[168]рабочий!$F$335:$W$357</definedName>
    <definedName name="новые_ОФ_2004">[169]рабочий!$F$335:$W$357</definedName>
    <definedName name="новые_ОФ_а_всего" localSheetId="17">[167]рабочий!$F$767:$V$789</definedName>
    <definedName name="новые_ОФ_а_всего" localSheetId="5">[168]рабочий!$F$767:$V$789</definedName>
    <definedName name="новые_ОФ_а_всего" localSheetId="12">[167]рабочий!$F$767:$V$789</definedName>
    <definedName name="новые_ОФ_а_всего" localSheetId="8">[167]рабочий!$F$767:$V$789</definedName>
    <definedName name="новые_ОФ_а_всего" localSheetId="10">[167]рабочий!$F$767:$V$789</definedName>
    <definedName name="новые_ОФ_а_всего" localSheetId="9">[167]рабочий!$F$767:$V$789</definedName>
    <definedName name="новые_ОФ_а_всего" localSheetId="6">[167]рабочий!$F$767:$V$789</definedName>
    <definedName name="новые_ОФ_а_всего" localSheetId="7">[167]рабочий!$F$767:$V$789</definedName>
    <definedName name="новые_ОФ_а_всего" localSheetId="3">[168]рабочий!$F$767:$V$789</definedName>
    <definedName name="новые_ОФ_а_всего">[169]рабочий!$F$767:$V$789</definedName>
    <definedName name="новые_ОФ_всего" localSheetId="17">[167]рабочий!$F$1331:$V$1353</definedName>
    <definedName name="новые_ОФ_всего" localSheetId="5">[168]рабочий!$F$1331:$V$1353</definedName>
    <definedName name="новые_ОФ_всего" localSheetId="12">[167]рабочий!$F$1331:$V$1353</definedName>
    <definedName name="новые_ОФ_всего" localSheetId="8">[167]рабочий!$F$1331:$V$1353</definedName>
    <definedName name="новые_ОФ_всего" localSheetId="10">[167]рабочий!$F$1331:$V$1353</definedName>
    <definedName name="новые_ОФ_всего" localSheetId="9">[167]рабочий!$F$1331:$V$1353</definedName>
    <definedName name="новые_ОФ_всего" localSheetId="6">[167]рабочий!$F$1331:$V$1353</definedName>
    <definedName name="новые_ОФ_всего" localSheetId="7">[167]рабочий!$F$1331:$V$1353</definedName>
    <definedName name="новые_ОФ_всего" localSheetId="3">[168]рабочий!$F$1331:$V$1353</definedName>
    <definedName name="новые_ОФ_всего">[169]рабочий!$F$1331:$V$1353</definedName>
    <definedName name="новые_ОФ_п_всего" localSheetId="17">[167]рабочий!$F$1293:$V$1315</definedName>
    <definedName name="новые_ОФ_п_всего" localSheetId="5">[168]рабочий!$F$1293:$V$1315</definedName>
    <definedName name="новые_ОФ_п_всего" localSheetId="12">[167]рабочий!$F$1293:$V$1315</definedName>
    <definedName name="новые_ОФ_п_всего" localSheetId="8">[167]рабочий!$F$1293:$V$1315</definedName>
    <definedName name="новые_ОФ_п_всего" localSheetId="10">[167]рабочий!$F$1293:$V$1315</definedName>
    <definedName name="новые_ОФ_п_всего" localSheetId="9">[167]рабочий!$F$1293:$V$1315</definedName>
    <definedName name="новые_ОФ_п_всего" localSheetId="6">[167]рабочий!$F$1293:$V$1315</definedName>
    <definedName name="новые_ОФ_п_всего" localSheetId="7">[167]рабочий!$F$1293:$V$1315</definedName>
    <definedName name="новые_ОФ_п_всего" localSheetId="3">[168]рабочий!$F$1293:$V$1315</definedName>
    <definedName name="новые_ОФ_п_всего">[169]рабочий!$F$1293:$V$1315</definedName>
    <definedName name="НОКЕНОРКЕ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17">#REF!</definedName>
    <definedName name="Ном_группы" localSheetId="5">#REF!</definedName>
    <definedName name="Ном_группы" localSheetId="12">#REF!</definedName>
    <definedName name="Ном_группы" localSheetId="8">#REF!</definedName>
    <definedName name="Ном_группы" localSheetId="13">#REF!</definedName>
    <definedName name="Ном_группы" localSheetId="10">#REF!</definedName>
    <definedName name="Ном_группы" localSheetId="9">#REF!</definedName>
    <definedName name="Ном_группы" localSheetId="11">#REF!</definedName>
    <definedName name="Ном_группы" localSheetId="6">#REF!</definedName>
    <definedName name="Ном_группы" localSheetId="7">#REF!</definedName>
    <definedName name="Ном_группы" localSheetId="3">#REF!</definedName>
    <definedName name="Ном_группы">#REF!</definedName>
    <definedName name="ном_док" localSheetId="17">#REF!</definedName>
    <definedName name="ном_док" localSheetId="5">#REF!</definedName>
    <definedName name="ном_док" localSheetId="12">#REF!</definedName>
    <definedName name="ном_док" localSheetId="8">#REF!</definedName>
    <definedName name="ном_док" localSheetId="13">#REF!</definedName>
    <definedName name="ном_док" localSheetId="10">#REF!</definedName>
    <definedName name="ном_док" localSheetId="9">#REF!</definedName>
    <definedName name="ном_док" localSheetId="11">#REF!</definedName>
    <definedName name="ном_док" localSheetId="6">#REF!</definedName>
    <definedName name="ном_док" localSheetId="7">#REF!</definedName>
    <definedName name="ном_док" localSheetId="3">#REF!</definedName>
    <definedName name="ном_док">#REF!</definedName>
    <definedName name="ноп" localSheetId="5">#REF!</definedName>
    <definedName name="ноп" localSheetId="12">#REF!</definedName>
    <definedName name="ноп" localSheetId="8">#REF!</definedName>
    <definedName name="ноп" localSheetId="13">#REF!</definedName>
    <definedName name="ноп" localSheetId="10">#REF!</definedName>
    <definedName name="ноп" localSheetId="9">#REF!</definedName>
    <definedName name="ноп" localSheetId="6">#REF!</definedName>
    <definedName name="ноп" localSheetId="7">#REF!</definedName>
    <definedName name="ноп" localSheetId="3">#REF!</definedName>
    <definedName name="ноп">#REF!</definedName>
    <definedName name="норма" localSheetId="17">#REF!,#REF!,#REF!,#REF!,#REF!,#REF!,#REF!</definedName>
    <definedName name="норма" localSheetId="5">#REF!,#REF!,#REF!,#REF!,#REF!,#REF!,#REF!</definedName>
    <definedName name="норма" localSheetId="12">#REF!,#REF!,#REF!,#REF!,#REF!,#REF!,#REF!</definedName>
    <definedName name="норма" localSheetId="8">#REF!,#REF!,#REF!,#REF!,#REF!,#REF!,#REF!</definedName>
    <definedName name="норма" localSheetId="13">#REF!,#REF!,#REF!,#REF!,#REF!,#REF!,#REF!</definedName>
    <definedName name="норма" localSheetId="10">#REF!,#REF!,#REF!,#REF!,#REF!,#REF!,#REF!</definedName>
    <definedName name="норма" localSheetId="9">#REF!,#REF!,#REF!,#REF!,#REF!,#REF!,#REF!</definedName>
    <definedName name="норма" localSheetId="11">#REF!,#REF!,#REF!,#REF!,#REF!,#REF!,#REF!</definedName>
    <definedName name="норма" localSheetId="6">#REF!,#REF!,#REF!,#REF!,#REF!,#REF!,#REF!</definedName>
    <definedName name="норма" localSheetId="7">#REF!,#REF!,#REF!,#REF!,#REF!,#REF!,#REF!</definedName>
    <definedName name="норма" localSheetId="3">#REF!,#REF!,#REF!,#REF!,#REF!,#REF!,#REF!</definedName>
    <definedName name="норма" localSheetId="15">#REF!,#REF!,#REF!,#REF!,#REF!,#REF!,#REF!</definedName>
    <definedName name="норма">#REF!,#REF!,#REF!,#REF!,#REF!,#REF!,#REF!</definedName>
    <definedName name="ноя" localSheetId="17">#REF!</definedName>
    <definedName name="ноя" localSheetId="5">#REF!</definedName>
    <definedName name="ноя" localSheetId="12">#REF!</definedName>
    <definedName name="ноя" localSheetId="8">#REF!</definedName>
    <definedName name="ноя" localSheetId="13">#REF!</definedName>
    <definedName name="ноя" localSheetId="10">#REF!</definedName>
    <definedName name="ноя" localSheetId="9">#REF!</definedName>
    <definedName name="ноя" localSheetId="11">#REF!</definedName>
    <definedName name="ноя" localSheetId="6">#REF!</definedName>
    <definedName name="ноя" localSheetId="7">#REF!</definedName>
    <definedName name="ноя" localSheetId="3">#REF!</definedName>
    <definedName name="ноя">#REF!</definedName>
    <definedName name="ноя2" localSheetId="17">#REF!</definedName>
    <definedName name="ноя2" localSheetId="5">#REF!</definedName>
    <definedName name="ноя2" localSheetId="12">#REF!</definedName>
    <definedName name="ноя2" localSheetId="8">#REF!</definedName>
    <definedName name="ноя2" localSheetId="13">#REF!</definedName>
    <definedName name="ноя2" localSheetId="10">#REF!</definedName>
    <definedName name="ноя2" localSheetId="9">#REF!</definedName>
    <definedName name="ноя2" localSheetId="11">#REF!</definedName>
    <definedName name="ноя2" localSheetId="6">#REF!</definedName>
    <definedName name="ноя2" localSheetId="7">#REF!</definedName>
    <definedName name="ноя2" localSheetId="3">#REF!</definedName>
    <definedName name="ноя2">#REF!</definedName>
    <definedName name="ноябрь" localSheetId="17">#REF!</definedName>
    <definedName name="ноябрь" localSheetId="5">#REF!</definedName>
    <definedName name="ноябрь" localSheetId="12">#REF!</definedName>
    <definedName name="ноябрь" localSheetId="8">#REF!</definedName>
    <definedName name="ноябрь" localSheetId="13">#REF!</definedName>
    <definedName name="ноябрь" localSheetId="10">#REF!</definedName>
    <definedName name="ноябрь" localSheetId="9">#REF!</definedName>
    <definedName name="ноябрь" localSheetId="11">#REF!</definedName>
    <definedName name="ноябрь" localSheetId="6">#REF!</definedName>
    <definedName name="ноябрь" localSheetId="7">#REF!</definedName>
    <definedName name="ноябрь" localSheetId="3">#REF!</definedName>
    <definedName name="ноябрь">#REF!</definedName>
    <definedName name="НП">[240]Исходные!$H$5</definedName>
    <definedName name="нпрсом" localSheetId="12">'[4]4.8теплоноситель'!нпрсом</definedName>
    <definedName name="нпрсом" localSheetId="13">'[4]4.8теплоноситель'!нпрсом</definedName>
    <definedName name="нпрсом">'[4]4.8теплоноситель'!нпрсом</definedName>
    <definedName name="НРКЕРКЕ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[143]Регионы!$A$2:$A$88</definedName>
    <definedName name="НСРФ2" localSheetId="12">#REF!</definedName>
    <definedName name="НСРФ2" localSheetId="13">#REF!</definedName>
    <definedName name="НСРФ2" localSheetId="6">#REF!</definedName>
    <definedName name="НСРФ2">#REF!</definedName>
    <definedName name="нш78ш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 localSheetId="17">'[1]7'!$B$21</definedName>
    <definedName name="ншгнгшншщрпгангсмбомл" localSheetId="12">'[2]7'!$B$21</definedName>
    <definedName name="ншгнгшншщрпгангсмбомл" localSheetId="8">'[2]7'!$B$21</definedName>
    <definedName name="ншгнгшншщрпгангсмбомл" localSheetId="13">'[2]7'!$B$21</definedName>
    <definedName name="ншгнгшншщрпгангсмбомл" localSheetId="10">'[2]7'!$B$21</definedName>
    <definedName name="ншгнгшншщрпгангсмбомл" localSheetId="9">'[2]7'!$B$21</definedName>
    <definedName name="ншгнгшншщрпгангсмбомл" localSheetId="11">'[2]7'!$B$21</definedName>
    <definedName name="ншгнгшншщрпгангсмбомл" localSheetId="6">'[3]7'!$B$21</definedName>
    <definedName name="ншгнгшншщрпгангсмбомл" localSheetId="7">'[3]7'!$B$21</definedName>
    <definedName name="ншгнгшншщрпгангсмбомл">'[1]7'!$B$21</definedName>
    <definedName name="ншш" localSheetId="17" hidden="1">{#N/A,#N/A,TRUE,"Лист1";#N/A,#N/A,TRUE,"Лист2";#N/A,#N/A,TRUE,"Лист3"}</definedName>
    <definedName name="ншш" localSheetId="5" hidden="1">{#N/A,#N/A,TRUE,"Лист1";#N/A,#N/A,TRUE,"Лист2";#N/A,#N/A,TRUE,"Лист3"}</definedName>
    <definedName name="ншш" localSheetId="2" hidden="1">{#N/A,#N/A,TRUE,"Лист1";#N/A,#N/A,TRUE,"Лист2";#N/A,#N/A,TRUE,"Лист3"}</definedName>
    <definedName name="ншш" localSheetId="12" hidden="1">{#N/A,#N/A,TRUE,"Лист1";#N/A,#N/A,TRUE,"Лист2";#N/A,#N/A,TRUE,"Лист3"}</definedName>
    <definedName name="ншш" localSheetId="8" hidden="1">{#N/A,#N/A,TRUE,"Лист1";#N/A,#N/A,TRUE,"Лист2";#N/A,#N/A,TRUE,"Лист3"}</definedName>
    <definedName name="ншш" localSheetId="13" hidden="1">{#N/A,#N/A,TRUE,"Лист1";#N/A,#N/A,TRUE,"Лист2";#N/A,#N/A,TRUE,"Лист3"}</definedName>
    <definedName name="ншш" localSheetId="10" hidden="1">{#N/A,#N/A,TRUE,"Лист1";#N/A,#N/A,TRUE,"Лист2";#N/A,#N/A,TRUE,"Лист3"}</definedName>
    <definedName name="ншш" localSheetId="9" hidden="1">{#N/A,#N/A,TRUE,"Лист1";#N/A,#N/A,TRUE,"Лист2";#N/A,#N/A,TRUE,"Лист3"}</definedName>
    <definedName name="ншш" localSheetId="11" hidden="1">{#N/A,#N/A,TRUE,"Лист1";#N/A,#N/A,TRUE,"Лист2";#N/A,#N/A,TRUE,"Лист3"}</definedName>
    <definedName name="ншш" localSheetId="6" hidden="1">{#N/A,#N/A,TRUE,"Лист1";#N/A,#N/A,TRUE,"Лист2";#N/A,#N/A,TRUE,"Лист3"}</definedName>
    <definedName name="ншш" localSheetId="7" hidden="1">{#N/A,#N/A,TRUE,"Лист1";#N/A,#N/A,TRUE,"Лист2";#N/A,#N/A,TRUE,"Лист3"}</definedName>
    <definedName name="ншш" localSheetId="3" hidden="1">{#N/A,#N/A,TRUE,"Лист1";#N/A,#N/A,TRUE,"Лист2";#N/A,#N/A,TRUE,"Лист3"}</definedName>
    <definedName name="ншш" localSheetId="15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17">#REF!</definedName>
    <definedName name="о" localSheetId="5">#REF!</definedName>
    <definedName name="о" localSheetId="12">#REF!</definedName>
    <definedName name="о" localSheetId="8">#REF!</definedName>
    <definedName name="о" localSheetId="13">#REF!</definedName>
    <definedName name="о" localSheetId="10">#REF!</definedName>
    <definedName name="о" localSheetId="9">#REF!</definedName>
    <definedName name="о" localSheetId="11">#REF!</definedName>
    <definedName name="о" localSheetId="6">#REF!</definedName>
    <definedName name="о" localSheetId="7">#REF!</definedName>
    <definedName name="о" localSheetId="3">#REF!</definedName>
    <definedName name="о">#REF!</definedName>
    <definedName name="ОБ">[188]БУР!$B$1</definedName>
    <definedName name="_xlnm.Print_Area" localSheetId="17">#REF!</definedName>
    <definedName name="_xlnm.Print_Area" localSheetId="5">#REF!</definedName>
    <definedName name="_xlnm.Print_Area" localSheetId="0">индексы!$A$1:$Q$185</definedName>
    <definedName name="_xlnm.Print_Area" localSheetId="1">'Кальк. корр.2019 (ДИ)'!$A$3:$AD$129</definedName>
    <definedName name="_xlnm.Print_Area" localSheetId="12">'Пр (1ГВС)'!$A$1:$I$187</definedName>
    <definedName name="_xlnm.Print_Area" localSheetId="8">'Пр (2ГВС)'!$A$1:$I$187</definedName>
    <definedName name="_xlnm.Print_Area" localSheetId="13">'пр 2 к расп'!$A$1:$H$12</definedName>
    <definedName name="_xlnm.Print_Area" localSheetId="10">'пр 4 (ГВС)'!$A$1:$N$66</definedName>
    <definedName name="_xlnm.Print_Area" localSheetId="9">пр3ГВС!$A$1:$I$15</definedName>
    <definedName name="_xlnm.Print_Area" localSheetId="11">пр5!$A$1:$H$12</definedName>
    <definedName name="_xlnm.Print_Area" localSheetId="6">'Прил 2'!$A$1:$E$26</definedName>
    <definedName name="_xlnm.Print_Area" localSheetId="7">#REF!</definedName>
    <definedName name="_xlnm.Print_Area" localSheetId="4">'Тарифное меню_!!'!$A$1:$K$55</definedName>
    <definedName name="_xlnm.Print_Area" localSheetId="3">'Тарифное меню_!! (2)'!$A$1:$K$55</definedName>
    <definedName name="_xlnm.Print_Area" localSheetId="15">'учет итогов'!$A$1:$K$38</definedName>
    <definedName name="_xlnm.Print_Area">#REF!</definedName>
    <definedName name="оборот" localSheetId="17">#REF!</definedName>
    <definedName name="оборот" localSheetId="5">#REF!</definedName>
    <definedName name="оборот" localSheetId="12">#REF!</definedName>
    <definedName name="оборот" localSheetId="8">#REF!</definedName>
    <definedName name="оборот" localSheetId="13">#REF!</definedName>
    <definedName name="оборот" localSheetId="10">#REF!</definedName>
    <definedName name="оборот" localSheetId="9">#REF!</definedName>
    <definedName name="оборот" localSheetId="11">#REF!</definedName>
    <definedName name="оборот" localSheetId="6">#REF!</definedName>
    <definedName name="оборот" localSheetId="7">#REF!</definedName>
    <definedName name="оборот" localSheetId="3">#REF!</definedName>
    <definedName name="оборот">#REF!</definedName>
    <definedName name="оборотные" localSheetId="12">'[241]выр _июль'!$K$1</definedName>
    <definedName name="оборотные" localSheetId="8">'[241]выр _июль'!$K$1</definedName>
    <definedName name="оборотные" localSheetId="13">'[241]выр _июль'!$K$1</definedName>
    <definedName name="оборотные" localSheetId="10">'[241]выр _июль'!$K$1</definedName>
    <definedName name="оборотные" localSheetId="9">'[241]выр _июль'!$K$1</definedName>
    <definedName name="оборотные" localSheetId="11">'[241]выр _июль'!$K$1</definedName>
    <definedName name="оборотные" localSheetId="6">'[241]выр _июль'!$K$1</definedName>
    <definedName name="оборотные">'[242]выр _июль'!$K$1</definedName>
    <definedName name="Общехоз" localSheetId="17">#REF!</definedName>
    <definedName name="Общехоз" localSheetId="5">#REF!</definedName>
    <definedName name="Общехоз" localSheetId="12">#REF!</definedName>
    <definedName name="Общехоз" localSheetId="8">#REF!</definedName>
    <definedName name="Общехоз" localSheetId="13">#REF!</definedName>
    <definedName name="Общехоз" localSheetId="10">#REF!</definedName>
    <definedName name="Общехоз" localSheetId="9">#REF!</definedName>
    <definedName name="Общехоз" localSheetId="11">#REF!</definedName>
    <definedName name="Общехоз" localSheetId="6">#REF!</definedName>
    <definedName name="Общехоз" localSheetId="7">#REF!</definedName>
    <definedName name="Общехоз" localSheetId="3">#REF!</definedName>
    <definedName name="Общехоз">#REF!</definedName>
    <definedName name="Общехозяйственные" localSheetId="17">#REF!</definedName>
    <definedName name="Общехозяйственные" localSheetId="5">#REF!</definedName>
    <definedName name="Общехозяйственные" localSheetId="12">#REF!</definedName>
    <definedName name="Общехозяйственные" localSheetId="8">#REF!</definedName>
    <definedName name="Общехозяйственные" localSheetId="13">#REF!</definedName>
    <definedName name="Общехозяйственные" localSheetId="10">#REF!</definedName>
    <definedName name="Общехозяйственные" localSheetId="9">#REF!</definedName>
    <definedName name="Общехозяйственные" localSheetId="11">#REF!</definedName>
    <definedName name="Общехозяйственные" localSheetId="6">#REF!</definedName>
    <definedName name="Общехозяйственные" localSheetId="7">#REF!</definedName>
    <definedName name="Общехозяйственные" localSheetId="3">#REF!</definedName>
    <definedName name="Общехозяйственные">#REF!</definedName>
    <definedName name="общий_Запрос" localSheetId="17">#REF!</definedName>
    <definedName name="общий_Запрос" localSheetId="5">#REF!</definedName>
    <definedName name="общий_Запрос" localSheetId="12">#REF!</definedName>
    <definedName name="общий_Запрос" localSheetId="8">#REF!</definedName>
    <definedName name="общий_Запрос" localSheetId="13">#REF!</definedName>
    <definedName name="общий_Запрос" localSheetId="10">#REF!</definedName>
    <definedName name="общий_Запрос" localSheetId="9">#REF!</definedName>
    <definedName name="общий_Запрос" localSheetId="11">#REF!</definedName>
    <definedName name="общий_Запрос" localSheetId="6">#REF!</definedName>
    <definedName name="общий_Запрос" localSheetId="7">#REF!</definedName>
    <definedName name="общий_Запрос" localSheetId="3">#REF!</definedName>
    <definedName name="общий_Запрос">#REF!</definedName>
    <definedName name="оено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 localSheetId="17">#REF!</definedName>
    <definedName name="окпо" localSheetId="5">#REF!</definedName>
    <definedName name="окпо" localSheetId="12">#REF!</definedName>
    <definedName name="окпо" localSheetId="8">#REF!</definedName>
    <definedName name="окпо" localSheetId="13">#REF!</definedName>
    <definedName name="окпо" localSheetId="10">#REF!</definedName>
    <definedName name="окпо" localSheetId="9">#REF!</definedName>
    <definedName name="окпо" localSheetId="11">#REF!</definedName>
    <definedName name="окпо" localSheetId="6">#REF!</definedName>
    <definedName name="окпо" localSheetId="7">#REF!</definedName>
    <definedName name="окпо" localSheetId="3">#REF!</definedName>
    <definedName name="окпо">#REF!</definedName>
    <definedName name="окраска_05" localSheetId="17">[167]окраска!$C$7:$Z$30</definedName>
    <definedName name="окраска_05" localSheetId="5">[168]окраска!$C$7:$Z$30</definedName>
    <definedName name="окраска_05" localSheetId="12">[167]окраска!$C$7:$Z$30</definedName>
    <definedName name="окраска_05" localSheetId="8">[167]окраска!$C$7:$Z$30</definedName>
    <definedName name="окраска_05" localSheetId="10">[167]окраска!$C$7:$Z$30</definedName>
    <definedName name="окраска_05" localSheetId="9">[167]окраска!$C$7:$Z$30</definedName>
    <definedName name="окраска_05" localSheetId="6">[167]окраска!$C$7:$Z$30</definedName>
    <definedName name="окраска_05" localSheetId="7">[167]окраска!$C$7:$Z$30</definedName>
    <definedName name="окраска_05" localSheetId="3">[168]окраска!$C$7:$Z$30</definedName>
    <definedName name="окраска_05">[169]окраска!$C$7:$Z$30</definedName>
    <definedName name="окраска_06" localSheetId="17">[167]окраска!$C$35:$Z$58</definedName>
    <definedName name="окраска_06" localSheetId="5">[168]окраска!$C$35:$Z$58</definedName>
    <definedName name="окраска_06" localSheetId="12">[167]окраска!$C$35:$Z$58</definedName>
    <definedName name="окраска_06" localSheetId="8">[167]окраска!$C$35:$Z$58</definedName>
    <definedName name="окраска_06" localSheetId="10">[167]окраска!$C$35:$Z$58</definedName>
    <definedName name="окраска_06" localSheetId="9">[167]окраска!$C$35:$Z$58</definedName>
    <definedName name="окраска_06" localSheetId="6">[167]окраска!$C$35:$Z$58</definedName>
    <definedName name="окраска_06" localSheetId="7">[167]окраска!$C$35:$Z$58</definedName>
    <definedName name="окраска_06" localSheetId="3">[168]окраска!$C$35:$Z$58</definedName>
    <definedName name="окраска_06">[169]окраска!$C$35:$Z$58</definedName>
    <definedName name="окраска_07" localSheetId="17">[167]окраска!$C$63:$Z$86</definedName>
    <definedName name="окраска_07" localSheetId="5">[168]окраска!$C$63:$Z$86</definedName>
    <definedName name="окраска_07" localSheetId="12">[167]окраска!$C$63:$Z$86</definedName>
    <definedName name="окраска_07" localSheetId="8">[167]окраска!$C$63:$Z$86</definedName>
    <definedName name="окраска_07" localSheetId="10">[167]окраска!$C$63:$Z$86</definedName>
    <definedName name="окраска_07" localSheetId="9">[167]окраска!$C$63:$Z$86</definedName>
    <definedName name="окраска_07" localSheetId="6">[167]окраска!$C$63:$Z$86</definedName>
    <definedName name="окраска_07" localSheetId="7">[167]окраска!$C$63:$Z$86</definedName>
    <definedName name="окраска_07" localSheetId="3">[168]окраска!$C$63:$Z$86</definedName>
    <definedName name="окраска_07">[169]окраска!$C$63:$Z$86</definedName>
    <definedName name="окраска_08" localSheetId="17">[167]окраска!$C$91:$Z$114</definedName>
    <definedName name="окраска_08" localSheetId="5">[168]окраска!$C$91:$Z$114</definedName>
    <definedName name="окраска_08" localSheetId="12">[167]окраска!$C$91:$Z$114</definedName>
    <definedName name="окраска_08" localSheetId="8">[167]окраска!$C$91:$Z$114</definedName>
    <definedName name="окраска_08" localSheetId="10">[167]окраска!$C$91:$Z$114</definedName>
    <definedName name="окраска_08" localSheetId="9">[167]окраска!$C$91:$Z$114</definedName>
    <definedName name="окраска_08" localSheetId="6">[167]окраска!$C$91:$Z$114</definedName>
    <definedName name="окраска_08" localSheetId="7">[167]окраска!$C$91:$Z$114</definedName>
    <definedName name="окраска_08" localSheetId="3">[168]окраска!$C$91:$Z$114</definedName>
    <definedName name="окраска_08">[169]окраска!$C$91:$Z$114</definedName>
    <definedName name="окраска_09" localSheetId="17">[167]окраска!$C$119:$Z$142</definedName>
    <definedName name="окраска_09" localSheetId="5">[168]окраска!$C$119:$Z$142</definedName>
    <definedName name="окраска_09" localSheetId="12">[167]окраска!$C$119:$Z$142</definedName>
    <definedName name="окраска_09" localSheetId="8">[167]окраска!$C$119:$Z$142</definedName>
    <definedName name="окраска_09" localSheetId="10">[167]окраска!$C$119:$Z$142</definedName>
    <definedName name="окраска_09" localSheetId="9">[167]окраска!$C$119:$Z$142</definedName>
    <definedName name="окраска_09" localSheetId="6">[167]окраска!$C$119:$Z$142</definedName>
    <definedName name="окраска_09" localSheetId="7">[167]окраска!$C$119:$Z$142</definedName>
    <definedName name="окраска_09" localSheetId="3">[168]окраска!$C$119:$Z$142</definedName>
    <definedName name="окраска_09">[169]окраска!$C$119:$Z$142</definedName>
    <definedName name="окраска_10" localSheetId="17">[167]окраска!$C$147:$Z$170</definedName>
    <definedName name="окраска_10" localSheetId="5">[168]окраска!$C$147:$Z$170</definedName>
    <definedName name="окраска_10" localSheetId="12">[167]окраска!$C$147:$Z$170</definedName>
    <definedName name="окраска_10" localSheetId="8">[167]окраска!$C$147:$Z$170</definedName>
    <definedName name="окраска_10" localSheetId="10">[167]окраска!$C$147:$Z$170</definedName>
    <definedName name="окраска_10" localSheetId="9">[167]окраска!$C$147:$Z$170</definedName>
    <definedName name="окраска_10" localSheetId="6">[167]окраска!$C$147:$Z$170</definedName>
    <definedName name="окраска_10" localSheetId="7">[167]окраска!$C$147:$Z$170</definedName>
    <definedName name="окраска_10" localSheetId="3">[168]окраска!$C$147:$Z$170</definedName>
    <definedName name="окраска_10">[169]окраска!$C$147:$Z$170</definedName>
    <definedName name="окраска_11" localSheetId="17">[167]окраска!$C$175:$Z$198</definedName>
    <definedName name="окраска_11" localSheetId="5">[168]окраска!$C$175:$Z$198</definedName>
    <definedName name="окраска_11" localSheetId="12">[167]окраска!$C$175:$Z$198</definedName>
    <definedName name="окраска_11" localSheetId="8">[167]окраска!$C$175:$Z$198</definedName>
    <definedName name="окраска_11" localSheetId="10">[167]окраска!$C$175:$Z$198</definedName>
    <definedName name="окраска_11" localSheetId="9">[167]окраска!$C$175:$Z$198</definedName>
    <definedName name="окраска_11" localSheetId="6">[167]окраска!$C$175:$Z$198</definedName>
    <definedName name="окраска_11" localSheetId="7">[167]окраска!$C$175:$Z$198</definedName>
    <definedName name="окраска_11" localSheetId="3">[168]окраска!$C$175:$Z$198</definedName>
    <definedName name="окраска_11">[169]окраска!$C$175:$Z$198</definedName>
    <definedName name="окраска_12" localSheetId="17">[167]окраска!$C$203:$Z$226</definedName>
    <definedName name="окраска_12" localSheetId="5">[168]окраска!$C$203:$Z$226</definedName>
    <definedName name="окраска_12" localSheetId="12">[167]окраска!$C$203:$Z$226</definedName>
    <definedName name="окраска_12" localSheetId="8">[167]окраска!$C$203:$Z$226</definedName>
    <definedName name="окраска_12" localSheetId="10">[167]окраска!$C$203:$Z$226</definedName>
    <definedName name="окраска_12" localSheetId="9">[167]окраска!$C$203:$Z$226</definedName>
    <definedName name="окраска_12" localSheetId="6">[167]окраска!$C$203:$Z$226</definedName>
    <definedName name="окраска_12" localSheetId="7">[167]окраска!$C$203:$Z$226</definedName>
    <definedName name="окраска_12" localSheetId="3">[168]окраска!$C$203:$Z$226</definedName>
    <definedName name="окраска_12">[169]окраска!$C$203:$Z$226</definedName>
    <definedName name="окраска_13" localSheetId="17">[167]окраска!$C$231:$Z$254</definedName>
    <definedName name="окраска_13" localSheetId="5">[168]окраска!$C$231:$Z$254</definedName>
    <definedName name="окраска_13" localSheetId="12">[167]окраска!$C$231:$Z$254</definedName>
    <definedName name="окраска_13" localSheetId="8">[167]окраска!$C$231:$Z$254</definedName>
    <definedName name="окраска_13" localSheetId="10">[167]окраска!$C$231:$Z$254</definedName>
    <definedName name="окраска_13" localSheetId="9">[167]окраска!$C$231:$Z$254</definedName>
    <definedName name="окраска_13" localSheetId="6">[167]окраска!$C$231:$Z$254</definedName>
    <definedName name="окраска_13" localSheetId="7">[167]окраска!$C$231:$Z$254</definedName>
    <definedName name="окраска_13" localSheetId="3">[168]окраска!$C$231:$Z$254</definedName>
    <definedName name="окраска_13">[169]окраска!$C$231:$Z$254</definedName>
    <definedName name="окраска_14" localSheetId="17">[167]окраска!$C$259:$Z$282</definedName>
    <definedName name="окраска_14" localSheetId="5">[168]окраска!$C$259:$Z$282</definedName>
    <definedName name="окраска_14" localSheetId="12">[167]окраска!$C$259:$Z$282</definedName>
    <definedName name="окраска_14" localSheetId="8">[167]окраска!$C$259:$Z$282</definedName>
    <definedName name="окраска_14" localSheetId="10">[167]окраска!$C$259:$Z$282</definedName>
    <definedName name="окраска_14" localSheetId="9">[167]окраска!$C$259:$Z$282</definedName>
    <definedName name="окраска_14" localSheetId="6">[167]окраска!$C$259:$Z$282</definedName>
    <definedName name="окраска_14" localSheetId="7">[167]окраска!$C$259:$Z$282</definedName>
    <definedName name="окраска_14" localSheetId="3">[168]окраска!$C$259:$Z$282</definedName>
    <definedName name="окраска_14">[169]окраска!$C$259:$Z$282</definedName>
    <definedName name="окраска_15" localSheetId="17">[167]окраска!$C$287:$Z$310</definedName>
    <definedName name="окраска_15" localSheetId="5">[168]окраска!$C$287:$Z$310</definedName>
    <definedName name="окраска_15" localSheetId="12">[167]окраска!$C$287:$Z$310</definedName>
    <definedName name="окраска_15" localSheetId="8">[167]окраска!$C$287:$Z$310</definedName>
    <definedName name="окраска_15" localSheetId="10">[167]окраска!$C$287:$Z$310</definedName>
    <definedName name="окраска_15" localSheetId="9">[167]окраска!$C$287:$Z$310</definedName>
    <definedName name="окраска_15" localSheetId="6">[167]окраска!$C$287:$Z$310</definedName>
    <definedName name="окраска_15" localSheetId="7">[167]окраска!$C$287:$Z$310</definedName>
    <definedName name="окраска_15" localSheetId="3">[168]окраска!$C$287:$Z$310</definedName>
    <definedName name="окраска_15">[169]окраска!$C$287:$Z$310</definedName>
    <definedName name="окт" localSheetId="17">#REF!</definedName>
    <definedName name="окт" localSheetId="5">#REF!</definedName>
    <definedName name="окт" localSheetId="12">#REF!</definedName>
    <definedName name="окт" localSheetId="8">#REF!</definedName>
    <definedName name="окт" localSheetId="13">#REF!</definedName>
    <definedName name="окт" localSheetId="10">#REF!</definedName>
    <definedName name="окт" localSheetId="9">#REF!</definedName>
    <definedName name="окт" localSheetId="11">#REF!</definedName>
    <definedName name="окт" localSheetId="6">#REF!</definedName>
    <definedName name="окт" localSheetId="7">#REF!</definedName>
    <definedName name="окт" localSheetId="3">#REF!</definedName>
    <definedName name="окт">#REF!</definedName>
    <definedName name="окт2" localSheetId="17">#REF!</definedName>
    <definedName name="окт2" localSheetId="5">#REF!</definedName>
    <definedName name="окт2" localSheetId="12">#REF!</definedName>
    <definedName name="окт2" localSheetId="8">#REF!</definedName>
    <definedName name="окт2" localSheetId="13">#REF!</definedName>
    <definedName name="окт2" localSheetId="10">#REF!</definedName>
    <definedName name="окт2" localSheetId="9">#REF!</definedName>
    <definedName name="окт2" localSheetId="11">#REF!</definedName>
    <definedName name="окт2" localSheetId="6">#REF!</definedName>
    <definedName name="окт2" localSheetId="7">#REF!</definedName>
    <definedName name="окт2" localSheetId="3">#REF!</definedName>
    <definedName name="окт2">#REF!</definedName>
    <definedName name="олдд" localSheetId="17">#REF!</definedName>
    <definedName name="олдд" localSheetId="5">#REF!</definedName>
    <definedName name="олдд" localSheetId="12">#REF!</definedName>
    <definedName name="олдд" localSheetId="8">#REF!</definedName>
    <definedName name="олдд" localSheetId="13">#REF!</definedName>
    <definedName name="олдд" localSheetId="10">#REF!</definedName>
    <definedName name="олдд" localSheetId="9">#REF!</definedName>
    <definedName name="олдд" localSheetId="11">#REF!</definedName>
    <definedName name="олдд" localSheetId="6">#REF!</definedName>
    <definedName name="олдд" localSheetId="7">#REF!</definedName>
    <definedName name="олдд" localSheetId="3">#REF!</definedName>
    <definedName name="олдд">#REF!</definedName>
    <definedName name="олло" localSheetId="17">#N/A</definedName>
    <definedName name="олло" localSheetId="12">#N/A</definedName>
    <definedName name="олло" localSheetId="8">#N/A</definedName>
    <definedName name="олло" localSheetId="10">#N/A</definedName>
    <definedName name="олло" localSheetId="9">#N/A</definedName>
    <definedName name="олло" localSheetId="6">[21]!олло</definedName>
    <definedName name="олло" localSheetId="7">[21]!олло</definedName>
    <definedName name="олло">#N/A</definedName>
    <definedName name="ОЛОЛБОЛ" localSheetId="17">#REF!</definedName>
    <definedName name="ОЛОЛБОЛ" localSheetId="5">#REF!</definedName>
    <definedName name="ОЛОЛБОЛ" localSheetId="12">#REF!</definedName>
    <definedName name="ОЛОЛБОЛ" localSheetId="8">#REF!</definedName>
    <definedName name="ОЛОЛБОЛ" localSheetId="13">#REF!</definedName>
    <definedName name="ОЛОЛБОЛ" localSheetId="10">#REF!</definedName>
    <definedName name="ОЛОЛБОЛ" localSheetId="9">#REF!</definedName>
    <definedName name="ОЛОЛБОЛ" localSheetId="11">#REF!</definedName>
    <definedName name="ОЛОЛБОЛ" localSheetId="6">#REF!</definedName>
    <definedName name="ОЛОЛБОЛ" localSheetId="7">#REF!</definedName>
    <definedName name="ОЛОЛБОЛ" localSheetId="3">#REF!</definedName>
    <definedName name="ОЛОЛБОЛ">#REF!</definedName>
    <definedName name="олс" localSheetId="17">#N/A</definedName>
    <definedName name="олс" localSheetId="12">#N/A</definedName>
    <definedName name="олс" localSheetId="8">#N/A</definedName>
    <definedName name="олс" localSheetId="10">#N/A</definedName>
    <definedName name="олс" localSheetId="9">#N/A</definedName>
    <definedName name="олс" localSheetId="6">[21]!олс</definedName>
    <definedName name="олс" localSheetId="7">[21]!олс</definedName>
    <definedName name="олс">#N/A</definedName>
    <definedName name="оо" localSheetId="17">[243]Настройка!#REF!</definedName>
    <definedName name="оо" localSheetId="5">[243]Настройка!#REF!</definedName>
    <definedName name="оо" localSheetId="12">[243]Настройка!#REF!</definedName>
    <definedName name="оо" localSheetId="8">[243]Настройка!#REF!</definedName>
    <definedName name="оо" localSheetId="13">[243]Настройка!#REF!</definedName>
    <definedName name="оо" localSheetId="10">[243]Настройка!#REF!</definedName>
    <definedName name="оо" localSheetId="9">[243]Настройка!#REF!</definedName>
    <definedName name="оо" localSheetId="6">[243]Настройка!#REF!</definedName>
    <definedName name="оо" localSheetId="7">[243]Настройка!#REF!</definedName>
    <definedName name="оо" localSheetId="3">[243]Настройка!#REF!</definedName>
    <definedName name="оо">[243]Настройка!#REF!</definedName>
    <definedName name="ооо" localSheetId="17">#REF!</definedName>
    <definedName name="ооо" localSheetId="5">#REF!</definedName>
    <definedName name="ооо" localSheetId="12">#REF!</definedName>
    <definedName name="ооо" localSheetId="8">#REF!</definedName>
    <definedName name="ооо" localSheetId="13">#REF!</definedName>
    <definedName name="ооо" localSheetId="10">#REF!</definedName>
    <definedName name="ооо" localSheetId="9">#REF!</definedName>
    <definedName name="ооо" localSheetId="11">#REF!</definedName>
    <definedName name="ооо" localSheetId="6">#REF!</definedName>
    <definedName name="ооо" localSheetId="7">#REF!</definedName>
    <definedName name="ооо" localSheetId="3">#REF!</definedName>
    <definedName name="ооо">#REF!</definedName>
    <definedName name="оооо" localSheetId="17">#REF!</definedName>
    <definedName name="оооо" localSheetId="5">#REF!</definedName>
    <definedName name="оооо" localSheetId="12">#REF!</definedName>
    <definedName name="оооо" localSheetId="8">#REF!</definedName>
    <definedName name="оооо" localSheetId="13">#REF!</definedName>
    <definedName name="оооо" localSheetId="10">#REF!</definedName>
    <definedName name="оооо" localSheetId="9">#REF!</definedName>
    <definedName name="оооо" localSheetId="11">#REF!</definedName>
    <definedName name="оооо" localSheetId="6">#REF!</definedName>
    <definedName name="оооо" localSheetId="7">#REF!</definedName>
    <definedName name="оооо" localSheetId="3">#REF!</definedName>
    <definedName name="оооо">#REF!</definedName>
    <definedName name="оооооолол" localSheetId="5">#REF!</definedName>
    <definedName name="оооооолол" localSheetId="12">#REF!</definedName>
    <definedName name="оооооолол" localSheetId="8">#REF!</definedName>
    <definedName name="оооооолол" localSheetId="13">#REF!</definedName>
    <definedName name="оооооолол" localSheetId="10">#REF!</definedName>
    <definedName name="оооооолол" localSheetId="9">#REF!</definedName>
    <definedName name="оооооолол" localSheetId="6">#REF!</definedName>
    <definedName name="оооооолол" localSheetId="7">#REF!</definedName>
    <definedName name="оооооолол" localSheetId="3">#REF!</definedName>
    <definedName name="оооооолол">#REF!</definedName>
    <definedName name="Операция" localSheetId="17">#REF!</definedName>
    <definedName name="Операция" localSheetId="5">#REF!</definedName>
    <definedName name="Операция" localSheetId="12">#REF!</definedName>
    <definedName name="Операция" localSheetId="8">#REF!</definedName>
    <definedName name="Операция" localSheetId="13">#REF!</definedName>
    <definedName name="Операция" localSheetId="10">#REF!</definedName>
    <definedName name="Операция" localSheetId="9">#REF!</definedName>
    <definedName name="Операция" localSheetId="11">#REF!</definedName>
    <definedName name="Операция" localSheetId="6">#REF!</definedName>
    <definedName name="Операция" localSheetId="7">#REF!</definedName>
    <definedName name="Операция" localSheetId="3">#REF!</definedName>
    <definedName name="Операция">#REF!</definedName>
    <definedName name="опрлпшл" localSheetId="12">[201]СписочнаяЧисленность!#REF!</definedName>
    <definedName name="опрлпшл" localSheetId="8">[201]СписочнаяЧисленность!#REF!</definedName>
    <definedName name="опрлпшл" localSheetId="13">[201]СписочнаяЧисленность!#REF!</definedName>
    <definedName name="опрлпшл" localSheetId="10">[201]СписочнаяЧисленность!#REF!</definedName>
    <definedName name="опрлпшл" localSheetId="9">[201]СписочнаяЧисленность!#REF!</definedName>
    <definedName name="опрлпшл" localSheetId="6">[201]СписочнаяЧисленность!#REF!</definedName>
    <definedName name="опрлпшл" localSheetId="7">[201]СписочнаяЧисленность!#REF!</definedName>
    <definedName name="опрлпшл">[201]СписочнаяЧисленность!#REF!</definedName>
    <definedName name="ОР" localSheetId="17">#REF!</definedName>
    <definedName name="ОР" localSheetId="5">#REF!</definedName>
    <definedName name="ОР" localSheetId="12">#REF!</definedName>
    <definedName name="ОР" localSheetId="8">#REF!</definedName>
    <definedName name="ОР" localSheetId="13">#REF!</definedName>
    <definedName name="ОР" localSheetId="10">#REF!</definedName>
    <definedName name="ОР" localSheetId="9">#REF!</definedName>
    <definedName name="ОР" localSheetId="6">#REF!</definedName>
    <definedName name="ОР" localSheetId="7">#REF!</definedName>
    <definedName name="ОР" localSheetId="3">#REF!</definedName>
    <definedName name="ОР">#REF!</definedName>
    <definedName name="ОРГ" localSheetId="12">#REF!</definedName>
    <definedName name="ОРГ" localSheetId="13">#REF!</definedName>
    <definedName name="ОРГ">#REF!</definedName>
    <definedName name="ОРГАНИЗАЦИЯ" localSheetId="12">#REF!</definedName>
    <definedName name="ОРГАНИЗАЦИЯ" localSheetId="13">#REF!</definedName>
    <definedName name="ОРГАНИЗАЦИЯ">#REF!</definedName>
    <definedName name="орнк" localSheetId="17">'[244]БСС-2'!#REF!</definedName>
    <definedName name="орнк" localSheetId="5">'[244]БСС-2'!#REF!</definedName>
    <definedName name="орнк" localSheetId="12">'[244]БСС-2'!#REF!</definedName>
    <definedName name="орнк" localSheetId="8">'[244]БСС-2'!#REF!</definedName>
    <definedName name="орнк" localSheetId="13">'[244]БСС-2'!#REF!</definedName>
    <definedName name="орнк" localSheetId="10">'[244]БСС-2'!#REF!</definedName>
    <definedName name="орнк" localSheetId="9">'[244]БСС-2'!#REF!</definedName>
    <definedName name="орнк" localSheetId="6">'[244]БСС-2'!#REF!</definedName>
    <definedName name="орнк" localSheetId="7">'[244]БСС-2'!#REF!</definedName>
    <definedName name="орнк" localSheetId="3">'[244]БСС-2'!#REF!</definedName>
    <definedName name="орнк">'[244]БСС-2'!#REF!</definedName>
    <definedName name="оро" localSheetId="17">#N/A</definedName>
    <definedName name="оро" localSheetId="12">#N/A</definedName>
    <definedName name="оро" localSheetId="8">#N/A</definedName>
    <definedName name="оро" localSheetId="10">#N/A</definedName>
    <definedName name="оро" localSheetId="9">#N/A</definedName>
    <definedName name="оро" localSheetId="6">[21]!оро</definedName>
    <definedName name="оро" localSheetId="7">[21]!оро</definedName>
    <definedName name="оро">#N/A</definedName>
    <definedName name="отпуск" localSheetId="12">'[4]4.8теплоноситель'!отпуск</definedName>
    <definedName name="отпуск" localSheetId="13">'[4]4.8теплоноситель'!отпуск</definedName>
    <definedName name="отпуск">'[4]4.8теплоноситель'!отпуск</definedName>
    <definedName name="ОТЧет" localSheetId="17">#REF!</definedName>
    <definedName name="ОТЧет" localSheetId="5">#REF!</definedName>
    <definedName name="ОТЧет" localSheetId="12">#REF!</definedName>
    <definedName name="ОТЧет" localSheetId="8">#REF!</definedName>
    <definedName name="ОТЧет" localSheetId="13">#REF!</definedName>
    <definedName name="ОТЧет" localSheetId="10">#REF!</definedName>
    <definedName name="ОТЧет" localSheetId="9">#REF!</definedName>
    <definedName name="ОТЧет" localSheetId="11">#REF!</definedName>
    <definedName name="ОТЧет" localSheetId="6">#REF!</definedName>
    <definedName name="ОТЧет" localSheetId="7">#REF!</definedName>
    <definedName name="ОТЧет" localSheetId="3">#REF!</definedName>
    <definedName name="ОТЧет">#REF!</definedName>
    <definedName name="Отчет_сок" localSheetId="17">#REF!</definedName>
    <definedName name="Отчет_сок" localSheetId="5">#REF!</definedName>
    <definedName name="Отчет_сок" localSheetId="12">#REF!</definedName>
    <definedName name="Отчет_сок" localSheetId="8">#REF!</definedName>
    <definedName name="Отчет_сок" localSheetId="13">#REF!</definedName>
    <definedName name="Отчет_сок" localSheetId="10">#REF!</definedName>
    <definedName name="Отчет_сок" localSheetId="9">#REF!</definedName>
    <definedName name="Отчет_сок" localSheetId="11">#REF!</definedName>
    <definedName name="Отчет_сок" localSheetId="6">#REF!</definedName>
    <definedName name="Отчет_сок" localSheetId="7">#REF!</definedName>
    <definedName name="Отчет_сок" localSheetId="3">#REF!</definedName>
    <definedName name="Отчет_сок">#REF!</definedName>
    <definedName name="ОФ_а_с_пц" localSheetId="17">[167]рабочий!$CI$121:$CY$143</definedName>
    <definedName name="ОФ_а_с_пц" localSheetId="5">[168]рабочий!$CI$121:$CY$143</definedName>
    <definedName name="ОФ_а_с_пц" localSheetId="12">[167]рабочий!$CI$121:$CY$143</definedName>
    <definedName name="ОФ_а_с_пц" localSheetId="8">[167]рабочий!$CI$121:$CY$143</definedName>
    <definedName name="ОФ_а_с_пц" localSheetId="10">[167]рабочий!$CI$121:$CY$143</definedName>
    <definedName name="ОФ_а_с_пц" localSheetId="9">[167]рабочий!$CI$121:$CY$143</definedName>
    <definedName name="ОФ_а_с_пц" localSheetId="6">[167]рабочий!$CI$121:$CY$143</definedName>
    <definedName name="ОФ_а_с_пц" localSheetId="7">[167]рабочий!$CI$121:$CY$143</definedName>
    <definedName name="ОФ_а_с_пц" localSheetId="3">[168]рабочий!$CI$121:$CY$143</definedName>
    <definedName name="ОФ_а_с_пц">[169]рабочий!$CI$121:$CY$143</definedName>
    <definedName name="оф_н_а_2003_пц" localSheetId="17">'[167]Текущие цены'!#REF!</definedName>
    <definedName name="оф_н_а_2003_пц" localSheetId="5">'[168]Текущие цены'!#REF!</definedName>
    <definedName name="оф_н_а_2003_пц" localSheetId="12">'[167]Текущие цены'!#REF!</definedName>
    <definedName name="оф_н_а_2003_пц" localSheetId="8">'[167]Текущие цены'!#REF!</definedName>
    <definedName name="оф_н_а_2003_пц" localSheetId="13">'[169]Текущие цены'!#REF!</definedName>
    <definedName name="оф_н_а_2003_пц" localSheetId="10">'[167]Текущие цены'!#REF!</definedName>
    <definedName name="оф_н_а_2003_пц" localSheetId="9">'[167]Текущие цены'!#REF!</definedName>
    <definedName name="оф_н_а_2003_пц" localSheetId="6">'[167]Текущие цены'!#REF!</definedName>
    <definedName name="оф_н_а_2003_пц" localSheetId="7">'[167]Текущие цены'!#REF!</definedName>
    <definedName name="оф_н_а_2003_пц" localSheetId="3">'[168]Текущие цены'!#REF!</definedName>
    <definedName name="оф_н_а_2003_пц">'[169]Текущие цены'!#REF!</definedName>
    <definedName name="оф_н_а_2004" localSheetId="17">'[167]Текущие цены'!#REF!</definedName>
    <definedName name="оф_н_а_2004" localSheetId="5">'[168]Текущие цены'!#REF!</definedName>
    <definedName name="оф_н_а_2004" localSheetId="12">'[167]Текущие цены'!#REF!</definedName>
    <definedName name="оф_н_а_2004" localSheetId="8">'[167]Текущие цены'!#REF!</definedName>
    <definedName name="оф_н_а_2004" localSheetId="13">'[169]Текущие цены'!#REF!</definedName>
    <definedName name="оф_н_а_2004" localSheetId="10">'[167]Текущие цены'!#REF!</definedName>
    <definedName name="оф_н_а_2004" localSheetId="9">'[167]Текущие цены'!#REF!</definedName>
    <definedName name="оф_н_а_2004" localSheetId="6">'[167]Текущие цены'!#REF!</definedName>
    <definedName name="оф_н_а_2004" localSheetId="7">'[167]Текущие цены'!#REF!</definedName>
    <definedName name="оф_н_а_2004" localSheetId="3">'[168]Текущие цены'!#REF!</definedName>
    <definedName name="оф_н_а_2004">'[169]Текущие цены'!#REF!</definedName>
    <definedName name="ОЬБ">'[188]БСФ-2'!$B$3</definedName>
    <definedName name="п" localSheetId="17">#REF!</definedName>
    <definedName name="п" localSheetId="5">#REF!</definedName>
    <definedName name="п" localSheetId="12">#REF!</definedName>
    <definedName name="п" localSheetId="8">#REF!</definedName>
    <definedName name="п" localSheetId="13">#REF!</definedName>
    <definedName name="п" localSheetId="10">#REF!</definedName>
    <definedName name="п" localSheetId="9">#REF!</definedName>
    <definedName name="п" localSheetId="11">#REF!</definedName>
    <definedName name="п" localSheetId="6">#REF!</definedName>
    <definedName name="п" localSheetId="7">#REF!</definedName>
    <definedName name="п" localSheetId="3">#REF!</definedName>
    <definedName name="п">#REF!</definedName>
    <definedName name="п_авг" localSheetId="17">#REF!</definedName>
    <definedName name="п_авг" localSheetId="5">#REF!</definedName>
    <definedName name="п_авг" localSheetId="12">#REF!</definedName>
    <definedName name="п_авг" localSheetId="8">#REF!</definedName>
    <definedName name="п_авг" localSheetId="13">#REF!</definedName>
    <definedName name="п_авг" localSheetId="10">#REF!</definedName>
    <definedName name="п_авг" localSheetId="9">#REF!</definedName>
    <definedName name="п_авг" localSheetId="11">#REF!</definedName>
    <definedName name="п_авг" localSheetId="6">#REF!</definedName>
    <definedName name="п_авг" localSheetId="7">#REF!</definedName>
    <definedName name="п_авг" localSheetId="3">#REF!</definedName>
    <definedName name="п_авг">#REF!</definedName>
    <definedName name="п_апр" localSheetId="17">#REF!</definedName>
    <definedName name="п_апр" localSheetId="5">#REF!</definedName>
    <definedName name="п_апр" localSheetId="12">#REF!</definedName>
    <definedName name="п_апр" localSheetId="8">#REF!</definedName>
    <definedName name="п_апр" localSheetId="13">#REF!</definedName>
    <definedName name="п_апр" localSheetId="10">#REF!</definedName>
    <definedName name="п_апр" localSheetId="9">#REF!</definedName>
    <definedName name="п_апр" localSheetId="11">#REF!</definedName>
    <definedName name="п_апр" localSheetId="6">#REF!</definedName>
    <definedName name="п_апр" localSheetId="7">#REF!</definedName>
    <definedName name="п_апр" localSheetId="3">#REF!</definedName>
    <definedName name="п_апр">#REF!</definedName>
    <definedName name="п_дек" localSheetId="17">#REF!</definedName>
    <definedName name="п_дек" localSheetId="5">#REF!</definedName>
    <definedName name="п_дек" localSheetId="12">#REF!</definedName>
    <definedName name="п_дек" localSheetId="8">#REF!</definedName>
    <definedName name="п_дек" localSheetId="13">#REF!</definedName>
    <definedName name="п_дек" localSheetId="10">#REF!</definedName>
    <definedName name="п_дек" localSheetId="9">#REF!</definedName>
    <definedName name="п_дек" localSheetId="11">#REF!</definedName>
    <definedName name="п_дек" localSheetId="6">#REF!</definedName>
    <definedName name="п_дек" localSheetId="7">#REF!</definedName>
    <definedName name="п_дек" localSheetId="3">#REF!</definedName>
    <definedName name="п_дек">#REF!</definedName>
    <definedName name="п_июл" localSheetId="17">#REF!</definedName>
    <definedName name="п_июл" localSheetId="5">#REF!</definedName>
    <definedName name="п_июл" localSheetId="12">#REF!</definedName>
    <definedName name="п_июл" localSheetId="8">#REF!</definedName>
    <definedName name="п_июл" localSheetId="13">#REF!</definedName>
    <definedName name="п_июл" localSheetId="10">#REF!</definedName>
    <definedName name="п_июл" localSheetId="9">#REF!</definedName>
    <definedName name="п_июл" localSheetId="11">#REF!</definedName>
    <definedName name="п_июл" localSheetId="6">#REF!</definedName>
    <definedName name="п_июл" localSheetId="7">#REF!</definedName>
    <definedName name="п_июл" localSheetId="3">#REF!</definedName>
    <definedName name="п_июл">#REF!</definedName>
    <definedName name="п_июн" localSheetId="17">#REF!</definedName>
    <definedName name="п_июн" localSheetId="5">#REF!</definedName>
    <definedName name="п_июн" localSheetId="12">#REF!</definedName>
    <definedName name="п_июн" localSheetId="8">#REF!</definedName>
    <definedName name="п_июн" localSheetId="13">#REF!</definedName>
    <definedName name="п_июн" localSheetId="10">#REF!</definedName>
    <definedName name="п_июн" localSheetId="9">#REF!</definedName>
    <definedName name="п_июн" localSheetId="11">#REF!</definedName>
    <definedName name="п_июн" localSheetId="6">#REF!</definedName>
    <definedName name="п_июн" localSheetId="7">#REF!</definedName>
    <definedName name="п_июн" localSheetId="3">#REF!</definedName>
    <definedName name="п_июн">#REF!</definedName>
    <definedName name="п_к" localSheetId="17">#REF!</definedName>
    <definedName name="п_к" localSheetId="5">#REF!</definedName>
    <definedName name="п_к" localSheetId="12">#REF!</definedName>
    <definedName name="п_к" localSheetId="8">#REF!</definedName>
    <definedName name="п_к" localSheetId="13">#REF!</definedName>
    <definedName name="п_к" localSheetId="10">#REF!</definedName>
    <definedName name="п_к" localSheetId="9">#REF!</definedName>
    <definedName name="п_к" localSheetId="11">#REF!</definedName>
    <definedName name="п_к" localSheetId="6">#REF!</definedName>
    <definedName name="п_к" localSheetId="7">#REF!</definedName>
    <definedName name="п_к" localSheetId="3">#REF!</definedName>
    <definedName name="п_к">#REF!</definedName>
    <definedName name="п_май" localSheetId="17">#REF!</definedName>
    <definedName name="п_май" localSheetId="5">#REF!</definedName>
    <definedName name="п_май" localSheetId="12">#REF!</definedName>
    <definedName name="п_май" localSheetId="8">#REF!</definedName>
    <definedName name="п_май" localSheetId="13">#REF!</definedName>
    <definedName name="п_май" localSheetId="10">#REF!</definedName>
    <definedName name="п_май" localSheetId="9">#REF!</definedName>
    <definedName name="п_май" localSheetId="11">#REF!</definedName>
    <definedName name="п_май" localSheetId="6">#REF!</definedName>
    <definedName name="п_май" localSheetId="7">#REF!</definedName>
    <definedName name="п_май" localSheetId="3">#REF!</definedName>
    <definedName name="п_май">#REF!</definedName>
    <definedName name="п_мар" localSheetId="17">#REF!</definedName>
    <definedName name="п_мар" localSheetId="5">#REF!</definedName>
    <definedName name="п_мар" localSheetId="12">#REF!</definedName>
    <definedName name="п_мар" localSheetId="8">#REF!</definedName>
    <definedName name="п_мар" localSheetId="13">#REF!</definedName>
    <definedName name="п_мар" localSheetId="10">#REF!</definedName>
    <definedName name="п_мар" localSheetId="9">#REF!</definedName>
    <definedName name="п_мар" localSheetId="11">#REF!</definedName>
    <definedName name="п_мар" localSheetId="6">#REF!</definedName>
    <definedName name="п_мар" localSheetId="7">#REF!</definedName>
    <definedName name="п_мар" localSheetId="3">#REF!</definedName>
    <definedName name="п_мар">#REF!</definedName>
    <definedName name="п_ноя" localSheetId="17">#REF!</definedName>
    <definedName name="п_ноя" localSheetId="5">#REF!</definedName>
    <definedName name="п_ноя" localSheetId="12">#REF!</definedName>
    <definedName name="п_ноя" localSheetId="8">#REF!</definedName>
    <definedName name="п_ноя" localSheetId="13">#REF!</definedName>
    <definedName name="п_ноя" localSheetId="10">#REF!</definedName>
    <definedName name="п_ноя" localSheetId="9">#REF!</definedName>
    <definedName name="п_ноя" localSheetId="11">#REF!</definedName>
    <definedName name="п_ноя" localSheetId="6">#REF!</definedName>
    <definedName name="п_ноя" localSheetId="7">#REF!</definedName>
    <definedName name="п_ноя" localSheetId="3">#REF!</definedName>
    <definedName name="п_ноя">#REF!</definedName>
    <definedName name="п_окт" localSheetId="17">#REF!</definedName>
    <definedName name="п_окт" localSheetId="5">#REF!</definedName>
    <definedName name="п_окт" localSheetId="12">#REF!</definedName>
    <definedName name="п_окт" localSheetId="8">#REF!</definedName>
    <definedName name="п_окт" localSheetId="13">#REF!</definedName>
    <definedName name="п_окт" localSheetId="10">#REF!</definedName>
    <definedName name="п_окт" localSheetId="9">#REF!</definedName>
    <definedName name="п_окт" localSheetId="11">#REF!</definedName>
    <definedName name="п_окт" localSheetId="6">#REF!</definedName>
    <definedName name="п_окт" localSheetId="7">#REF!</definedName>
    <definedName name="п_окт" localSheetId="3">#REF!</definedName>
    <definedName name="п_окт">#REF!</definedName>
    <definedName name="п_сен" localSheetId="17">#REF!</definedName>
    <definedName name="п_сен" localSheetId="5">#REF!</definedName>
    <definedName name="п_сен" localSheetId="12">#REF!</definedName>
    <definedName name="п_сен" localSheetId="8">#REF!</definedName>
    <definedName name="п_сен" localSheetId="13">#REF!</definedName>
    <definedName name="п_сен" localSheetId="10">#REF!</definedName>
    <definedName name="п_сен" localSheetId="9">#REF!</definedName>
    <definedName name="п_сен" localSheetId="11">#REF!</definedName>
    <definedName name="п_сен" localSheetId="6">#REF!</definedName>
    <definedName name="п_сен" localSheetId="7">#REF!</definedName>
    <definedName name="п_сен" localSheetId="3">#REF!</definedName>
    <definedName name="п_сен">#REF!</definedName>
    <definedName name="п_фев" localSheetId="17">#REF!</definedName>
    <definedName name="п_фев" localSheetId="5">#REF!</definedName>
    <definedName name="п_фев" localSheetId="12">#REF!</definedName>
    <definedName name="п_фев" localSheetId="8">#REF!</definedName>
    <definedName name="п_фев" localSheetId="13">#REF!</definedName>
    <definedName name="п_фев" localSheetId="10">#REF!</definedName>
    <definedName name="п_фев" localSheetId="9">#REF!</definedName>
    <definedName name="п_фев" localSheetId="11">#REF!</definedName>
    <definedName name="п_фев" localSheetId="6">#REF!</definedName>
    <definedName name="п_фев" localSheetId="7">#REF!</definedName>
    <definedName name="п_фев" localSheetId="3">#REF!</definedName>
    <definedName name="п_фев">#REF!</definedName>
    <definedName name="п_янв" localSheetId="17">#REF!</definedName>
    <definedName name="п_янв" localSheetId="5">#REF!</definedName>
    <definedName name="п_янв" localSheetId="12">#REF!</definedName>
    <definedName name="п_янв" localSheetId="8">#REF!</definedName>
    <definedName name="п_янв" localSheetId="13">#REF!</definedName>
    <definedName name="п_янв" localSheetId="10">#REF!</definedName>
    <definedName name="п_янв" localSheetId="9">#REF!</definedName>
    <definedName name="п_янв" localSheetId="11">#REF!</definedName>
    <definedName name="п_янв" localSheetId="6">#REF!</definedName>
    <definedName name="п_янв" localSheetId="7">#REF!</definedName>
    <definedName name="п_янв" localSheetId="3">#REF!</definedName>
    <definedName name="п_янв">#REF!</definedName>
    <definedName name="п1" localSheetId="17">[215]Сибмол!#REF!</definedName>
    <definedName name="п1" localSheetId="5">[215]Сибмол!#REF!</definedName>
    <definedName name="п1" localSheetId="12">[215]Сибмол!#REF!</definedName>
    <definedName name="п1" localSheetId="8">[215]Сибмол!#REF!</definedName>
    <definedName name="п1" localSheetId="13">[215]Сибмол!#REF!</definedName>
    <definedName name="п1" localSheetId="10">[215]Сибмол!#REF!</definedName>
    <definedName name="п1" localSheetId="9">[215]Сибмол!#REF!</definedName>
    <definedName name="п1" localSheetId="11">[215]Сибмол!#REF!</definedName>
    <definedName name="п1" localSheetId="6">'[217]7'!$B$21</definedName>
    <definedName name="п1" localSheetId="7">'[217]7'!$B$21</definedName>
    <definedName name="п1" localSheetId="3">[215]Сибмол!#REF!</definedName>
    <definedName name="п1">[215]Сибмол!#REF!</definedName>
    <definedName name="п1с" localSheetId="17">'[217]7'!$B$25</definedName>
    <definedName name="п1с" localSheetId="5">'[245]7'!$B$25</definedName>
    <definedName name="п1с" localSheetId="12">'[217]7'!$B$25</definedName>
    <definedName name="п1с" localSheetId="8">'[217]7'!$B$25</definedName>
    <definedName name="п1с" localSheetId="10">'[217]7'!$B$25</definedName>
    <definedName name="п1с" localSheetId="9">'[217]7'!$B$25</definedName>
    <definedName name="п1с" localSheetId="6">'[217]7'!$B$25</definedName>
    <definedName name="п1с" localSheetId="7">'[217]7'!$B$25</definedName>
    <definedName name="п1с" localSheetId="3">'[245]7'!$B$25</definedName>
    <definedName name="п1с">'[246]7'!$B$25</definedName>
    <definedName name="п2" localSheetId="17">[215]Сибмол!#REF!</definedName>
    <definedName name="п2" localSheetId="5">[215]Сибмол!#REF!</definedName>
    <definedName name="п2" localSheetId="12">[215]Сибмол!#REF!</definedName>
    <definedName name="п2" localSheetId="8">[215]Сибмол!#REF!</definedName>
    <definedName name="п2" localSheetId="13">[215]Сибмол!#REF!</definedName>
    <definedName name="п2" localSheetId="10">[215]Сибмол!#REF!</definedName>
    <definedName name="п2" localSheetId="9">[215]Сибмол!#REF!</definedName>
    <definedName name="п2" localSheetId="11">[215]Сибмол!#REF!</definedName>
    <definedName name="п2" localSheetId="6">'[217]7'!$B$22</definedName>
    <definedName name="п2" localSheetId="7">'[217]7'!$B$22</definedName>
    <definedName name="п2" localSheetId="3">[215]Сибмол!#REF!</definedName>
    <definedName name="п2">[215]Сибмол!#REF!</definedName>
    <definedName name="п2с" localSheetId="17">'[217]7'!$B$26</definedName>
    <definedName name="п2с" localSheetId="5">'[245]7'!$B$26</definedName>
    <definedName name="п2с" localSheetId="12">'[217]7'!$B$26</definedName>
    <definedName name="п2с" localSheetId="8">'[217]7'!$B$26</definedName>
    <definedName name="п2с" localSheetId="10">'[217]7'!$B$26</definedName>
    <definedName name="п2с" localSheetId="9">'[217]7'!$B$26</definedName>
    <definedName name="п2с" localSheetId="6">'[217]7'!$B$26</definedName>
    <definedName name="п2с" localSheetId="7">'[217]7'!$B$26</definedName>
    <definedName name="п2с" localSheetId="3">'[245]7'!$B$26</definedName>
    <definedName name="п2с">'[246]7'!$B$26</definedName>
    <definedName name="п3" localSheetId="17">[215]Сибмол!#REF!</definedName>
    <definedName name="п3" localSheetId="5">[215]Сибмол!#REF!</definedName>
    <definedName name="п3" localSheetId="12">[215]Сибмол!#REF!</definedName>
    <definedName name="п3" localSheetId="8">[215]Сибмол!#REF!</definedName>
    <definedName name="п3" localSheetId="13">[215]Сибмол!#REF!</definedName>
    <definedName name="п3" localSheetId="10">[215]Сибмол!#REF!</definedName>
    <definedName name="п3" localSheetId="9">[215]Сибмол!#REF!</definedName>
    <definedName name="п3" localSheetId="11">[215]Сибмол!#REF!</definedName>
    <definedName name="п3" localSheetId="6">'[217]7'!$B$23</definedName>
    <definedName name="п3" localSheetId="7">'[217]7'!$B$23</definedName>
    <definedName name="п3" localSheetId="3">[215]Сибмол!#REF!</definedName>
    <definedName name="п3">[215]Сибмол!#REF!</definedName>
    <definedName name="п3с" localSheetId="17">'[217]7'!$B$27</definedName>
    <definedName name="п3с" localSheetId="5">'[245]7'!$B$27</definedName>
    <definedName name="п3с" localSheetId="12">'[217]7'!$B$27</definedName>
    <definedName name="п3с" localSheetId="8">'[217]7'!$B$27</definedName>
    <definedName name="п3с" localSheetId="10">'[217]7'!$B$27</definedName>
    <definedName name="п3с" localSheetId="9">'[217]7'!$B$27</definedName>
    <definedName name="п3с" localSheetId="6">'[217]7'!$B$27</definedName>
    <definedName name="п3с" localSheetId="7">'[217]7'!$B$27</definedName>
    <definedName name="п3с" localSheetId="3">'[245]7'!$B$27</definedName>
    <definedName name="п3с">'[246]7'!$B$27</definedName>
    <definedName name="п4" localSheetId="17">[215]Сибмол!#REF!</definedName>
    <definedName name="п4" localSheetId="5">[215]Сибмол!#REF!</definedName>
    <definedName name="п4" localSheetId="12">[215]Сибмол!#REF!</definedName>
    <definedName name="п4" localSheetId="8">[215]Сибмол!#REF!</definedName>
    <definedName name="п4" localSheetId="13">[215]Сибмол!#REF!</definedName>
    <definedName name="п4" localSheetId="10">[215]Сибмол!#REF!</definedName>
    <definedName name="п4" localSheetId="9">[215]Сибмол!#REF!</definedName>
    <definedName name="п4" localSheetId="6">[215]Сибмол!#REF!</definedName>
    <definedName name="п4" localSheetId="7">[215]Сибмол!#REF!</definedName>
    <definedName name="п4" localSheetId="3">[215]Сибмол!#REF!</definedName>
    <definedName name="п4">[215]Сибмол!#REF!</definedName>
    <definedName name="п5" localSheetId="5">[215]Сибмол!#REF!</definedName>
    <definedName name="п5" localSheetId="12">[215]Сибмол!#REF!</definedName>
    <definedName name="п5" localSheetId="8">[215]Сибмол!#REF!</definedName>
    <definedName name="п5" localSheetId="13">[215]Сибмол!#REF!</definedName>
    <definedName name="п5" localSheetId="10">[215]Сибмол!#REF!</definedName>
    <definedName name="п5" localSheetId="9">[215]Сибмол!#REF!</definedName>
    <definedName name="п5" localSheetId="6">[215]Сибмол!#REF!</definedName>
    <definedName name="п5" localSheetId="7">[215]Сибмол!#REF!</definedName>
    <definedName name="п5" localSheetId="3">[215]Сибмол!#REF!</definedName>
    <definedName name="п5">[215]Сибмол!#REF!</definedName>
    <definedName name="п6" localSheetId="5">[215]Сибмол!#REF!</definedName>
    <definedName name="п6" localSheetId="12">[215]Сибмол!#REF!</definedName>
    <definedName name="п6" localSheetId="8">[215]Сибмол!#REF!</definedName>
    <definedName name="п6" localSheetId="13">[215]Сибмол!#REF!</definedName>
    <definedName name="п6" localSheetId="10">[215]Сибмол!#REF!</definedName>
    <definedName name="п6" localSheetId="9">[215]Сибмол!#REF!</definedName>
    <definedName name="п6" localSheetId="6">[215]Сибмол!#REF!</definedName>
    <definedName name="п6" localSheetId="7">[215]Сибмол!#REF!</definedName>
    <definedName name="п6" localSheetId="3">[215]Сибмол!#REF!</definedName>
    <definedName name="п6">[215]Сибмол!#REF!</definedName>
    <definedName name="павапп" localSheetId="6">'Прил 2'!павапп</definedName>
    <definedName name="павапп">#N/A</definedName>
    <definedName name="павв" localSheetId="17">#REF!</definedName>
    <definedName name="павв" localSheetId="5">#REF!</definedName>
    <definedName name="павв" localSheetId="12">#REF!</definedName>
    <definedName name="павв" localSheetId="8">#REF!</definedName>
    <definedName name="павв" localSheetId="13">#REF!</definedName>
    <definedName name="павв" localSheetId="10">#REF!</definedName>
    <definedName name="павв" localSheetId="9">#REF!</definedName>
    <definedName name="павв" localSheetId="11">#REF!</definedName>
    <definedName name="павв" localSheetId="6">#REF!</definedName>
    <definedName name="павв" localSheetId="7">#REF!</definedName>
    <definedName name="павв" localSheetId="3">#REF!</definedName>
    <definedName name="павв" localSheetId="15">#REF!</definedName>
    <definedName name="павв">#REF!</definedName>
    <definedName name="паоа" localSheetId="12">'[4]4.8теплоноситель'!паоа</definedName>
    <definedName name="паоа" localSheetId="13">'[4]4.8теплоноситель'!паоа</definedName>
    <definedName name="паоа">'[4]4.8теплоноситель'!паоа</definedName>
    <definedName name="паоаолаол" localSheetId="17">#REF!</definedName>
    <definedName name="паоаолаол" localSheetId="5">#REF!</definedName>
    <definedName name="паоаолаол" localSheetId="12">#REF!</definedName>
    <definedName name="паоаолаол" localSheetId="8">#REF!</definedName>
    <definedName name="паоаолаол" localSheetId="13">#REF!</definedName>
    <definedName name="паоаолаол" localSheetId="10">#REF!</definedName>
    <definedName name="паоаолаол" localSheetId="9">#REF!</definedName>
    <definedName name="паоаолаол" localSheetId="11">#REF!</definedName>
    <definedName name="паоаолаол" localSheetId="6">#REF!</definedName>
    <definedName name="паоаолаол" localSheetId="7">#REF!</definedName>
    <definedName name="паоаолаол" localSheetId="3">#REF!</definedName>
    <definedName name="паоаолаол" localSheetId="15">#REF!</definedName>
    <definedName name="паоаолаол">#REF!</definedName>
    <definedName name="папп" localSheetId="17">#REF!</definedName>
    <definedName name="папп" localSheetId="5">#REF!</definedName>
    <definedName name="папп" localSheetId="12">#REF!</definedName>
    <definedName name="папп" localSheetId="8">#REF!</definedName>
    <definedName name="папп" localSheetId="13">#REF!</definedName>
    <definedName name="папп" localSheetId="10">#REF!</definedName>
    <definedName name="папп" localSheetId="9">#REF!</definedName>
    <definedName name="папп" localSheetId="11">#REF!</definedName>
    <definedName name="папп" localSheetId="6">#REF!</definedName>
    <definedName name="папп" localSheetId="7">#REF!</definedName>
    <definedName name="папп" localSheetId="3">#REF!</definedName>
    <definedName name="папп" localSheetId="15">#REF!</definedName>
    <definedName name="папп">#REF!</definedName>
    <definedName name="Параметры" localSheetId="17">[247]Параметры!#REF!</definedName>
    <definedName name="Параметры" localSheetId="5">[247]Параметры!#REF!</definedName>
    <definedName name="Параметры" localSheetId="12">[247]Параметры!#REF!</definedName>
    <definedName name="Параметры" localSheetId="13">[247]Параметры!#REF!</definedName>
    <definedName name="Параметры" localSheetId="11">[247]Параметры!#REF!</definedName>
    <definedName name="Параметры" localSheetId="3">[247]Параметры!#REF!</definedName>
    <definedName name="Параметры" localSheetId="15">[247]Параметры!#REF!</definedName>
    <definedName name="Параметры">[247]Параметры!#REF!</definedName>
    <definedName name="пва" localSheetId="17">#REF!</definedName>
    <definedName name="пва" localSheetId="5">#REF!</definedName>
    <definedName name="пва" localSheetId="12">#REF!</definedName>
    <definedName name="пва" localSheetId="8">#REF!</definedName>
    <definedName name="пва" localSheetId="13">#REF!</definedName>
    <definedName name="пва" localSheetId="10">#REF!</definedName>
    <definedName name="пва" localSheetId="9">#REF!</definedName>
    <definedName name="пва" localSheetId="11">#REF!</definedName>
    <definedName name="пва" localSheetId="6">#REF!</definedName>
    <definedName name="пва" localSheetId="7">#REF!</definedName>
    <definedName name="пва" localSheetId="3">#REF!</definedName>
    <definedName name="пва" localSheetId="15">#REF!</definedName>
    <definedName name="пва">#REF!</definedName>
    <definedName name="пварпуке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17">#REF!</definedName>
    <definedName name="пвп" localSheetId="5">#REF!</definedName>
    <definedName name="пвп" localSheetId="12">#REF!</definedName>
    <definedName name="пвп" localSheetId="8">#REF!</definedName>
    <definedName name="пвп" localSheetId="13">#REF!</definedName>
    <definedName name="пвп" localSheetId="10">#REF!</definedName>
    <definedName name="пвп" localSheetId="9">#REF!</definedName>
    <definedName name="пвп" localSheetId="11">#REF!</definedName>
    <definedName name="пвп" localSheetId="6">#REF!</definedName>
    <definedName name="пвп" localSheetId="7">#REF!</definedName>
    <definedName name="пвп" localSheetId="3">#REF!</definedName>
    <definedName name="пвп">#REF!</definedName>
    <definedName name="пго" localSheetId="12">'[4]4.8теплоноситель'!пго</definedName>
    <definedName name="пго" localSheetId="13">'[4]4.8теплоноситель'!пго</definedName>
    <definedName name="пго">'[4]4.8теплоноситель'!пго</definedName>
    <definedName name="Пдс" localSheetId="17">#REF!</definedName>
    <definedName name="Пдс" localSheetId="5">#REF!</definedName>
    <definedName name="Пдс" localSheetId="12">#REF!</definedName>
    <definedName name="Пдс" localSheetId="8">#REF!</definedName>
    <definedName name="Пдс" localSheetId="13">#REF!</definedName>
    <definedName name="Пдс" localSheetId="10">#REF!</definedName>
    <definedName name="Пдс" localSheetId="9">#REF!</definedName>
    <definedName name="Пдс" localSheetId="11">#REF!</definedName>
    <definedName name="Пдс" localSheetId="6">#REF!</definedName>
    <definedName name="Пдс" localSheetId="7">#REF!</definedName>
    <definedName name="Пдс" localSheetId="3">#REF!</definedName>
    <definedName name="Пдс">#REF!</definedName>
    <definedName name="первый" localSheetId="17">#REF!</definedName>
    <definedName name="первый" localSheetId="5">#REF!</definedName>
    <definedName name="первый" localSheetId="12">#REF!</definedName>
    <definedName name="первый" localSheetId="8">#REF!</definedName>
    <definedName name="первый" localSheetId="13">#REF!</definedName>
    <definedName name="первый" localSheetId="10">#REF!</definedName>
    <definedName name="первый" localSheetId="9">#REF!</definedName>
    <definedName name="первый" localSheetId="11">#REF!</definedName>
    <definedName name="первый" localSheetId="6">#REF!</definedName>
    <definedName name="первый" localSheetId="7">#REF!</definedName>
    <definedName name="первый" localSheetId="3">#REF!</definedName>
    <definedName name="первый">#REF!</definedName>
    <definedName name="Период" localSheetId="17">#REF!</definedName>
    <definedName name="Период" localSheetId="5">#REF!</definedName>
    <definedName name="Период" localSheetId="12">#REF!</definedName>
    <definedName name="Период" localSheetId="8">#REF!</definedName>
    <definedName name="Период" localSheetId="13">#REF!</definedName>
    <definedName name="Период" localSheetId="10">#REF!</definedName>
    <definedName name="Период" localSheetId="9">#REF!</definedName>
    <definedName name="Период" localSheetId="11">#REF!</definedName>
    <definedName name="Период" localSheetId="6">#REF!</definedName>
    <definedName name="Период" localSheetId="7">#REF!</definedName>
    <definedName name="Период" localSheetId="3">#REF!</definedName>
    <definedName name="Период">#REF!</definedName>
    <definedName name="ПериодРегулирования">[193]Заголовок!$B$14</definedName>
    <definedName name="Периоды_18_2" localSheetId="12">'[140]18.2'!#REF!</definedName>
    <definedName name="Периоды_18_2" localSheetId="13">'[140]18.2'!#REF!</definedName>
    <definedName name="Периоды_18_2" localSheetId="6">'[140]18.2'!#REF!</definedName>
    <definedName name="Периоды_18_2">'[140]18.2'!#REF!</definedName>
    <definedName name="ПЛАН" localSheetId="17">#REF!,#REF!,#REF!</definedName>
    <definedName name="ПЛАН" localSheetId="5">#REF!,#REF!,#REF!</definedName>
    <definedName name="ПЛАН" localSheetId="12">#REF!,#REF!,#REF!</definedName>
    <definedName name="ПЛАН" localSheetId="8">#REF!,#REF!,#REF!</definedName>
    <definedName name="ПЛАН" localSheetId="13">#REF!,#REF!,#REF!</definedName>
    <definedName name="ПЛАН" localSheetId="10">#REF!,#REF!,#REF!</definedName>
    <definedName name="ПЛАН" localSheetId="9">#REF!,#REF!,#REF!</definedName>
    <definedName name="ПЛАН" localSheetId="11">#REF!,#REF!,#REF!</definedName>
    <definedName name="ПЛАН" localSheetId="6">#REF!,#REF!,#REF!</definedName>
    <definedName name="ПЛАН" localSheetId="7">#REF!,#REF!,#REF!</definedName>
    <definedName name="ПЛАН" localSheetId="3">#REF!,#REF!,#REF!</definedName>
    <definedName name="ПЛАН" localSheetId="15">#REF!,#REF!,#REF!</definedName>
    <definedName name="ПЛАН">#REF!,#REF!,#REF!</definedName>
    <definedName name="план_счетов">[148]CH_ACC!$D$9:$E$620</definedName>
    <definedName name="ПЛАН1" localSheetId="17">#REF!</definedName>
    <definedName name="ПЛАН1" localSheetId="5">#REF!</definedName>
    <definedName name="ПЛАН1" localSheetId="12">#REF!</definedName>
    <definedName name="ПЛАН1" localSheetId="8">#REF!</definedName>
    <definedName name="ПЛАН1" localSheetId="13">#REF!</definedName>
    <definedName name="ПЛАН1" localSheetId="10">#REF!</definedName>
    <definedName name="ПЛАН1" localSheetId="9">#REF!</definedName>
    <definedName name="ПЛАН1" localSheetId="11">#REF!</definedName>
    <definedName name="ПЛАН1" localSheetId="6">#REF!</definedName>
    <definedName name="ПЛАН1" localSheetId="7">#REF!</definedName>
    <definedName name="ПЛАН1" localSheetId="3">#REF!</definedName>
    <definedName name="ПЛАН1">#REF!</definedName>
    <definedName name="план56" localSheetId="17">#N/A</definedName>
    <definedName name="план56" localSheetId="12">#N/A</definedName>
    <definedName name="план56" localSheetId="8">#N/A</definedName>
    <definedName name="план56" localSheetId="10">#N/A</definedName>
    <definedName name="план56" localSheetId="9">#N/A</definedName>
    <definedName name="план56" localSheetId="6">[21]!план56</definedName>
    <definedName name="план56" localSheetId="7">[21]!план56</definedName>
    <definedName name="план56">#N/A</definedName>
    <definedName name="Плата_за_капитал" localSheetId="17">#REF!,#REF!,#REF!,#REF!,#REF!,#REF!,#REF!,#REF!,#REF!,#REF!</definedName>
    <definedName name="Плата_за_капитал" localSheetId="5">#REF!,#REF!,#REF!,#REF!,#REF!,#REF!,#REF!,#REF!,#REF!,#REF!</definedName>
    <definedName name="Плата_за_капитал" localSheetId="12">#REF!,#REF!,#REF!,#REF!,#REF!,#REF!,#REF!,#REF!,#REF!,#REF!</definedName>
    <definedName name="Плата_за_капитал" localSheetId="8">#REF!,#REF!,#REF!,#REF!,#REF!,#REF!,#REF!,#REF!,#REF!,#REF!</definedName>
    <definedName name="Плата_за_капитал" localSheetId="13">#REF!,#REF!,#REF!,#REF!,#REF!,#REF!,#REF!,#REF!,#REF!,#REF!</definedName>
    <definedName name="Плата_за_капитал" localSheetId="10">#REF!,#REF!,#REF!,#REF!,#REF!,#REF!,#REF!,#REF!,#REF!,#REF!</definedName>
    <definedName name="Плата_за_капитал" localSheetId="9">#REF!,#REF!,#REF!,#REF!,#REF!,#REF!,#REF!,#REF!,#REF!,#REF!</definedName>
    <definedName name="Плата_за_капитал" localSheetId="11">#REF!,#REF!,#REF!,#REF!,#REF!,#REF!,#REF!,#REF!,#REF!,#REF!</definedName>
    <definedName name="Плата_за_капитал" localSheetId="6">#REF!,#REF!,#REF!,#REF!,#REF!,#REF!,#REF!,#REF!,#REF!,#REF!</definedName>
    <definedName name="Плата_за_капитал" localSheetId="7">#REF!,#REF!,#REF!,#REF!,#REF!,#REF!,#REF!,#REF!,#REF!,#REF!</definedName>
    <definedName name="Плата_за_капитал" localSheetId="3">#REF!,#REF!,#REF!,#REF!,#REF!,#REF!,#REF!,#REF!,#REF!,#REF!</definedName>
    <definedName name="Плата_за_капитал" localSheetId="15">#REF!,#REF!,#REF!,#REF!,#REF!,#REF!,#REF!,#REF!,#REF!,#REF!</definedName>
    <definedName name="Плата_за_капитал">#REF!,#REF!,#REF!,#REF!,#REF!,#REF!,#REF!,#REF!,#REF!,#REF!</definedName>
    <definedName name="ПМС" localSheetId="17">#N/A</definedName>
    <definedName name="ПМС" localSheetId="12">#N/A</definedName>
    <definedName name="ПМС" localSheetId="8">#N/A</definedName>
    <definedName name="ПМС" localSheetId="10">#N/A</definedName>
    <definedName name="ПМС" localSheetId="9">#N/A</definedName>
    <definedName name="ПМС" localSheetId="6">[21]!ПМС</definedName>
    <definedName name="ПМС" localSheetId="7">[21]!ПМС</definedName>
    <definedName name="ПМС">#N/A</definedName>
    <definedName name="ПМС1" localSheetId="17">#N/A</definedName>
    <definedName name="ПМС1" localSheetId="12">#N/A</definedName>
    <definedName name="ПМС1" localSheetId="8">#N/A</definedName>
    <definedName name="ПМС1" localSheetId="10">#N/A</definedName>
    <definedName name="ПМС1" localSheetId="9">#N/A</definedName>
    <definedName name="ПМС1" localSheetId="6">[21]!ПМС1</definedName>
    <definedName name="ПМС1" localSheetId="7">[21]!ПМС1</definedName>
    <definedName name="ПМС1">#N/A</definedName>
    <definedName name="ПН">[248]Исходные!$H$5</definedName>
    <definedName name="пнлнееен" localSheetId="17" hidden="1">{#N/A,#N/A,FALSE,"Себестоимсть-97"}</definedName>
    <definedName name="пнлнееен" localSheetId="5" hidden="1">{#N/A,#N/A,FALSE,"Себестоимсть-97"}</definedName>
    <definedName name="пнлнееен" localSheetId="12" hidden="1">{#N/A,#N/A,FALSE,"Себестоимсть-97"}</definedName>
    <definedName name="пнлнееен" localSheetId="8" hidden="1">{#N/A,#N/A,FALSE,"Себестоимсть-97"}</definedName>
    <definedName name="пнлнееен" localSheetId="10" hidden="1">{#N/A,#N/A,FALSE,"Себестоимсть-97"}</definedName>
    <definedName name="пнлнееен" localSheetId="9" hidden="1">{#N/A,#N/A,FALSE,"Себестоимсть-97"}</definedName>
    <definedName name="пнлнееен" localSheetId="6" hidden="1">{#N/A,#N/A,FALSE,"Себестоимсть-97"}</definedName>
    <definedName name="пнлнееен" localSheetId="7" hidden="1">{#N/A,#N/A,FALSE,"Себестоимсть-97"}</definedName>
    <definedName name="пнлнееен" localSheetId="3" hidden="1">{#N/A,#N/A,FALSE,"Себестоимсть-97"}</definedName>
    <definedName name="пнлнееен" hidden="1">{#N/A,#N/A,FALSE,"Себестоимсть-97"}</definedName>
    <definedName name="пнлнееен1" localSheetId="17" hidden="1">{#N/A,#N/A,FALSE,"Себестоимсть-97"}</definedName>
    <definedName name="пнлнееен1" localSheetId="5" hidden="1">{#N/A,#N/A,FALSE,"Себестоимсть-97"}</definedName>
    <definedName name="пнлнееен1" localSheetId="12" hidden="1">{#N/A,#N/A,FALSE,"Себестоимсть-97"}</definedName>
    <definedName name="пнлнееен1" localSheetId="8" hidden="1">{#N/A,#N/A,FALSE,"Себестоимсть-97"}</definedName>
    <definedName name="пнлнееен1" localSheetId="10" hidden="1">{#N/A,#N/A,FALSE,"Себестоимсть-97"}</definedName>
    <definedName name="пнлнееен1" localSheetId="9" hidden="1">{#N/A,#N/A,FALSE,"Себестоимсть-97"}</definedName>
    <definedName name="пнлнееен1" localSheetId="6" hidden="1">{#N/A,#N/A,FALSE,"Себестоимсть-97"}</definedName>
    <definedName name="пнлнееен1" localSheetId="7" hidden="1">{#N/A,#N/A,FALSE,"Себестоимсть-97"}</definedName>
    <definedName name="пнлнееен1" localSheetId="3" hidden="1">{#N/A,#N/A,FALSE,"Себестоимсть-97"}</definedName>
    <definedName name="пнлнееен1" hidden="1">{#N/A,#N/A,FALSE,"Себестоимсть-97"}</definedName>
    <definedName name="по_б_вн" localSheetId="12">#REF!</definedName>
    <definedName name="по_б_вн" localSheetId="13">#REF!</definedName>
    <definedName name="по_б_вн" localSheetId="6">#REF!</definedName>
    <definedName name="по_б_вн">#REF!</definedName>
    <definedName name="по_б_всего" localSheetId="12">#REF!</definedName>
    <definedName name="по_б_всего" localSheetId="13">#REF!</definedName>
    <definedName name="по_б_всего">#REF!</definedName>
    <definedName name="по_б_нн" localSheetId="12">#REF!</definedName>
    <definedName name="по_б_нн" localSheetId="13">#REF!</definedName>
    <definedName name="по_б_нн">#REF!</definedName>
    <definedName name="по_б_сн1" localSheetId="12">#REF!</definedName>
    <definedName name="по_б_сн1" localSheetId="13">#REF!</definedName>
    <definedName name="по_б_сн1">#REF!</definedName>
    <definedName name="по_б_сн2" localSheetId="12">#REF!</definedName>
    <definedName name="по_б_сн2" localSheetId="13">#REF!</definedName>
    <definedName name="по_б_сн2">#REF!</definedName>
    <definedName name="по_нас_всего" localSheetId="12">#REF!</definedName>
    <definedName name="по_нас_всего" localSheetId="13">#REF!</definedName>
    <definedName name="по_нас_всего">#REF!</definedName>
    <definedName name="по_насел_сн2" localSheetId="12">#REF!</definedName>
    <definedName name="по_насел_сн2" localSheetId="13">#REF!</definedName>
    <definedName name="по_насел_сн2">#REF!</definedName>
    <definedName name="Подоперация" localSheetId="17">#REF!</definedName>
    <definedName name="Подоперация" localSheetId="5">#REF!</definedName>
    <definedName name="Подоперация" localSheetId="12">#REF!</definedName>
    <definedName name="Подоперация" localSheetId="8">#REF!</definedName>
    <definedName name="Подоперация" localSheetId="13">#REF!</definedName>
    <definedName name="Подоперация" localSheetId="10">#REF!</definedName>
    <definedName name="Подоперация" localSheetId="9">#REF!</definedName>
    <definedName name="Подоперация" localSheetId="11">#REF!</definedName>
    <definedName name="Подоперация" localSheetId="6">#REF!</definedName>
    <definedName name="Подоперация" localSheetId="7">#REF!</definedName>
    <definedName name="Подоперация" localSheetId="3">#REF!</definedName>
    <definedName name="Подоперация">#REF!</definedName>
    <definedName name="подпись_должн1" localSheetId="17">#REF!</definedName>
    <definedName name="подпись_должн1" localSheetId="5">#REF!</definedName>
    <definedName name="подпись_должн1" localSheetId="12">#REF!</definedName>
    <definedName name="подпись_должн1" localSheetId="8">#REF!</definedName>
    <definedName name="подпись_должн1" localSheetId="13">#REF!</definedName>
    <definedName name="подпись_должн1" localSheetId="10">#REF!</definedName>
    <definedName name="подпись_должн1" localSheetId="9">#REF!</definedName>
    <definedName name="подпись_должн1" localSheetId="11">#REF!</definedName>
    <definedName name="подпись_должн1" localSheetId="6">#REF!</definedName>
    <definedName name="подпись_должн1" localSheetId="7">#REF!</definedName>
    <definedName name="подпись_должн1" localSheetId="3">#REF!</definedName>
    <definedName name="подпись_должн1">#REF!</definedName>
    <definedName name="подпись_должн2" localSheetId="17">#REF!</definedName>
    <definedName name="подпись_должн2" localSheetId="5">#REF!</definedName>
    <definedName name="подпись_должн2" localSheetId="12">#REF!</definedName>
    <definedName name="подпись_должн2" localSheetId="8">#REF!</definedName>
    <definedName name="подпись_должн2" localSheetId="13">#REF!</definedName>
    <definedName name="подпись_должн2" localSheetId="10">#REF!</definedName>
    <definedName name="подпись_должн2" localSheetId="9">#REF!</definedName>
    <definedName name="подпись_должн2" localSheetId="11">#REF!</definedName>
    <definedName name="подпись_должн2" localSheetId="6">#REF!</definedName>
    <definedName name="подпись_должн2" localSheetId="7">#REF!</definedName>
    <definedName name="подпись_должн2" localSheetId="3">#REF!</definedName>
    <definedName name="подпись_должн2">#REF!</definedName>
    <definedName name="подпись_должн3" localSheetId="17">#REF!</definedName>
    <definedName name="подпись_должн3" localSheetId="5">#REF!</definedName>
    <definedName name="подпись_должн3" localSheetId="12">#REF!</definedName>
    <definedName name="подпись_должн3" localSheetId="8">#REF!</definedName>
    <definedName name="подпись_должн3" localSheetId="13">#REF!</definedName>
    <definedName name="подпись_должн3" localSheetId="10">#REF!</definedName>
    <definedName name="подпись_должн3" localSheetId="9">#REF!</definedName>
    <definedName name="подпись_должн3" localSheetId="11">#REF!</definedName>
    <definedName name="подпись_должн3" localSheetId="6">#REF!</definedName>
    <definedName name="подпись_должн3" localSheetId="7">#REF!</definedName>
    <definedName name="подпись_должн3" localSheetId="3">#REF!</definedName>
    <definedName name="подпись_должн3">#REF!</definedName>
    <definedName name="подпись_фио1" localSheetId="17">#REF!</definedName>
    <definedName name="подпись_фио1" localSheetId="5">#REF!</definedName>
    <definedName name="подпись_фио1" localSheetId="12">#REF!</definedName>
    <definedName name="подпись_фио1" localSheetId="8">#REF!</definedName>
    <definedName name="подпись_фио1" localSheetId="13">#REF!</definedName>
    <definedName name="подпись_фио1" localSheetId="10">#REF!</definedName>
    <definedName name="подпись_фио1" localSheetId="9">#REF!</definedName>
    <definedName name="подпись_фио1" localSheetId="11">#REF!</definedName>
    <definedName name="подпись_фио1" localSheetId="6">#REF!</definedName>
    <definedName name="подпись_фио1" localSheetId="7">#REF!</definedName>
    <definedName name="подпись_фио1" localSheetId="3">#REF!</definedName>
    <definedName name="подпись_фио1">#REF!</definedName>
    <definedName name="подпись_фио2" localSheetId="17">#REF!</definedName>
    <definedName name="подпись_фио2" localSheetId="5">#REF!</definedName>
    <definedName name="подпись_фио2" localSheetId="12">#REF!</definedName>
    <definedName name="подпись_фио2" localSheetId="8">#REF!</definedName>
    <definedName name="подпись_фио2" localSheetId="13">#REF!</definedName>
    <definedName name="подпись_фио2" localSheetId="10">#REF!</definedName>
    <definedName name="подпись_фио2" localSheetId="9">#REF!</definedName>
    <definedName name="подпись_фио2" localSheetId="11">#REF!</definedName>
    <definedName name="подпись_фио2" localSheetId="6">#REF!</definedName>
    <definedName name="подпись_фио2" localSheetId="7">#REF!</definedName>
    <definedName name="подпись_фио2" localSheetId="3">#REF!</definedName>
    <definedName name="подпись_фио2">#REF!</definedName>
    <definedName name="подпись_фио3" localSheetId="17">#REF!</definedName>
    <definedName name="подпись_фио3" localSheetId="5">#REF!</definedName>
    <definedName name="подпись_фио3" localSheetId="12">#REF!</definedName>
    <definedName name="подпись_фио3" localSheetId="8">#REF!</definedName>
    <definedName name="подпись_фио3" localSheetId="13">#REF!</definedName>
    <definedName name="подпись_фио3" localSheetId="10">#REF!</definedName>
    <definedName name="подпись_фио3" localSheetId="9">#REF!</definedName>
    <definedName name="подпись_фио3" localSheetId="11">#REF!</definedName>
    <definedName name="подпись_фио3" localSheetId="6">#REF!</definedName>
    <definedName name="подпись_фио3" localSheetId="7">#REF!</definedName>
    <definedName name="подпись_фио3" localSheetId="3">#REF!</definedName>
    <definedName name="подпись_фио3">#REF!</definedName>
    <definedName name="ПОКАЗАТЕЛИ_ДОЛГОСР.ПРОГНОЗА" localSheetId="5">'[249]2002(v2)'!#REF!</definedName>
    <definedName name="ПОКАЗАТЕЛИ_ДОЛГОСР.ПРОГНОЗА" localSheetId="12">'[249]2002(v2)'!#REF!</definedName>
    <definedName name="ПОКАЗАТЕЛИ_ДОЛГОСР.ПРОГНОЗА" localSheetId="13">'[249]2002(v2)'!#REF!</definedName>
    <definedName name="ПОКАЗАТЕЛИ_ДОЛГОСР.ПРОГНОЗА" localSheetId="6">'[249]2002(v2)'!#REF!</definedName>
    <definedName name="ПОКАЗАТЕЛИ_ДОЛГОСР.ПРОГНОЗА" localSheetId="3">'[249]2002(v2)'!#REF!</definedName>
    <definedName name="ПОКАЗАТЕЛИ_ДОЛГОСР.ПРОГНОЗА">'[249]2002(v2)'!#REF!</definedName>
    <definedName name="пол_нас_нн" localSheetId="12">#REF!</definedName>
    <definedName name="пол_нас_нн" localSheetId="13">#REF!</definedName>
    <definedName name="пол_нас_нн" localSheetId="6">#REF!</definedName>
    <definedName name="пол_нас_нн">#REF!</definedName>
    <definedName name="полбезпот" localSheetId="12">'[250]т1.15(смета8а)'!#REF!</definedName>
    <definedName name="полбезпот" localSheetId="13">'[250]т1.15(смета8а)'!#REF!</definedName>
    <definedName name="полбезпот" localSheetId="6">'[250]т1.15(смета8а)'!#REF!</definedName>
    <definedName name="полбезпот">'[250]т1.15(смета8а)'!#REF!</definedName>
    <definedName name="полпот" localSheetId="12">'[250]т1.15(смета8а)'!#REF!</definedName>
    <definedName name="полпот" localSheetId="13">'[250]т1.15(смета8а)'!#REF!</definedName>
    <definedName name="полпот" localSheetId="6">'[250]т1.15(смета8а)'!#REF!</definedName>
    <definedName name="полпот">'[250]т1.15(смета8а)'!#REF!</definedName>
    <definedName name="попороо" localSheetId="17">#REF!</definedName>
    <definedName name="попороо" localSheetId="5">#REF!</definedName>
    <definedName name="попороо" localSheetId="12">#REF!</definedName>
    <definedName name="попороо" localSheetId="8">#REF!</definedName>
    <definedName name="попороо" localSheetId="13">#REF!</definedName>
    <definedName name="попороо" localSheetId="10">#REF!</definedName>
    <definedName name="попороо" localSheetId="9">#REF!</definedName>
    <definedName name="попороо" localSheetId="11">#REF!</definedName>
    <definedName name="попороо" localSheetId="6">#REF!</definedName>
    <definedName name="попороо" localSheetId="7">#REF!</definedName>
    <definedName name="попороо" localSheetId="3">#REF!</definedName>
    <definedName name="попороо">#REF!</definedName>
    <definedName name="попро" localSheetId="17">#REF!</definedName>
    <definedName name="попро" localSheetId="5">#REF!</definedName>
    <definedName name="попро" localSheetId="12">#REF!</definedName>
    <definedName name="попро" localSheetId="8">#REF!</definedName>
    <definedName name="попро" localSheetId="13">#REF!</definedName>
    <definedName name="попро" localSheetId="10">#REF!</definedName>
    <definedName name="попро" localSheetId="9">#REF!</definedName>
    <definedName name="попро" localSheetId="11">#REF!</definedName>
    <definedName name="попро" localSheetId="6">#REF!</definedName>
    <definedName name="попро" localSheetId="7">#REF!</definedName>
    <definedName name="попро" localSheetId="3">#REF!</definedName>
    <definedName name="попро">#REF!</definedName>
    <definedName name="ПоследнийГод">[193]Заголовок!$B$16</definedName>
    <definedName name="постав" localSheetId="17">#REF!</definedName>
    <definedName name="постав" localSheetId="5">#REF!</definedName>
    <definedName name="постав" localSheetId="12">#REF!</definedName>
    <definedName name="постав" localSheetId="8">#REF!</definedName>
    <definedName name="постав" localSheetId="13">#REF!</definedName>
    <definedName name="постав" localSheetId="10">#REF!</definedName>
    <definedName name="постав" localSheetId="9">#REF!</definedName>
    <definedName name="постав" localSheetId="11">#REF!</definedName>
    <definedName name="постав" localSheetId="6">#REF!</definedName>
    <definedName name="постав" localSheetId="7">#REF!</definedName>
    <definedName name="постав" localSheetId="3">#REF!</definedName>
    <definedName name="постав">#REF!</definedName>
    <definedName name="ПОТР._РЫНОКДП" localSheetId="17">'[29]1999-veca'!#REF!</definedName>
    <definedName name="ПОТР._РЫНОКДП" localSheetId="5">'[30]1999-veca'!#REF!</definedName>
    <definedName name="ПОТР._РЫНОКДП" localSheetId="12">'[29]1999-veca'!#REF!</definedName>
    <definedName name="ПОТР._РЫНОКДП" localSheetId="8">'[29]1999-veca'!#REF!</definedName>
    <definedName name="ПОТР._РЫНОКДП" localSheetId="13">'[31]1999-veca'!#REF!</definedName>
    <definedName name="ПОТР._РЫНОКДП" localSheetId="10">'[29]1999-veca'!#REF!</definedName>
    <definedName name="ПОТР._РЫНОКДП" localSheetId="9">'[29]1999-veca'!#REF!</definedName>
    <definedName name="ПОТР._РЫНОКДП" localSheetId="6">'[29]1999-veca'!#REF!</definedName>
    <definedName name="ПОТР._РЫНОКДП" localSheetId="7">'[29]1999-veca'!#REF!</definedName>
    <definedName name="ПОТР._РЫНОКДП" localSheetId="3">'[30]1999-veca'!#REF!</definedName>
    <definedName name="ПОТР._РЫНОКДП">'[31]1999-veca'!#REF!</definedName>
    <definedName name="Потреб_вып_всего" localSheetId="17">'[167]Текущие цены'!#REF!</definedName>
    <definedName name="Потреб_вып_всего" localSheetId="5">'[168]Текущие цены'!#REF!</definedName>
    <definedName name="Потреб_вып_всего" localSheetId="12">'[167]Текущие цены'!#REF!</definedName>
    <definedName name="Потреб_вып_всего" localSheetId="8">'[167]Текущие цены'!#REF!</definedName>
    <definedName name="Потреб_вып_всего" localSheetId="13">'[169]Текущие цены'!#REF!</definedName>
    <definedName name="Потреб_вып_всего" localSheetId="10">'[167]Текущие цены'!#REF!</definedName>
    <definedName name="Потреб_вып_всего" localSheetId="9">'[167]Текущие цены'!#REF!</definedName>
    <definedName name="Потреб_вып_всего" localSheetId="6">'[167]Текущие цены'!#REF!</definedName>
    <definedName name="Потреб_вып_всего" localSheetId="7">'[167]Текущие цены'!#REF!</definedName>
    <definedName name="Потреб_вып_всего" localSheetId="3">'[168]Текущие цены'!#REF!</definedName>
    <definedName name="Потреб_вып_всего">'[169]Текущие цены'!#REF!</definedName>
    <definedName name="Потреб_вып_оф_н_цпг" localSheetId="17">'[167]Текущие цены'!#REF!</definedName>
    <definedName name="Потреб_вып_оф_н_цпг" localSheetId="5">'[168]Текущие цены'!#REF!</definedName>
    <definedName name="Потреб_вып_оф_н_цпг" localSheetId="12">'[167]Текущие цены'!#REF!</definedName>
    <definedName name="Потреб_вып_оф_н_цпг" localSheetId="8">'[167]Текущие цены'!#REF!</definedName>
    <definedName name="Потреб_вып_оф_н_цпг" localSheetId="13">'[169]Текущие цены'!#REF!</definedName>
    <definedName name="Потреб_вып_оф_н_цпг" localSheetId="10">'[167]Текущие цены'!#REF!</definedName>
    <definedName name="Потреб_вып_оф_н_цпг" localSheetId="9">'[167]Текущие цены'!#REF!</definedName>
    <definedName name="Потреб_вып_оф_н_цпг" localSheetId="6">'[167]Текущие цены'!#REF!</definedName>
    <definedName name="Потреб_вып_оф_н_цпг" localSheetId="7">'[167]Текущие цены'!#REF!</definedName>
    <definedName name="Потреб_вып_оф_н_цпг" localSheetId="3">'[168]Текущие цены'!#REF!</definedName>
    <definedName name="Потреб_вып_оф_н_цпг">'[169]Текущие цены'!#REF!</definedName>
    <definedName name="Поясн" localSheetId="17">#REF!</definedName>
    <definedName name="Поясн" localSheetId="5">#REF!</definedName>
    <definedName name="Поясн" localSheetId="12">#REF!</definedName>
    <definedName name="Поясн" localSheetId="8">#REF!</definedName>
    <definedName name="Поясн" localSheetId="13">#REF!</definedName>
    <definedName name="Поясн" localSheetId="10">#REF!</definedName>
    <definedName name="Поясн" localSheetId="9">#REF!</definedName>
    <definedName name="Поясн" localSheetId="11">#REF!</definedName>
    <definedName name="Поясн" localSheetId="6">#REF!</definedName>
    <definedName name="Поясн" localSheetId="7">#REF!</definedName>
    <definedName name="Поясн" localSheetId="3">#REF!</definedName>
    <definedName name="Поясн">#REF!</definedName>
    <definedName name="пояснения" localSheetId="17">#REF!</definedName>
    <definedName name="пояснения" localSheetId="5">#REF!</definedName>
    <definedName name="пояснения" localSheetId="12">#REF!</definedName>
    <definedName name="пояснения" localSheetId="8">#REF!</definedName>
    <definedName name="пояснения" localSheetId="13">#REF!</definedName>
    <definedName name="пояснения" localSheetId="10">#REF!</definedName>
    <definedName name="пояснения" localSheetId="9">#REF!</definedName>
    <definedName name="пояснения" localSheetId="11">#REF!</definedName>
    <definedName name="пояснения" localSheetId="6">#REF!</definedName>
    <definedName name="пояснения" localSheetId="7">#REF!</definedName>
    <definedName name="пояснения" localSheetId="3">#REF!</definedName>
    <definedName name="пояснения">#REF!</definedName>
    <definedName name="пп" localSheetId="17" hidden="1">#REF!,#REF!,#REF!,[208]!P1_SCOPE_PER_PRT,[208]!P2_SCOPE_PER_PRT,[208]!P3_SCOPE_PER_PRT,[208]!P4_SCOPE_PER_PRT</definedName>
    <definedName name="пп" localSheetId="5" hidden="1">#REF!,#REF!,#REF!,[206]!P1_SCOPE_PER_PRT,[206]!P2_SCOPE_PER_PRT,[206]!P3_SCOPE_PER_PRT,[206]!P4_SCOPE_PER_PRT</definedName>
    <definedName name="пп" localSheetId="2" hidden="1">#REF!,#REF!,#REF!,[208]!P1_SCOPE_PER_PRT,[208]!P2_SCOPE_PER_PRT,[208]!P3_SCOPE_PER_PRT,[208]!P4_SCOPE_PER_PRT</definedName>
    <definedName name="пп" localSheetId="12" hidden="1">#REF!,#REF!,#REF!,'Пр (1ГВС)'!P1_SCOPE_PER_PRT,'Пр (1ГВС)'!P2_SCOPE_PER_PRT,'Пр (1ГВС)'!P3_SCOPE_PER_PRT,'Пр (1ГВС)'!P4_SCOPE_PER_PRT</definedName>
    <definedName name="пп" localSheetId="8" hidden="1">#REF!,#REF!,#REF!,'Пр (2ГВС)'!P1_SCOPE_PER_PRT,'Пр (2ГВС)'!P2_SCOPE_PER_PRT,'Пр (2ГВС)'!P3_SCOPE_PER_PRT,'Пр (2ГВС)'!P4_SCOPE_PER_PRT</definedName>
    <definedName name="пп" localSheetId="13" hidden="1">#REF!,#REF!,#REF!,'пр 2 к расп'!P1_SCOPE_PER_PRT,'пр 2 к расп'!P2_SCOPE_PER_PRT,'пр 2 к расп'!P3_SCOPE_PER_PRT,'пр 2 к расп'!P4_SCOPE_PER_PRT</definedName>
    <definedName name="пп" localSheetId="10" hidden="1">#REF!,#REF!,#REF!,'пр 4 (ГВС)'!P1_SCOPE_PER_PRT,'пр 4 (ГВС)'!P2_SCOPE_PER_PRT,'пр 4 (ГВС)'!P3_SCOPE_PER_PRT,'пр 4 (ГВС)'!P4_SCOPE_PER_PRT</definedName>
    <definedName name="пп" localSheetId="9" hidden="1">#REF!,#REF!,#REF!,пр3ГВС!P1_SCOPE_PER_PRT,пр3ГВС!P2_SCOPE_PER_PRT,пр3ГВС!P3_SCOPE_PER_PRT,пр3ГВС!P4_SCOPE_PER_PRT</definedName>
    <definedName name="пп" localSheetId="11" hidden="1">#REF!,#REF!,#REF!,пр5!P1_SCOPE_PER_PRT,пр5!P2_SCOPE_PER_PRT,пр5!P3_SCOPE_PER_PRT,пр5!P4_SCOPE_PER_PRT</definedName>
    <definedName name="пп" localSheetId="6" hidden="1">#REF!,#REF!,#REF!,'Прил 2'!P1_SCOPE_PER_PRT,'Прил 2'!P2_SCOPE_PER_PRT,'Прил 2'!P3_SCOPE_PER_PRT,'Прил 2'!P4_SCOPE_PER_PRT</definedName>
    <definedName name="пп" localSheetId="7" hidden="1">#REF!,#REF!,#REF!,'Прил 3'!P1_SCOPE_PER_PRT,'Прил 3'!P2_SCOPE_PER_PRT,'Прил 3'!P3_SCOPE_PER_PRT,'Прил 3'!P4_SCOPE_PER_PRT</definedName>
    <definedName name="пп" localSheetId="3" hidden="1">#REF!,#REF!,#REF!,[206]!P1_SCOPE_PER_PRT,[206]!P2_SCOPE_PER_PRT,[206]!P3_SCOPE_PER_PRT,[206]!P4_SCOPE_PER_PRT</definedName>
    <definedName name="пп" hidden="1">#REF!,#REF!,#REF!,[208]!P1_SCOPE_PER_PRT,[208]!P2_SCOPE_PER_PRT,[208]!P3_SCOPE_PER_PRT,[208]!P4_SCOPE_PER_PRT</definedName>
    <definedName name="ппп">'[20]#ССЫЛКА'!$A$5:$EH$116</definedName>
    <definedName name="пппп" localSheetId="17">#REF!</definedName>
    <definedName name="пппп" localSheetId="5">#REF!</definedName>
    <definedName name="пппп" localSheetId="12">#REF!</definedName>
    <definedName name="пппп" localSheetId="8">#REF!</definedName>
    <definedName name="пппп" localSheetId="13">#REF!</definedName>
    <definedName name="пппп" localSheetId="10">#REF!</definedName>
    <definedName name="пппп" localSheetId="9">#REF!</definedName>
    <definedName name="пппп" localSheetId="11">#REF!</definedName>
    <definedName name="пппп" localSheetId="6">#REF!</definedName>
    <definedName name="пппп" localSheetId="7">#REF!</definedName>
    <definedName name="пппп" localSheetId="3">#REF!</definedName>
    <definedName name="пппп">#REF!</definedName>
    <definedName name="ппррр" localSheetId="17">#REF!</definedName>
    <definedName name="ппррр" localSheetId="5">#REF!</definedName>
    <definedName name="ппррр" localSheetId="12">#REF!</definedName>
    <definedName name="ппррр" localSheetId="8">#REF!</definedName>
    <definedName name="ппррр" localSheetId="13">#REF!</definedName>
    <definedName name="ппррр" localSheetId="10">#REF!</definedName>
    <definedName name="ппррр" localSheetId="9">#REF!</definedName>
    <definedName name="ппррр" localSheetId="11">#REF!</definedName>
    <definedName name="ппррр" localSheetId="6">#REF!</definedName>
    <definedName name="ппррр" localSheetId="7">#REF!</definedName>
    <definedName name="ппррр" localSheetId="3">#REF!</definedName>
    <definedName name="ппррр">#REF!</definedName>
    <definedName name="пр" localSheetId="17" hidden="1">{"План продаж",#N/A,FALSE,"товар"}</definedName>
    <definedName name="пр" localSheetId="5" hidden="1">{"План продаж",#N/A,FALSE,"товар"}</definedName>
    <definedName name="пр" localSheetId="2" hidden="1">{"План продаж",#N/A,FALSE,"товар"}</definedName>
    <definedName name="пр" localSheetId="12" hidden="1">{"План продаж",#N/A,FALSE,"товар"}</definedName>
    <definedName name="пр" localSheetId="8" hidden="1">{"План продаж",#N/A,FALSE,"товар"}</definedName>
    <definedName name="пр" localSheetId="13" hidden="1">{"План продаж",#N/A,FALSE,"товар"}</definedName>
    <definedName name="пр" localSheetId="10" hidden="1">{"План продаж",#N/A,FALSE,"товар"}</definedName>
    <definedName name="пр" localSheetId="9" hidden="1">{"План продаж",#N/A,FALSE,"товар"}</definedName>
    <definedName name="пр" localSheetId="11" hidden="1">{"План продаж",#N/A,FALSE,"товар"}</definedName>
    <definedName name="пр" localSheetId="6" hidden="1">{"План продаж",#N/A,FALSE,"товар"}</definedName>
    <definedName name="пр" localSheetId="7" hidden="1">{"План продаж",#N/A,FALSE,"товар"}</definedName>
    <definedName name="пр" localSheetId="3" hidden="1">{"План продаж",#N/A,FALSE,"товар"}</definedName>
    <definedName name="пр" localSheetId="15" hidden="1">{"План продаж",#N/A,FALSE,"товар"}</definedName>
    <definedName name="пр" hidden="1">{"План продаж",#N/A,FALSE,"товар"}</definedName>
    <definedName name="пр.пр." localSheetId="17" hidden="1">#REF!,#REF!,#REF!,P1_SCOPE_PER_PRT,P2_SCOPE_PER_PRT,P3_SCOPE_PER_PRT,P4_SCOPE_PER_PRT</definedName>
    <definedName name="пр.пр." localSheetId="5" hidden="1">#REF!,#REF!,#REF!,'Закрытый ГВС (2)'!P1_SCOPE_PER_PRT,'Закрытый ГВС (2)'!P2_SCOPE_PER_PRT,'Закрытый ГВС (2)'!P3_SCOPE_PER_PRT,'Закрытый ГВС (2)'!P4_SCOPE_PER_PRT</definedName>
    <definedName name="пр.пр." localSheetId="12" hidden="1">#REF!,#REF!,#REF!,P1_SCOPE_PER_PRT,P2_SCOPE_PER_PRT,P3_SCOPE_PER_PRT,P4_SCOPE_PER_PRT</definedName>
    <definedName name="пр.пр." localSheetId="8" hidden="1">#REF!,#REF!,#REF!,P1_SCOPE_PER_PRT,P2_SCOPE_PER_PRT,P3_SCOPE_PER_PRT,P4_SCOPE_PER_PRT</definedName>
    <definedName name="пр.пр." localSheetId="13" hidden="1">#REF!,#REF!,#REF!,P1_SCOPE_PER_PRT,P2_SCOPE_PER_PRT,P3_SCOPE_PER_PRT,P4_SCOPE_PER_PRT</definedName>
    <definedName name="пр.пр." localSheetId="10" hidden="1">#REF!,#REF!,#REF!,P1_SCOPE_PER_PRT,P2_SCOPE_PER_PRT,P3_SCOPE_PER_PRT,P4_SCOPE_PER_PRT</definedName>
    <definedName name="пр.пр." localSheetId="9" hidden="1">#REF!,#REF!,#REF!,P1_SCOPE_PER_PRT,P2_SCOPE_PER_PRT,P3_SCOPE_PER_PRT,P4_SCOPE_PER_PRT</definedName>
    <definedName name="пр.пр." localSheetId="6" hidden="1">#REF!,#REF!,#REF!,P1_SCOPE_PER_PRT,P2_SCOPE_PER_PRT,P3_SCOPE_PER_PRT,P4_SCOPE_PER_PRT</definedName>
    <definedName name="пр.пр." localSheetId="7" hidden="1">#REF!,#REF!,#REF!,'Прил 3'!P1_SCOPE_PER_PRT,'Прил 3'!P2_SCOPE_PER_PRT,'Прил 3'!P3_SCOPE_PER_PRT,'Прил 3'!P4_SCOPE_PER_PRT</definedName>
    <definedName name="пр.пр." localSheetId="3" hidden="1">#REF!,#REF!,#REF!,'Тарифное меню_!! (2)'!P1_SCOPE_PER_PRT,'Тарифное меню_!! (2)'!P2_SCOPE_PER_PRT,'Тарифное меню_!! (2)'!P3_SCOPE_PER_PRT,'Тарифное меню_!! (2)'!P4_SCOPE_PER_PRT</definedName>
    <definedName name="пр.пр." hidden="1">#REF!,#REF!,#REF!,P1_SCOPE_PER_PRT,P2_SCOPE_PER_PRT,P3_SCOPE_PER_PRT,P4_SCOPE_PER_PRT</definedName>
    <definedName name="пр9" localSheetId="12">#REF!</definedName>
    <definedName name="пр9" localSheetId="13">#REF!</definedName>
    <definedName name="пр9" localSheetId="6">#REF!</definedName>
    <definedName name="пр9">#REF!</definedName>
    <definedName name="Предлагаемые_для_утверждения_тарифы_на_эл.эн" localSheetId="17">#REF!</definedName>
    <definedName name="Предлагаемые_для_утверждения_тарифы_на_эл.эн" localSheetId="5">#REF!</definedName>
    <definedName name="Предлагаемые_для_утверждения_тарифы_на_эл.эн" localSheetId="12">#REF!</definedName>
    <definedName name="Предлагаемые_для_утверждения_тарифы_на_эл.эн" localSheetId="8">#REF!</definedName>
    <definedName name="Предлагаемые_для_утверждения_тарифы_на_эл.эн" localSheetId="13">#REF!</definedName>
    <definedName name="Предлагаемые_для_утверждения_тарифы_на_эл.эн" localSheetId="10">#REF!</definedName>
    <definedName name="Предлагаемые_для_утверждения_тарифы_на_эл.эн" localSheetId="9">#REF!</definedName>
    <definedName name="Предлагаемые_для_утверждения_тарифы_на_эл.эн" localSheetId="11">#REF!</definedName>
    <definedName name="Предлагаемые_для_утверждения_тарифы_на_эл.эн" localSheetId="6">#REF!</definedName>
    <definedName name="Предлагаемые_для_утверждения_тарифы_на_эл.эн" localSheetId="7">#REF!</definedName>
    <definedName name="Предлагаемые_для_утверждения_тарифы_на_эл.эн" localSheetId="3">#REF!</definedName>
    <definedName name="Предлагаемые_для_утверждения_тарифы_на_эл.эн">#REF!</definedName>
    <definedName name="Предприятие" localSheetId="17">#REF!</definedName>
    <definedName name="Предприятие" localSheetId="5">#REF!</definedName>
    <definedName name="Предприятие" localSheetId="12">#REF!</definedName>
    <definedName name="Предприятие" localSheetId="8">#REF!</definedName>
    <definedName name="Предприятие" localSheetId="13">#REF!</definedName>
    <definedName name="Предприятие" localSheetId="10">#REF!</definedName>
    <definedName name="Предприятие" localSheetId="9">#REF!</definedName>
    <definedName name="Предприятие" localSheetId="11">#REF!</definedName>
    <definedName name="Предприятие" localSheetId="6">#REF!</definedName>
    <definedName name="Предприятие" localSheetId="7">#REF!</definedName>
    <definedName name="Предприятие" localSheetId="3">#REF!</definedName>
    <definedName name="Предприятие">#REF!</definedName>
    <definedName name="Предприятия" localSheetId="17">#REF!</definedName>
    <definedName name="Предприятия" localSheetId="5">#REF!</definedName>
    <definedName name="Предприятия" localSheetId="12">#REF!</definedName>
    <definedName name="Предприятия" localSheetId="8">#REF!</definedName>
    <definedName name="Предприятия" localSheetId="13">#REF!</definedName>
    <definedName name="Предприятия" localSheetId="10">#REF!</definedName>
    <definedName name="Предприятия" localSheetId="9">#REF!</definedName>
    <definedName name="Предприятия" localSheetId="11">#REF!</definedName>
    <definedName name="Предприятия" localSheetId="6">#REF!</definedName>
    <definedName name="Предприятия" localSheetId="7">#REF!</definedName>
    <definedName name="Предприятия" localSheetId="3">#REF!</definedName>
    <definedName name="Предприятия">#REF!</definedName>
    <definedName name="прибыль3" localSheetId="17" hidden="1">{#N/A,#N/A,TRUE,"Лист1";#N/A,#N/A,TRUE,"Лист2";#N/A,#N/A,TRUE,"Лист3"}</definedName>
    <definedName name="прибыль3" localSheetId="5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localSheetId="12" hidden="1">{#N/A,#N/A,TRUE,"Лист1";#N/A,#N/A,TRUE,"Лист2";#N/A,#N/A,TRUE,"Лист3"}</definedName>
    <definedName name="прибыль3" localSheetId="8" hidden="1">{#N/A,#N/A,TRUE,"Лист1";#N/A,#N/A,TRUE,"Лист2";#N/A,#N/A,TRUE,"Лист3"}</definedName>
    <definedName name="прибыль3" localSheetId="13" hidden="1">{#N/A,#N/A,TRUE,"Лист1";#N/A,#N/A,TRUE,"Лист2";#N/A,#N/A,TRUE,"Лист3"}</definedName>
    <definedName name="прибыль3" localSheetId="10" hidden="1">{#N/A,#N/A,TRUE,"Лист1";#N/A,#N/A,TRUE,"Лист2";#N/A,#N/A,TRUE,"Лист3"}</definedName>
    <definedName name="прибыль3" localSheetId="9" hidden="1">{#N/A,#N/A,TRUE,"Лист1";#N/A,#N/A,TRUE,"Лист2";#N/A,#N/A,TRUE,"Лист3"}</definedName>
    <definedName name="прибыль3" localSheetId="11" hidden="1">{#N/A,#N/A,TRUE,"Лист1";#N/A,#N/A,TRUE,"Лист2";#N/A,#N/A,TRUE,"Лист3"}</definedName>
    <definedName name="прибыль3" localSheetId="6" hidden="1">{#N/A,#N/A,TRUE,"Лист1";#N/A,#N/A,TRUE,"Лист2";#N/A,#N/A,TRUE,"Лист3"}</definedName>
    <definedName name="прибыль3" localSheetId="7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localSheetId="15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 localSheetId="17">#N/A</definedName>
    <definedName name="прил" localSheetId="12">#N/A</definedName>
    <definedName name="прил" localSheetId="8">#N/A</definedName>
    <definedName name="прил" localSheetId="10">#N/A</definedName>
    <definedName name="прил" localSheetId="9">#N/A</definedName>
    <definedName name="прил" localSheetId="6">[21]!прил</definedName>
    <definedName name="прил" localSheetId="7">[21]!прил</definedName>
    <definedName name="прил">#N/A</definedName>
    <definedName name="приложе" localSheetId="17">#REF!</definedName>
    <definedName name="приложе" localSheetId="5">#REF!</definedName>
    <definedName name="приложе" localSheetId="12">#REF!</definedName>
    <definedName name="приложе" localSheetId="8">#REF!</definedName>
    <definedName name="приложе" localSheetId="13">#REF!</definedName>
    <definedName name="приложе" localSheetId="10">#REF!</definedName>
    <definedName name="приложе" localSheetId="9">#REF!</definedName>
    <definedName name="приложе" localSheetId="11">#REF!</definedName>
    <definedName name="приложе" localSheetId="6">#REF!</definedName>
    <definedName name="приложе" localSheetId="7">#REF!</definedName>
    <definedName name="приложе" localSheetId="3">#REF!</definedName>
    <definedName name="приложе">#REF!</definedName>
    <definedName name="приолтпартщ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риолтпартщ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риолтпартщ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риолтпартщ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риолтпартщ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риолтпартщ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риолтпартщ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риход_периода">[223]Приход!$C$5:$C$5497</definedName>
    <definedName name="Приход_расход" localSheetId="17">#REF!</definedName>
    <definedName name="Приход_расход" localSheetId="5">#REF!</definedName>
    <definedName name="Приход_расход" localSheetId="12">#REF!</definedName>
    <definedName name="Приход_расход" localSheetId="8">#REF!</definedName>
    <definedName name="Приход_расход" localSheetId="13">#REF!</definedName>
    <definedName name="Приход_расход" localSheetId="10">#REF!</definedName>
    <definedName name="Приход_расход" localSheetId="9">#REF!</definedName>
    <definedName name="Приход_расход" localSheetId="11">#REF!</definedName>
    <definedName name="Приход_расход" localSheetId="6">#REF!</definedName>
    <definedName name="Приход_расход" localSheetId="7">#REF!</definedName>
    <definedName name="Приход_расход" localSheetId="3">#REF!</definedName>
    <definedName name="Приход_расход">#REF!</definedName>
    <definedName name="Прогноз_Вып_пц" localSheetId="17">[167]рабочий!$Y$240:$AP$262</definedName>
    <definedName name="Прогноз_Вып_пц" localSheetId="5">[168]рабочий!$Y$240:$AP$262</definedName>
    <definedName name="Прогноз_Вып_пц" localSheetId="12">[167]рабочий!$Y$240:$AP$262</definedName>
    <definedName name="Прогноз_Вып_пц" localSheetId="8">[167]рабочий!$Y$240:$AP$262</definedName>
    <definedName name="Прогноз_Вып_пц" localSheetId="10">[167]рабочий!$Y$240:$AP$262</definedName>
    <definedName name="Прогноз_Вып_пц" localSheetId="9">[167]рабочий!$Y$240:$AP$262</definedName>
    <definedName name="Прогноз_Вып_пц" localSheetId="6">[167]рабочий!$Y$240:$AP$262</definedName>
    <definedName name="Прогноз_Вып_пц" localSheetId="7">[167]рабочий!$Y$240:$AP$262</definedName>
    <definedName name="Прогноз_Вып_пц" localSheetId="3">[168]рабочий!$Y$240:$AP$262</definedName>
    <definedName name="Прогноз_Вып_пц">[169]рабочий!$Y$240:$AP$262</definedName>
    <definedName name="Прогноз_вып_цпг" localSheetId="17">'[167]Текущие цены'!#REF!</definedName>
    <definedName name="Прогноз_вып_цпг" localSheetId="5">'[168]Текущие цены'!#REF!</definedName>
    <definedName name="Прогноз_вып_цпг" localSheetId="12">'[167]Текущие цены'!#REF!</definedName>
    <definedName name="Прогноз_вып_цпг" localSheetId="8">'[167]Текущие цены'!#REF!</definedName>
    <definedName name="Прогноз_вып_цпг" localSheetId="13">'[169]Текущие цены'!#REF!</definedName>
    <definedName name="Прогноз_вып_цпг" localSheetId="10">'[167]Текущие цены'!#REF!</definedName>
    <definedName name="Прогноз_вып_цпг" localSheetId="9">'[167]Текущие цены'!#REF!</definedName>
    <definedName name="Прогноз_вып_цпг" localSheetId="6">'[167]Текущие цены'!#REF!</definedName>
    <definedName name="Прогноз_вып_цпг" localSheetId="7">'[167]Текущие цены'!#REF!</definedName>
    <definedName name="Прогноз_вып_цпг" localSheetId="3">'[168]Текущие цены'!#REF!</definedName>
    <definedName name="Прогноз_вып_цпг">'[169]Текущие цены'!#REF!</definedName>
    <definedName name="Прогноз97" localSheetId="17">[251]ПРОГНОЗ_1!#REF!</definedName>
    <definedName name="Прогноз97" localSheetId="5">[252]ПРОГНОЗ_1!#REF!</definedName>
    <definedName name="Прогноз97" localSheetId="12">[251]ПРОГНОЗ_1!#REF!</definedName>
    <definedName name="Прогноз97" localSheetId="8">[251]ПРОГНОЗ_1!#REF!</definedName>
    <definedName name="Прогноз97" localSheetId="13">[253]ПРОГНОЗ_1!#REF!</definedName>
    <definedName name="Прогноз97" localSheetId="10">[251]ПРОГНОЗ_1!#REF!</definedName>
    <definedName name="Прогноз97" localSheetId="9">[251]ПРОГНОЗ_1!#REF!</definedName>
    <definedName name="Прогноз97" localSheetId="6">[251]ПРОГНОЗ_1!#REF!</definedName>
    <definedName name="Прогноз97" localSheetId="7">[251]ПРОГНОЗ_1!#REF!</definedName>
    <definedName name="Прогноз97" localSheetId="3">[252]ПРОГНОЗ_1!#REF!</definedName>
    <definedName name="Прогноз97">[253]ПРОГНОЗ_1!#REF!</definedName>
    <definedName name="прод" localSheetId="17">#REF!</definedName>
    <definedName name="прод" localSheetId="5">#REF!</definedName>
    <definedName name="прод" localSheetId="12">#REF!</definedName>
    <definedName name="прод" localSheetId="8">#REF!</definedName>
    <definedName name="прод" localSheetId="13">#REF!</definedName>
    <definedName name="прод" localSheetId="10">#REF!</definedName>
    <definedName name="прод" localSheetId="9">#REF!</definedName>
    <definedName name="прод" localSheetId="11">#REF!</definedName>
    <definedName name="прод" localSheetId="6">#REF!</definedName>
    <definedName name="прод" localSheetId="7">#REF!</definedName>
    <definedName name="прод" localSheetId="3">#REF!</definedName>
    <definedName name="прод">#REF!</definedName>
    <definedName name="Проект" localSheetId="17">#REF!</definedName>
    <definedName name="Проект" localSheetId="5">#REF!</definedName>
    <definedName name="Проект" localSheetId="12">#REF!</definedName>
    <definedName name="Проект" localSheetId="8">#REF!</definedName>
    <definedName name="Проект" localSheetId="13">#REF!</definedName>
    <definedName name="Проект" localSheetId="10">#REF!</definedName>
    <definedName name="Проект" localSheetId="9">#REF!</definedName>
    <definedName name="Проект" localSheetId="11">#REF!</definedName>
    <definedName name="Проект" localSheetId="6">#REF!</definedName>
    <definedName name="Проект" localSheetId="7">#REF!</definedName>
    <definedName name="Проект" localSheetId="3">#REF!</definedName>
    <definedName name="Проект">#REF!</definedName>
    <definedName name="пром.">#N/A</definedName>
    <definedName name="проп" localSheetId="17">#REF!</definedName>
    <definedName name="проп" localSheetId="5">#REF!</definedName>
    <definedName name="проп" localSheetId="12">#REF!</definedName>
    <definedName name="проп" localSheetId="8">#REF!</definedName>
    <definedName name="проп" localSheetId="13">#REF!</definedName>
    <definedName name="проп" localSheetId="10">#REF!</definedName>
    <definedName name="проп" localSheetId="9">#REF!</definedName>
    <definedName name="проп" localSheetId="11">#REF!</definedName>
    <definedName name="проп" localSheetId="6">#REF!</definedName>
    <definedName name="проп" localSheetId="7">#REF!</definedName>
    <definedName name="проп" localSheetId="3">#REF!</definedName>
    <definedName name="проп">#REF!</definedName>
    <definedName name="пропл" localSheetId="17">#REF!,#REF!,#REF!,#REF!,#REF!,#REF!,#REF!,#REF!,#REF!,#REF!</definedName>
    <definedName name="пропл" localSheetId="5">#REF!,#REF!,#REF!,#REF!,#REF!,#REF!,#REF!,#REF!,#REF!,#REF!</definedName>
    <definedName name="пропл" localSheetId="12">#REF!,#REF!,#REF!,#REF!,#REF!,#REF!,#REF!,#REF!,#REF!,#REF!</definedName>
    <definedName name="пропл" localSheetId="8">#REF!,#REF!,#REF!,#REF!,#REF!,#REF!,#REF!,#REF!,#REF!,#REF!</definedName>
    <definedName name="пропл" localSheetId="13">#REF!,#REF!,#REF!,#REF!,#REF!,#REF!,#REF!,#REF!,#REF!,#REF!</definedName>
    <definedName name="пропл" localSheetId="10">#REF!,#REF!,#REF!,#REF!,#REF!,#REF!,#REF!,#REF!,#REF!,#REF!</definedName>
    <definedName name="пропл" localSheetId="9">#REF!,#REF!,#REF!,#REF!,#REF!,#REF!,#REF!,#REF!,#REF!,#REF!</definedName>
    <definedName name="пропл" localSheetId="11">#REF!,#REF!,#REF!,#REF!,#REF!,#REF!,#REF!,#REF!,#REF!,#REF!</definedName>
    <definedName name="пропл" localSheetId="6">#REF!,#REF!,#REF!,#REF!,#REF!,#REF!,#REF!,#REF!,#REF!,#REF!</definedName>
    <definedName name="пропл" localSheetId="7">#REF!,#REF!,#REF!,#REF!,#REF!,#REF!,#REF!,#REF!,#REF!,#REF!</definedName>
    <definedName name="пропл" localSheetId="3">#REF!,#REF!,#REF!,#REF!,#REF!,#REF!,#REF!,#REF!,#REF!,#REF!</definedName>
    <definedName name="пропл" localSheetId="15">#REF!,#REF!,#REF!,#REF!,#REF!,#REF!,#REF!,#REF!,#REF!,#REF!</definedName>
    <definedName name="пропл">#REF!,#REF!,#REF!,#REF!,#REF!,#REF!,#REF!,#REF!,#REF!,#REF!</definedName>
    <definedName name="проплп" localSheetId="17">#REF!</definedName>
    <definedName name="проплп" localSheetId="5">#REF!</definedName>
    <definedName name="проплп" localSheetId="12">#REF!</definedName>
    <definedName name="проплп" localSheetId="8">#REF!</definedName>
    <definedName name="проплп" localSheetId="13">#REF!</definedName>
    <definedName name="проплп" localSheetId="10">#REF!</definedName>
    <definedName name="проплп" localSheetId="9">#REF!</definedName>
    <definedName name="проплп" localSheetId="11">#REF!</definedName>
    <definedName name="проплп" localSheetId="6">#REF!</definedName>
    <definedName name="проплп" localSheetId="7">#REF!</definedName>
    <definedName name="проплп" localSheetId="3">#REF!</definedName>
    <definedName name="проплп">#REF!</definedName>
    <definedName name="просо" localSheetId="12">'[187]0'!$D$82:$M$84,'[187]0'!$D$86:$M$88,'[187]0'!$D$67:$M$68,[0]!P1_T0?unit?ТРУБ</definedName>
    <definedName name="просо" localSheetId="8">'[187]0'!$D$82:$M$84,'[187]0'!$D$86:$M$88,'[187]0'!$D$67:$M$68,P1_T0?unit?ТРУБ</definedName>
    <definedName name="просо" localSheetId="10">'[187]0'!$D$82:$M$84,'[187]0'!$D$86:$M$88,'[187]0'!$D$67:$M$68,P1_T0?unit?ТРУБ</definedName>
    <definedName name="просо" localSheetId="9">'[187]0'!$D$82:$M$84,'[187]0'!$D$86:$M$88,'[187]0'!$D$67:$M$68,P1_T0?unit?ТРУБ</definedName>
    <definedName name="просо" localSheetId="6">'[187]0'!$D$82:$M$84,'[187]0'!$D$86:$M$88,'[187]0'!$D$67:$M$68,P1_T0?unit?ТРУБ</definedName>
    <definedName name="просо" localSheetId="7">'[187]0'!$D$82:$M$84,'[187]0'!$D$86:$M$88,'[187]0'!$D$67:$M$68,P1_T0?unit?ТРУБ</definedName>
    <definedName name="просо">'[187]0'!$D$82:$M$84,'[187]0'!$D$86:$M$88,'[187]0'!$D$67:$M$68,P1_T0?unit?ТРУБ</definedName>
    <definedName name="Процент" localSheetId="17">[254]Financing!#REF!</definedName>
    <definedName name="Процент" localSheetId="5">[254]Financing!#REF!</definedName>
    <definedName name="Процент" localSheetId="12">[254]Financing!#REF!</definedName>
    <definedName name="Процент" localSheetId="8">[254]Financing!#REF!</definedName>
    <definedName name="Процент" localSheetId="13">[254]Financing!#REF!</definedName>
    <definedName name="Процент" localSheetId="10">[254]Financing!#REF!</definedName>
    <definedName name="Процент" localSheetId="9">[254]Financing!#REF!</definedName>
    <definedName name="Процент" localSheetId="6">[254]Financing!#REF!</definedName>
    <definedName name="Процент" localSheetId="7">[254]Financing!#REF!</definedName>
    <definedName name="Процент" localSheetId="3">[254]Financing!#REF!</definedName>
    <definedName name="Процент">[254]Financing!#REF!</definedName>
    <definedName name="проч">#N/A</definedName>
    <definedName name="проч.расх">#N/A</definedName>
    <definedName name="Прочие_электроэнергии">'[192]Производство электроэнергии'!$A$132</definedName>
    <definedName name="прош_год" localSheetId="17">#REF!</definedName>
    <definedName name="прош_год" localSheetId="5">#REF!</definedName>
    <definedName name="прош_год" localSheetId="12">#REF!</definedName>
    <definedName name="прош_год" localSheetId="8">#REF!</definedName>
    <definedName name="прош_год" localSheetId="13">#REF!</definedName>
    <definedName name="прош_год" localSheetId="10">#REF!</definedName>
    <definedName name="прош_год" localSheetId="9">#REF!</definedName>
    <definedName name="прош_год" localSheetId="11">#REF!</definedName>
    <definedName name="прош_год" localSheetId="6">#REF!</definedName>
    <definedName name="прош_год" localSheetId="7">#REF!</definedName>
    <definedName name="прош_год" localSheetId="3">#REF!</definedName>
    <definedName name="прош_год">#REF!</definedName>
    <definedName name="прпооооооо" localSheetId="17">#REF!</definedName>
    <definedName name="прпооооооо" localSheetId="5">#REF!</definedName>
    <definedName name="прпооооооо" localSheetId="12">#REF!</definedName>
    <definedName name="прпооооооо" localSheetId="8">#REF!</definedName>
    <definedName name="прпооооооо" localSheetId="13">#REF!</definedName>
    <definedName name="прпооооооо" localSheetId="10">#REF!</definedName>
    <definedName name="прпооооооо" localSheetId="9">#REF!</definedName>
    <definedName name="прпооооооо" localSheetId="11">#REF!</definedName>
    <definedName name="прпооооооо" localSheetId="6">#REF!</definedName>
    <definedName name="прпооооооо" localSheetId="7">#REF!</definedName>
    <definedName name="прпооооооо" localSheetId="3">#REF!</definedName>
    <definedName name="прпооооооо">#REF!</definedName>
    <definedName name="прпор" localSheetId="17">#REF!</definedName>
    <definedName name="прпор" localSheetId="5">#REF!</definedName>
    <definedName name="прпор" localSheetId="12">#REF!</definedName>
    <definedName name="прпор" localSheetId="8">#REF!</definedName>
    <definedName name="прпор" localSheetId="13">#REF!</definedName>
    <definedName name="прпор" localSheetId="10">#REF!</definedName>
    <definedName name="прпор" localSheetId="9">#REF!</definedName>
    <definedName name="прпор" localSheetId="11">#REF!</definedName>
    <definedName name="прпор" localSheetId="6">#REF!</definedName>
    <definedName name="прпор" localSheetId="7">#REF!</definedName>
    <definedName name="прпор" localSheetId="3">#REF!</definedName>
    <definedName name="прпор">#REF!</definedName>
    <definedName name="прпрнаанал" localSheetId="17" hidden="1">#REF!,#REF!,#REF!,амортизация!P1_SCOPE_PER_PRT,амортизация!P2_SCOPE_PER_PRT,амортизация!P3_SCOPE_PER_PRT,амортизация!P4_SCOPE_PER_PRT</definedName>
    <definedName name="прпрнаанал" localSheetId="5" hidden="1">#REF!,#REF!,#REF!,'Закрытый ГВС (2)'!P1_SCOPE_PER_PRT,'Закрытый ГВС (2)'!P2_SCOPE_PER_PRT,'Закрытый ГВС (2)'!P3_SCOPE_PER_PRT,'Закрытый ГВС (2)'!P4_SCOPE_PER_PRT</definedName>
    <definedName name="прпрнаанал" localSheetId="2" hidden="1">#REF!,#REF!,#REF!,подконтрольные!P1_SCOPE_PER_PRT,подконтрольные!P2_SCOPE_PER_PRT,подконтрольные!P3_SCOPE_PER_PRT,подконтрольные!P4_SCOPE_PER_PRT</definedName>
    <definedName name="прпрнаанал" localSheetId="12" hidden="1">#REF!,#REF!,#REF!,'Пр (1ГВС)'!P1_SCOPE_PER_PRT,'Пр (1ГВС)'!P2_SCOPE_PER_PRT,'Пр (1ГВС)'!P3_SCOPE_PER_PRT,'Пр (1ГВС)'!P4_SCOPE_PER_PRT</definedName>
    <definedName name="прпрнаанал" localSheetId="8" hidden="1">#REF!,#REF!,#REF!,'Пр (2ГВС)'!P1_SCOPE_PER_PRT,'Пр (2ГВС)'!P2_SCOPE_PER_PRT,'Пр (2ГВС)'!P3_SCOPE_PER_PRT,'Пр (2ГВС)'!P4_SCOPE_PER_PRT</definedName>
    <definedName name="прпрнаанал" localSheetId="13" hidden="1">#REF!,#REF!,#REF!,'пр 2 к расп'!P1_SCOPE_PER_PRT,'пр 2 к расп'!P2_SCOPE_PER_PRT,'пр 2 к расп'!P3_SCOPE_PER_PRT,'пр 2 к расп'!P4_SCOPE_PER_PRT</definedName>
    <definedName name="прпрнаанал" localSheetId="10" hidden="1">#REF!,#REF!,#REF!,'пр 4 (ГВС)'!P1_SCOPE_PER_PRT,'пр 4 (ГВС)'!P2_SCOPE_PER_PRT,'пр 4 (ГВС)'!P3_SCOPE_PER_PRT,'пр 4 (ГВС)'!P4_SCOPE_PER_PRT</definedName>
    <definedName name="прпрнаанал" localSheetId="9" hidden="1">#REF!,#REF!,#REF!,пр3ГВС!P1_SCOPE_PER_PRT,пр3ГВС!P2_SCOPE_PER_PRT,пр3ГВС!P3_SCOPE_PER_PRT,пр3ГВС!P4_SCOPE_PER_PRT</definedName>
    <definedName name="прпрнаанал" localSheetId="11" hidden="1">#REF!,#REF!,#REF!,пр5!P1_SCOPE_PER_PRT,пр5!P2_SCOPE_PER_PRT,пр5!P3_SCOPE_PER_PRT,пр5!P4_SCOPE_PER_PRT</definedName>
    <definedName name="прпрнаанал" localSheetId="6" hidden="1">#REF!,#REF!,#REF!,'Прил 2'!P1_SCOPE_PER_PRT,'Прил 2'!P2_SCOPE_PER_PRT,'Прил 2'!P3_SCOPE_PER_PRT,'Прил 2'!P4_SCOPE_PER_PRT</definedName>
    <definedName name="прпрнаанал" localSheetId="7" hidden="1">#REF!,#REF!,#REF!,'Прил 3'!P1_SCOPE_PER_PRT,'Прил 3'!P2_SCOPE_PER_PRT,'Прил 3'!P3_SCOPE_PER_PRT,'Прил 3'!P4_SCOPE_PER_PRT</definedName>
    <definedName name="прпрнаанал" localSheetId="3" hidden="1">#REF!,#REF!,#REF!,'Тарифное меню_!! (2)'!P1_SCOPE_PER_PRT,'Тарифное меню_!! (2)'!P2_SCOPE_PER_PRT,'Тарифное меню_!! (2)'!P3_SCOPE_PER_PRT,'Тарифное меню_!! (2)'!P4_SCOPE_PER_PRT</definedName>
    <definedName name="прпрнаанал" localSheetId="15" hidden="1">#REF!,#REF!,#REF!,P1_SCOPE_PER_PRT,P2_SCOPE_PER_PRT,P3_SCOPE_PER_PRT,P4_SCOPE_PER_PRT</definedName>
    <definedName name="прпрнаанал" hidden="1">#REF!,#REF!,#REF!,P1_SCOPE_PER_PRT,P2_SCOPE_PER_PRT,P3_SCOPE_PER_PRT,P4_SCOPE_PER_PRT</definedName>
    <definedName name="пру_1кв_после_распр" localSheetId="12">[148]COMPILE!#REF!</definedName>
    <definedName name="пру_1кв_после_распр" localSheetId="13">[148]COMPILE!#REF!</definedName>
    <definedName name="пру_1кв_после_распр" localSheetId="6">[148]COMPILE!#REF!</definedName>
    <definedName name="пру_1кв_после_распр">[148]COMPILE!#REF!</definedName>
    <definedName name="пру_2кв_после_распр" localSheetId="12">[148]COMPILE!#REF!</definedName>
    <definedName name="пру_2кв_после_распр" localSheetId="13">[148]COMPILE!#REF!</definedName>
    <definedName name="пру_2кв_после_распр" localSheetId="6">[148]COMPILE!#REF!</definedName>
    <definedName name="пру_2кв_после_распр">[148]COMPILE!#REF!</definedName>
    <definedName name="пру_3кв_после_распр" localSheetId="12">[148]COMPILE!#REF!</definedName>
    <definedName name="пру_3кв_после_распр" localSheetId="13">[148]COMPILE!#REF!</definedName>
    <definedName name="пру_3кв_после_распр">[148]COMPILE!#REF!</definedName>
    <definedName name="пру_4кв_после_распр" localSheetId="12">[148]COMPILE!#REF!</definedName>
    <definedName name="пру_4кв_после_распр" localSheetId="13">[148]COMPILE!#REF!</definedName>
    <definedName name="пру_4кв_после_распр">[148]COMPILE!#REF!</definedName>
    <definedName name="пс" localSheetId="12">#REF!</definedName>
    <definedName name="пс" localSheetId="13">#REF!</definedName>
    <definedName name="пс" localSheetId="6">#REF!</definedName>
    <definedName name="пс">#REF!</definedName>
    <definedName name="ПТО" localSheetId="17">[255]БДР!#REF!</definedName>
    <definedName name="ПТО" localSheetId="5">[255]БДР!#REF!</definedName>
    <definedName name="ПТО" localSheetId="12">[255]БДР!#REF!</definedName>
    <definedName name="ПТО" localSheetId="8">[255]БДР!#REF!</definedName>
    <definedName name="ПТО" localSheetId="13">[255]БДР!#REF!</definedName>
    <definedName name="ПТО" localSheetId="10">[255]БДР!#REF!</definedName>
    <definedName name="ПТО" localSheetId="9">[255]БДР!#REF!</definedName>
    <definedName name="ПТО" localSheetId="6">[255]БДР!#REF!</definedName>
    <definedName name="ПТО" localSheetId="7">[255]БДР!#REF!</definedName>
    <definedName name="ПТО" localSheetId="3">[255]БДР!#REF!</definedName>
    <definedName name="ПТО">[255]БДР!#REF!</definedName>
    <definedName name="пуд" localSheetId="17">[215]Сибмол!#REF!</definedName>
    <definedName name="пуд" localSheetId="5">[215]Сибмол!#REF!</definedName>
    <definedName name="пуд" localSheetId="12">[215]Сибмол!#REF!</definedName>
    <definedName name="пуд" localSheetId="8">[215]Сибмол!#REF!</definedName>
    <definedName name="пуд" localSheetId="13">[215]Сибмол!#REF!</definedName>
    <definedName name="пуд" localSheetId="10">[215]Сибмол!#REF!</definedName>
    <definedName name="пуд" localSheetId="9">[215]Сибмол!#REF!</definedName>
    <definedName name="пуд" localSheetId="11">[215]Сибмол!#REF!</definedName>
    <definedName name="пуд" localSheetId="6">[215]Сибмол!#REF!</definedName>
    <definedName name="пуд" localSheetId="7">[215]Сибмол!#REF!</definedName>
    <definedName name="пуд" localSheetId="3">[215]Сибмол!#REF!</definedName>
    <definedName name="пуд">[215]Сибмол!#REF!</definedName>
    <definedName name="пукпаукп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[143]Справочники!$A$4:$A$7</definedName>
    <definedName name="пятый" localSheetId="17">#REF!</definedName>
    <definedName name="пятый" localSheetId="5">#REF!</definedName>
    <definedName name="пятый" localSheetId="12">#REF!</definedName>
    <definedName name="пятый" localSheetId="8">#REF!</definedName>
    <definedName name="пятый" localSheetId="13">#REF!</definedName>
    <definedName name="пятый" localSheetId="10">#REF!</definedName>
    <definedName name="пятый" localSheetId="9">#REF!</definedName>
    <definedName name="пятый" localSheetId="6">#REF!</definedName>
    <definedName name="пятый" localSheetId="7">#REF!</definedName>
    <definedName name="пятый" localSheetId="3">#REF!</definedName>
    <definedName name="пятый">#REF!</definedName>
    <definedName name="р" localSheetId="17">#REF!</definedName>
    <definedName name="р" localSheetId="5">#REF!</definedName>
    <definedName name="р" localSheetId="12">#REF!</definedName>
    <definedName name="р" localSheetId="8">#REF!</definedName>
    <definedName name="р" localSheetId="13">#REF!</definedName>
    <definedName name="р" localSheetId="10">#REF!</definedName>
    <definedName name="р" localSheetId="9">#REF!</definedName>
    <definedName name="р" localSheetId="11">#REF!</definedName>
    <definedName name="р" localSheetId="6">#REF!</definedName>
    <definedName name="р" localSheetId="7">#REF!</definedName>
    <definedName name="р" localSheetId="3">#REF!</definedName>
    <definedName name="р">#REF!</definedName>
    <definedName name="РАО" localSheetId="6">'Прил 2'!РАО</definedName>
    <definedName name="РАО">#N/A</definedName>
    <definedName name="раолрлоыао" localSheetId="12">#REF!</definedName>
    <definedName name="раолрлоыао" localSheetId="13">#REF!</definedName>
    <definedName name="раолрлоыао" localSheetId="6">#REF!</definedName>
    <definedName name="раолрлоыао">#REF!</definedName>
    <definedName name="РАСПОРЯЖЕНИЯ_на_диск_Н" localSheetId="12">#REF!</definedName>
    <definedName name="РАСПОРЯЖЕНИЯ_на_диск_Н" localSheetId="13">#REF!</definedName>
    <definedName name="РАСПОРЯЖЕНИЯ_на_диск_Н">#REF!</definedName>
    <definedName name="распр_из_1кв_Дт" localSheetId="12">#REF!</definedName>
    <definedName name="распр_из_1кв_Дт" localSheetId="13">#REF!</definedName>
    <definedName name="распр_из_1кв_Дт">#REF!</definedName>
    <definedName name="распр_из_1кв_Кт" localSheetId="12">#REF!</definedName>
    <definedName name="распр_из_1кв_Кт" localSheetId="13">#REF!</definedName>
    <definedName name="распр_из_1кв_Кт">#REF!</definedName>
    <definedName name="распр_из_2кв_Дт" localSheetId="12">#REF!</definedName>
    <definedName name="распр_из_2кв_Дт" localSheetId="13">#REF!</definedName>
    <definedName name="распр_из_2кв_Дт">#REF!</definedName>
    <definedName name="распр_из_2кв_Кт" localSheetId="12">#REF!</definedName>
    <definedName name="распр_из_2кв_Кт" localSheetId="13">#REF!</definedName>
    <definedName name="распр_из_2кв_Кт">#REF!</definedName>
    <definedName name="распр_из_3кв_Дт" localSheetId="12">#REF!</definedName>
    <definedName name="распр_из_3кв_Дт" localSheetId="13">#REF!</definedName>
    <definedName name="распр_из_3кв_Дт">#REF!</definedName>
    <definedName name="распр_из_3кв_Кт" localSheetId="12">#REF!</definedName>
    <definedName name="распр_из_3кв_Кт" localSheetId="13">#REF!</definedName>
    <definedName name="распр_из_3кв_Кт">#REF!</definedName>
    <definedName name="распр_из_4кв_Дт" localSheetId="12">#REF!</definedName>
    <definedName name="распр_из_4кв_Дт" localSheetId="13">#REF!</definedName>
    <definedName name="распр_из_4кв_Дт">#REF!</definedName>
    <definedName name="распр_из_4кв_Кт" localSheetId="12">#REF!</definedName>
    <definedName name="распр_из_4кв_Кт" localSheetId="13">#REF!</definedName>
    <definedName name="распр_из_4кв_Кт">#REF!</definedName>
    <definedName name="распр_из_счет" localSheetId="12">#REF!</definedName>
    <definedName name="распр_из_счет" localSheetId="13">#REF!</definedName>
    <definedName name="распр_из_счет">#REF!</definedName>
    <definedName name="расх" localSheetId="6">#N/A</definedName>
    <definedName name="расх">#N/A</definedName>
    <definedName name="Расход_периода">[223]Расход!$C$5:$C$5496</definedName>
    <definedName name="расхода">#N/A</definedName>
    <definedName name="Расчёт_диффер_по_времени_суток_ставок_за_эл.эн" localSheetId="17">#REF!</definedName>
    <definedName name="Расчёт_диффер_по_времени_суток_ставок_за_эл.эн" localSheetId="5">#REF!</definedName>
    <definedName name="Расчёт_диффер_по_времени_суток_ставок_за_эл.эн" localSheetId="12">#REF!</definedName>
    <definedName name="Расчёт_диффер_по_времени_суток_ставок_за_эл.эн" localSheetId="8">#REF!</definedName>
    <definedName name="Расчёт_диффер_по_времени_суток_ставок_за_эл.эн" localSheetId="13">#REF!</definedName>
    <definedName name="Расчёт_диффер_по_времени_суток_ставок_за_эл.эн" localSheetId="10">#REF!</definedName>
    <definedName name="Расчёт_диффер_по_времени_суток_ставок_за_эл.эн" localSheetId="9">#REF!</definedName>
    <definedName name="Расчёт_диффер_по_времени_суток_ставок_за_эл.эн" localSheetId="11">#REF!</definedName>
    <definedName name="Расчёт_диффер_по_времени_суток_ставок_за_эл.эн" localSheetId="6">#REF!</definedName>
    <definedName name="Расчёт_диффер_по_времени_суток_ставок_за_эл.эн" localSheetId="7">#REF!</definedName>
    <definedName name="Расчёт_диффер_по_времени_суток_ставок_за_эл.эн" localSheetId="3">#REF!</definedName>
    <definedName name="Расчёт_диффер_по_времени_суток_ставок_за_эл.эн">#REF!</definedName>
    <definedName name="Расчет_диффер_ставок_платы_за_тепловую_мощность" localSheetId="17">#REF!</definedName>
    <definedName name="Расчет_диффер_ставок_платы_за_тепловую_мощность" localSheetId="5">#REF!</definedName>
    <definedName name="Расчет_диффер_ставок_платы_за_тепловую_мощность" localSheetId="12">#REF!</definedName>
    <definedName name="Расчет_диффер_ставок_платы_за_тепловую_мощность" localSheetId="8">#REF!</definedName>
    <definedName name="Расчет_диффер_ставок_платы_за_тепловую_мощность" localSheetId="13">#REF!</definedName>
    <definedName name="Расчет_диффер_ставок_платы_за_тепловую_мощность" localSheetId="10">#REF!</definedName>
    <definedName name="Расчет_диффер_ставок_платы_за_тепловую_мощность" localSheetId="9">#REF!</definedName>
    <definedName name="Расчет_диффер_ставок_платы_за_тепловую_мощность" localSheetId="11">#REF!</definedName>
    <definedName name="Расчет_диффер_ставок_платы_за_тепловую_мощность" localSheetId="6">#REF!</definedName>
    <definedName name="Расчет_диффер_ставок_платы_за_тепловую_мощность" localSheetId="7">#REF!</definedName>
    <definedName name="Расчет_диффер_ставок_платы_за_тепловую_мощность" localSheetId="3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17">#REF!</definedName>
    <definedName name="Расчет_дифференцированных_ставок_платы_за_теплоэнергию" localSheetId="5">#REF!</definedName>
    <definedName name="Расчет_дифференцированных_ставок_платы_за_теплоэнергию" localSheetId="12">#REF!</definedName>
    <definedName name="Расчет_дифференцированных_ставок_платы_за_теплоэнергию" localSheetId="8">#REF!</definedName>
    <definedName name="Расчет_дифференцированных_ставок_платы_за_теплоэнергию" localSheetId="13">#REF!</definedName>
    <definedName name="Расчет_дифференцированных_ставок_платы_за_теплоэнергию" localSheetId="10">#REF!</definedName>
    <definedName name="Расчет_дифференцированных_ставок_платы_за_теплоэнергию" localSheetId="9">#REF!</definedName>
    <definedName name="Расчет_дифференцированных_ставок_платы_за_теплоэнергию" localSheetId="11">#REF!</definedName>
    <definedName name="Расчет_дифференцированных_ставок_платы_за_теплоэнергию" localSheetId="6">#REF!</definedName>
    <definedName name="Расчет_дифференцированных_ставок_платы_за_теплоэнергию" localSheetId="7">#REF!</definedName>
    <definedName name="Расчет_дифференцированных_ставок_платы_за_теплоэнергию" localSheetId="3">#REF!</definedName>
    <definedName name="Расчет_дифференцированных_ставок_платы_за_теплоэнергию">#REF!</definedName>
    <definedName name="Расчет_региональной_абонентной_платы" localSheetId="17">#REF!</definedName>
    <definedName name="Расчет_региональной_абонентной_платы" localSheetId="5">#REF!</definedName>
    <definedName name="Расчет_региональной_абонентной_платы" localSheetId="12">#REF!</definedName>
    <definedName name="Расчет_региональной_абонентной_платы" localSheetId="8">#REF!</definedName>
    <definedName name="Расчет_региональной_абонентной_платы" localSheetId="13">#REF!</definedName>
    <definedName name="Расчет_региональной_абонентной_платы" localSheetId="10">#REF!</definedName>
    <definedName name="Расчет_региональной_абонентной_платы" localSheetId="9">#REF!</definedName>
    <definedName name="Расчет_региональной_абонентной_платы" localSheetId="11">#REF!</definedName>
    <definedName name="Расчет_региональной_абонентной_платы" localSheetId="6">#REF!</definedName>
    <definedName name="Расчет_региональной_абонентной_платы" localSheetId="7">#REF!</definedName>
    <definedName name="Расчет_региональной_абонентной_платы" localSheetId="3">#REF!</definedName>
    <definedName name="Расчет_региональной_абонентной_платы">#REF!</definedName>
    <definedName name="ргззхщ" localSheetId="17">#REF!</definedName>
    <definedName name="ргззхщ" localSheetId="5">#REF!</definedName>
    <definedName name="ргззхщ" localSheetId="12">#REF!</definedName>
    <definedName name="ргззхщ" localSheetId="8">#REF!</definedName>
    <definedName name="ргззхщ" localSheetId="13">#REF!</definedName>
    <definedName name="ргззхщ" localSheetId="10">#REF!</definedName>
    <definedName name="ргззхщ" localSheetId="9">#REF!</definedName>
    <definedName name="ргззхщ" localSheetId="11">#REF!</definedName>
    <definedName name="ргззхщ" localSheetId="6">#REF!</definedName>
    <definedName name="ргззхщ" localSheetId="7">#REF!</definedName>
    <definedName name="ргззхщ" localSheetId="3">#REF!</definedName>
    <definedName name="ргззхщ">#REF!</definedName>
    <definedName name="РГК">[256]Справочники!$A$4:$A$4</definedName>
    <definedName name="РГРЭС">#N/A</definedName>
    <definedName name="Регион" localSheetId="17">#REF!</definedName>
    <definedName name="Регион" localSheetId="5">#REF!</definedName>
    <definedName name="Регион" localSheetId="12">#REF!</definedName>
    <definedName name="Регион" localSheetId="8">#REF!</definedName>
    <definedName name="Регион" localSheetId="13">#REF!</definedName>
    <definedName name="Регион" localSheetId="10">#REF!</definedName>
    <definedName name="Регион" localSheetId="9">#REF!</definedName>
    <definedName name="Регион" localSheetId="11">#REF!</definedName>
    <definedName name="Регион" localSheetId="6">#REF!</definedName>
    <definedName name="Регион" localSheetId="7">#REF!</definedName>
    <definedName name="Регион" localSheetId="3">#REF!</definedName>
    <definedName name="Регион">#REF!</definedName>
    <definedName name="Регионы" localSheetId="17">#REF!</definedName>
    <definedName name="Регионы" localSheetId="5">#REF!</definedName>
    <definedName name="Регионы" localSheetId="12">#REF!</definedName>
    <definedName name="Регионы" localSheetId="8">#REF!</definedName>
    <definedName name="Регионы" localSheetId="13">#REF!</definedName>
    <definedName name="Регионы" localSheetId="10">#REF!</definedName>
    <definedName name="Регионы" localSheetId="9">#REF!</definedName>
    <definedName name="Регионы" localSheetId="11">#REF!</definedName>
    <definedName name="Регионы" localSheetId="6">#REF!</definedName>
    <definedName name="Регионы" localSheetId="7">#REF!</definedName>
    <definedName name="Регионы" localSheetId="3">#REF!</definedName>
    <definedName name="Регионы">#REF!</definedName>
    <definedName name="рем">#N/A</definedName>
    <definedName name="ремонт" localSheetId="17">#REF!</definedName>
    <definedName name="ремонт" localSheetId="5">#REF!</definedName>
    <definedName name="ремонт" localSheetId="12">#REF!</definedName>
    <definedName name="ремонт" localSheetId="8">#REF!</definedName>
    <definedName name="ремонт" localSheetId="13">#REF!</definedName>
    <definedName name="ремонт" localSheetId="10">#REF!</definedName>
    <definedName name="ремонт" localSheetId="9">#REF!</definedName>
    <definedName name="ремонт" localSheetId="11">#REF!</definedName>
    <definedName name="ремонт" localSheetId="6">#REF!</definedName>
    <definedName name="ремонт" localSheetId="7">#REF!</definedName>
    <definedName name="ремонт" localSheetId="3">#REF!</definedName>
    <definedName name="ремонт">#REF!</definedName>
    <definedName name="рис1" localSheetId="17" hidden="1">{#N/A,#N/A,TRUE,"Лист1";#N/A,#N/A,TRUE,"Лист2";#N/A,#N/A,TRUE,"Лист3"}</definedName>
    <definedName name="рис1" localSheetId="5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localSheetId="12" hidden="1">{#N/A,#N/A,TRUE,"Лист1";#N/A,#N/A,TRUE,"Лист2";#N/A,#N/A,TRUE,"Лист3"}</definedName>
    <definedName name="рис1" localSheetId="8" hidden="1">{#N/A,#N/A,TRUE,"Лист1";#N/A,#N/A,TRUE,"Лист2";#N/A,#N/A,TRUE,"Лист3"}</definedName>
    <definedName name="рис1" localSheetId="13" hidden="1">{#N/A,#N/A,TRUE,"Лист1";#N/A,#N/A,TRUE,"Лист2";#N/A,#N/A,TRUE,"Лист3"}</definedName>
    <definedName name="рис1" localSheetId="10" hidden="1">{#N/A,#N/A,TRUE,"Лист1";#N/A,#N/A,TRUE,"Лист2";#N/A,#N/A,TRUE,"Лист3"}</definedName>
    <definedName name="рис1" localSheetId="9" hidden="1">{#N/A,#N/A,TRUE,"Лист1";#N/A,#N/A,TRUE,"Лист2";#N/A,#N/A,TRUE,"Лист3"}</definedName>
    <definedName name="рис1" localSheetId="11" hidden="1">{#N/A,#N/A,TRUE,"Лист1";#N/A,#N/A,TRUE,"Лист2";#N/A,#N/A,TRUE,"Лист3"}</definedName>
    <definedName name="рис1" localSheetId="6" hidden="1">{#N/A,#N/A,TRUE,"Лист1";#N/A,#N/A,TRUE,"Лист2";#N/A,#N/A,TRUE,"Лист3"}</definedName>
    <definedName name="рис1" localSheetId="7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localSheetId="15" hidden="1">{#N/A,#N/A,TRUE,"Лист1";#N/A,#N/A,TRUE,"Лист2";#N/A,#N/A,TRUE,"Лист3"}</definedName>
    <definedName name="рис1" hidden="1">{#N/A,#N/A,TRUE,"Лист1";#N/A,#N/A,TRUE,"Лист2";#N/A,#N/A,TRUE,"Лист3"}</definedName>
    <definedName name="РО">[188]ПЦ!$C$1</definedName>
    <definedName name="рол" localSheetId="17" hidden="1">{"Товар.выработка без продаж",#N/A,FALSE,"товар"}</definedName>
    <definedName name="рол" localSheetId="5" hidden="1">{"Товар.выработка без продаж",#N/A,FALSE,"товар"}</definedName>
    <definedName name="рол" localSheetId="2" hidden="1">{"Товар.выработка без продаж",#N/A,FALSE,"товар"}</definedName>
    <definedName name="рол" localSheetId="12" hidden="1">{"Товар.выработка без продаж",#N/A,FALSE,"товар"}</definedName>
    <definedName name="рол" localSheetId="8" hidden="1">{"Товар.выработка без продаж",#N/A,FALSE,"товар"}</definedName>
    <definedName name="рол" localSheetId="13" hidden="1">{"Товар.выработка без продаж",#N/A,FALSE,"товар"}</definedName>
    <definedName name="рол" localSheetId="10" hidden="1">{"Товар.выработка без продаж",#N/A,FALSE,"товар"}</definedName>
    <definedName name="рол" localSheetId="9" hidden="1">{"Товар.выработка без продаж",#N/A,FALSE,"товар"}</definedName>
    <definedName name="рол" localSheetId="11" hidden="1">{"Товар.выработка без продаж",#N/A,FALSE,"товар"}</definedName>
    <definedName name="рол" localSheetId="6" hidden="1">{"Товар.выработка без продаж",#N/A,FALSE,"товар"}</definedName>
    <definedName name="рол" localSheetId="7" hidden="1">{"Товар.выработка без продаж",#N/A,FALSE,"товар"}</definedName>
    <definedName name="рол" localSheetId="3" hidden="1">{"Товар.выработка без продаж",#N/A,FALSE,"товар"}</definedName>
    <definedName name="рол" localSheetId="15" hidden="1">{"Товар.выработка без продаж",#N/A,FALSE,"товар"}</definedName>
    <definedName name="рол" hidden="1">{"Товар.выработка без продаж",#N/A,FALSE,"товар"}</definedName>
    <definedName name="ролллллп" localSheetId="17">#REF!</definedName>
    <definedName name="ролллллп" localSheetId="5">#REF!</definedName>
    <definedName name="ролллллп" localSheetId="12">#REF!</definedName>
    <definedName name="ролллллп" localSheetId="8">#REF!</definedName>
    <definedName name="ролллллп" localSheetId="13">#REF!</definedName>
    <definedName name="ролллллп" localSheetId="10">#REF!</definedName>
    <definedName name="ролллллп" localSheetId="9">#REF!</definedName>
    <definedName name="ролллллп" localSheetId="11">#REF!</definedName>
    <definedName name="ролллллп" localSheetId="6">#REF!</definedName>
    <definedName name="ролллллп" localSheetId="7">#REF!</definedName>
    <definedName name="ролллллп" localSheetId="3">#REF!</definedName>
    <definedName name="ролллллп">#REF!</definedName>
    <definedName name="ролржрж" localSheetId="17">#REF!</definedName>
    <definedName name="ролржрж" localSheetId="5">#REF!</definedName>
    <definedName name="ролржрж" localSheetId="12">#REF!</definedName>
    <definedName name="ролржрж" localSheetId="8">#REF!</definedName>
    <definedName name="ролржрж" localSheetId="13">#REF!</definedName>
    <definedName name="ролржрж" localSheetId="10">#REF!</definedName>
    <definedName name="ролржрж" localSheetId="9">#REF!</definedName>
    <definedName name="ролржрж" localSheetId="11">#REF!</definedName>
    <definedName name="ролржрж" localSheetId="6">#REF!</definedName>
    <definedName name="ролржрж" localSheetId="7">#REF!</definedName>
    <definedName name="ролржрж" localSheetId="3">#REF!</definedName>
    <definedName name="ролржрж">#REF!</definedName>
    <definedName name="ронп" localSheetId="12">'[244]БСС-2'!#REF!</definedName>
    <definedName name="ронп" localSheetId="8">'[244]БСС-2'!#REF!</definedName>
    <definedName name="ронп" localSheetId="13">'[244]БСС-2'!#REF!</definedName>
    <definedName name="ронп" localSheetId="10">'[244]БСС-2'!#REF!</definedName>
    <definedName name="ронп" localSheetId="9">'[244]БСС-2'!#REF!</definedName>
    <definedName name="ронп" localSheetId="6">'[244]БСС-2'!#REF!</definedName>
    <definedName name="ронп" localSheetId="7">'[244]БСС-2'!#REF!</definedName>
    <definedName name="ронп">'[244]БСС-2'!#REF!</definedName>
    <definedName name="роо" localSheetId="17">#REF!</definedName>
    <definedName name="роо" localSheetId="5">#REF!</definedName>
    <definedName name="роо" localSheetId="12">#REF!</definedName>
    <definedName name="роо" localSheetId="8">#REF!</definedName>
    <definedName name="роо" localSheetId="13">#REF!</definedName>
    <definedName name="роо" localSheetId="10">#REF!</definedName>
    <definedName name="роо" localSheetId="9">#REF!</definedName>
    <definedName name="роо" localSheetId="11">#REF!</definedName>
    <definedName name="роо" localSheetId="6">#REF!</definedName>
    <definedName name="роо" localSheetId="7">#REF!</definedName>
    <definedName name="роо" localSheetId="3">#REF!</definedName>
    <definedName name="роо">#REF!</definedName>
    <definedName name="ропор" localSheetId="17">#N/A</definedName>
    <definedName name="ропор" localSheetId="12">#N/A</definedName>
    <definedName name="ропор" localSheetId="8">#N/A</definedName>
    <definedName name="ропор" localSheetId="10">#N/A</definedName>
    <definedName name="ропор" localSheetId="9">#N/A</definedName>
    <definedName name="ропор" localSheetId="6">[21]!ропор</definedName>
    <definedName name="ропор" localSheetId="7">[21]!ропор</definedName>
    <definedName name="ропор">#N/A</definedName>
    <definedName name="рород" localSheetId="17">#REF!</definedName>
    <definedName name="рород" localSheetId="5">#REF!</definedName>
    <definedName name="рород" localSheetId="12">#REF!</definedName>
    <definedName name="рород" localSheetId="8">#REF!</definedName>
    <definedName name="рород" localSheetId="13">#REF!</definedName>
    <definedName name="рород" localSheetId="10">#REF!</definedName>
    <definedName name="рород" localSheetId="9">#REF!</definedName>
    <definedName name="рород" localSheetId="11">#REF!</definedName>
    <definedName name="рород" localSheetId="6">#REF!</definedName>
    <definedName name="рород" localSheetId="7">#REF!</definedName>
    <definedName name="рород" localSheetId="3">#REF!</definedName>
    <definedName name="рород">#REF!</definedName>
    <definedName name="рощощощж" localSheetId="6">'Прил 2'!рощощощж</definedName>
    <definedName name="рощощощж">#N/A</definedName>
    <definedName name="РП">'[188]БР-1'!$B$3</definedName>
    <definedName name="РПП" localSheetId="17">#REF!</definedName>
    <definedName name="РПП" localSheetId="5">#REF!</definedName>
    <definedName name="РПП" localSheetId="12">#REF!</definedName>
    <definedName name="РПП" localSheetId="8">#REF!</definedName>
    <definedName name="РПП" localSheetId="13">#REF!</definedName>
    <definedName name="РПП" localSheetId="10">#REF!</definedName>
    <definedName name="РПП" localSheetId="9">#REF!</definedName>
    <definedName name="РПП" localSheetId="6">#REF!</definedName>
    <definedName name="РПП" localSheetId="7">#REF!</definedName>
    <definedName name="РПП" localSheetId="3">#REF!</definedName>
    <definedName name="РПП">#REF!</definedName>
    <definedName name="рпшо" localSheetId="17">#REF!</definedName>
    <definedName name="рпшо" localSheetId="5">#REF!</definedName>
    <definedName name="рпшо" localSheetId="12">#REF!</definedName>
    <definedName name="рпшо" localSheetId="8">#REF!</definedName>
    <definedName name="рпшо" localSheetId="13">#REF!</definedName>
    <definedName name="рпшо" localSheetId="10">#REF!</definedName>
    <definedName name="рпшо" localSheetId="9">#REF!</definedName>
    <definedName name="рпшо" localSheetId="11">#REF!</definedName>
    <definedName name="рпшо" localSheetId="6">#REF!</definedName>
    <definedName name="рпшо" localSheetId="7">#REF!</definedName>
    <definedName name="рпшо" localSheetId="3">#REF!</definedName>
    <definedName name="рпшо">#REF!</definedName>
    <definedName name="РРР" localSheetId="17">#REF!</definedName>
    <definedName name="РРР" localSheetId="5">#REF!</definedName>
    <definedName name="РРР" localSheetId="12">#REF!</definedName>
    <definedName name="РРР" localSheetId="8">#REF!</definedName>
    <definedName name="РРР" localSheetId="13">#REF!</definedName>
    <definedName name="РРР" localSheetId="10">#REF!</definedName>
    <definedName name="РРР" localSheetId="9">#REF!</definedName>
    <definedName name="РРР" localSheetId="11">#REF!</definedName>
    <definedName name="РРР" localSheetId="6">#REF!</definedName>
    <definedName name="РРР" localSheetId="7">#REF!</definedName>
    <definedName name="РРР" localSheetId="3">#REF!</definedName>
    <definedName name="РРР">#REF!</definedName>
    <definedName name="рск2" localSheetId="17">#N/A</definedName>
    <definedName name="рск2" localSheetId="12">#N/A</definedName>
    <definedName name="рск2" localSheetId="8">#N/A</definedName>
    <definedName name="рск2" localSheetId="10">#N/A</definedName>
    <definedName name="рск2" localSheetId="9">#N/A</definedName>
    <definedName name="рск2" localSheetId="6">[21]!рск2</definedName>
    <definedName name="рск2" localSheetId="7">[21]!рск2</definedName>
    <definedName name="рск2">#N/A</definedName>
    <definedName name="рск3" localSheetId="17">#N/A</definedName>
    <definedName name="рск3" localSheetId="12">#N/A</definedName>
    <definedName name="рск3" localSheetId="8">#N/A</definedName>
    <definedName name="рск3" localSheetId="10">#N/A</definedName>
    <definedName name="рск3" localSheetId="9">#N/A</definedName>
    <definedName name="рск3" localSheetId="6">[21]!рск3</definedName>
    <definedName name="рск3" localSheetId="7">[21]!рск3</definedName>
    <definedName name="рск3">#N/A</definedName>
    <definedName name="рсср" localSheetId="12">'[4]4.8теплоноситель'!рсср</definedName>
    <definedName name="рсср" localSheetId="13">'[4]4.8теплоноситель'!рсср</definedName>
    <definedName name="рсср">'[4]4.8теплоноситель'!рсср</definedName>
    <definedName name="ру" localSheetId="12">'[4]4.8теплоноситель'!ру</definedName>
    <definedName name="ру" localSheetId="13">'[4]4.8теплоноситель'!ру</definedName>
    <definedName name="ру">'[4]4.8теплоноситель'!ру</definedName>
    <definedName name="с" localSheetId="17">#REF!</definedName>
    <definedName name="с" localSheetId="5">#REF!</definedName>
    <definedName name="с" localSheetId="12">#REF!</definedName>
    <definedName name="с" localSheetId="8">#REF!</definedName>
    <definedName name="с" localSheetId="13">#REF!</definedName>
    <definedName name="с" localSheetId="10">#REF!</definedName>
    <definedName name="с" localSheetId="9">#REF!</definedName>
    <definedName name="с" localSheetId="11">#REF!</definedName>
    <definedName name="с" localSheetId="6">#REF!</definedName>
    <definedName name="с" localSheetId="7">#REF!</definedName>
    <definedName name="с" localSheetId="3">#REF!</definedName>
    <definedName name="с">#REF!</definedName>
    <definedName name="с_деп" localSheetId="17">#REF!</definedName>
    <definedName name="с_деп" localSheetId="5">#REF!</definedName>
    <definedName name="с_деп" localSheetId="12">#REF!</definedName>
    <definedName name="с_деп" localSheetId="8">#REF!</definedName>
    <definedName name="с_деп" localSheetId="13">#REF!</definedName>
    <definedName name="с_деп" localSheetId="10">#REF!</definedName>
    <definedName name="с_деп" localSheetId="9">#REF!</definedName>
    <definedName name="с_деп" localSheetId="11">#REF!</definedName>
    <definedName name="с_деп" localSheetId="6">#REF!</definedName>
    <definedName name="с_деп" localSheetId="7">#REF!</definedName>
    <definedName name="с_деп" localSheetId="3">#REF!</definedName>
    <definedName name="с_деп">#REF!</definedName>
    <definedName name="с_доплВУпроц" localSheetId="17">#REF!</definedName>
    <definedName name="с_доплВУпроц" localSheetId="5">#REF!</definedName>
    <definedName name="с_доплВУпроц" localSheetId="12">#REF!</definedName>
    <definedName name="с_доплВУпроц" localSheetId="8">#REF!</definedName>
    <definedName name="с_доплВУпроц" localSheetId="13">#REF!</definedName>
    <definedName name="с_доплВУпроц" localSheetId="10">#REF!</definedName>
    <definedName name="с_доплВУпроц" localSheetId="9">#REF!</definedName>
    <definedName name="с_доплВУпроц" localSheetId="11">#REF!</definedName>
    <definedName name="с_доплВУпроц" localSheetId="6">#REF!</definedName>
    <definedName name="с_доплВУпроц" localSheetId="7">#REF!</definedName>
    <definedName name="с_доплВУпроц" localSheetId="3">#REF!</definedName>
    <definedName name="с_доплВУпроц">#REF!</definedName>
    <definedName name="с_доплВУсумма" localSheetId="17">#REF!</definedName>
    <definedName name="с_доплВУсумма" localSheetId="5">#REF!</definedName>
    <definedName name="с_доплВУсумма" localSheetId="12">#REF!</definedName>
    <definedName name="с_доплВУсумма" localSheetId="8">#REF!</definedName>
    <definedName name="с_доплВУсумма" localSheetId="13">#REF!</definedName>
    <definedName name="с_доплВУсумма" localSheetId="10">#REF!</definedName>
    <definedName name="с_доплВУсумма" localSheetId="9">#REF!</definedName>
    <definedName name="с_доплВУсумма" localSheetId="11">#REF!</definedName>
    <definedName name="с_доплВУсумма" localSheetId="6">#REF!</definedName>
    <definedName name="с_доплВУсумма" localSheetId="7">#REF!</definedName>
    <definedName name="с_доплВУсумма" localSheetId="3">#REF!</definedName>
    <definedName name="с_доплВУсумма">#REF!</definedName>
    <definedName name="с_доплСЛпроц" localSheetId="17">#REF!</definedName>
    <definedName name="с_доплСЛпроц" localSheetId="5">#REF!</definedName>
    <definedName name="с_доплСЛпроц" localSheetId="12">#REF!</definedName>
    <definedName name="с_доплСЛпроц" localSheetId="8">#REF!</definedName>
    <definedName name="с_доплСЛпроц" localSheetId="13">#REF!</definedName>
    <definedName name="с_доплСЛпроц" localSheetId="10">#REF!</definedName>
    <definedName name="с_доплСЛпроц" localSheetId="9">#REF!</definedName>
    <definedName name="с_доплСЛпроц" localSheetId="11">#REF!</definedName>
    <definedName name="с_доплСЛпроц" localSheetId="6">#REF!</definedName>
    <definedName name="с_доплСЛпроц" localSheetId="7">#REF!</definedName>
    <definedName name="с_доплСЛпроц" localSheetId="3">#REF!</definedName>
    <definedName name="с_доплСЛпроц">#REF!</definedName>
    <definedName name="с_доплСЛсумма" localSheetId="17">#REF!</definedName>
    <definedName name="с_доплСЛсумма" localSheetId="5">#REF!</definedName>
    <definedName name="с_доплСЛсумма" localSheetId="12">#REF!</definedName>
    <definedName name="с_доплСЛсумма" localSheetId="8">#REF!</definedName>
    <definedName name="с_доплСЛсумма" localSheetId="13">#REF!</definedName>
    <definedName name="с_доплСЛсумма" localSheetId="10">#REF!</definedName>
    <definedName name="с_доплСЛсумма" localSheetId="9">#REF!</definedName>
    <definedName name="с_доплСЛсумма" localSheetId="11">#REF!</definedName>
    <definedName name="с_доплСЛсумма" localSheetId="6">#REF!</definedName>
    <definedName name="с_доплСЛсумма" localSheetId="7">#REF!</definedName>
    <definedName name="с_доплСЛсумма" localSheetId="3">#REF!</definedName>
    <definedName name="с_доплСЛсумма">#REF!</definedName>
    <definedName name="с_категПерс" localSheetId="17">#REF!</definedName>
    <definedName name="с_категПерс" localSheetId="5">#REF!</definedName>
    <definedName name="с_категПерс" localSheetId="12">#REF!</definedName>
    <definedName name="с_категПерс" localSheetId="8">#REF!</definedName>
    <definedName name="с_категПерс" localSheetId="13">#REF!</definedName>
    <definedName name="с_категПерс" localSheetId="10">#REF!</definedName>
    <definedName name="с_категПерс" localSheetId="9">#REF!</definedName>
    <definedName name="с_категПерс" localSheetId="11">#REF!</definedName>
    <definedName name="с_категПерс" localSheetId="6">#REF!</definedName>
    <definedName name="с_категПерс" localSheetId="7">#REF!</definedName>
    <definedName name="с_категПерс" localSheetId="3">#REF!</definedName>
    <definedName name="с_категПерс">#REF!</definedName>
    <definedName name="с_кол" localSheetId="17">#REF!</definedName>
    <definedName name="с_кол" localSheetId="5">#REF!</definedName>
    <definedName name="с_кол" localSheetId="12">#REF!</definedName>
    <definedName name="с_кол" localSheetId="8">#REF!</definedName>
    <definedName name="с_кол" localSheetId="13">#REF!</definedName>
    <definedName name="с_кол" localSheetId="10">#REF!</definedName>
    <definedName name="с_кол" localSheetId="9">#REF!</definedName>
    <definedName name="с_кол" localSheetId="11">#REF!</definedName>
    <definedName name="с_кол" localSheetId="6">#REF!</definedName>
    <definedName name="с_кол" localSheetId="7">#REF!</definedName>
    <definedName name="с_кол" localSheetId="3">#REF!</definedName>
    <definedName name="с_кол">#REF!</definedName>
    <definedName name="с_оклад" localSheetId="17">#REF!</definedName>
    <definedName name="с_оклад" localSheetId="5">#REF!</definedName>
    <definedName name="с_оклад" localSheetId="12">#REF!</definedName>
    <definedName name="с_оклад" localSheetId="8">#REF!</definedName>
    <definedName name="с_оклад" localSheetId="13">#REF!</definedName>
    <definedName name="с_оклад" localSheetId="10">#REF!</definedName>
    <definedName name="с_оклад" localSheetId="9">#REF!</definedName>
    <definedName name="с_оклад" localSheetId="11">#REF!</definedName>
    <definedName name="с_оклад" localSheetId="6">#REF!</definedName>
    <definedName name="с_оклад" localSheetId="7">#REF!</definedName>
    <definedName name="с_оклад" localSheetId="3">#REF!</definedName>
    <definedName name="с_оклад">#REF!</definedName>
    <definedName name="с_период" localSheetId="17">#REF!</definedName>
    <definedName name="с_период" localSheetId="5">#REF!</definedName>
    <definedName name="с_период" localSheetId="12">#REF!</definedName>
    <definedName name="с_период" localSheetId="8">#REF!</definedName>
    <definedName name="с_период" localSheetId="13">#REF!</definedName>
    <definedName name="с_период" localSheetId="10">#REF!</definedName>
    <definedName name="с_период" localSheetId="9">#REF!</definedName>
    <definedName name="с_период" localSheetId="11">#REF!</definedName>
    <definedName name="с_период" localSheetId="6">#REF!</definedName>
    <definedName name="с_период" localSheetId="7">#REF!</definedName>
    <definedName name="с_период" localSheetId="3">#REF!</definedName>
    <definedName name="с_период">#REF!</definedName>
    <definedName name="с_прим" localSheetId="17">#REF!</definedName>
    <definedName name="с_прим" localSheetId="5">#REF!</definedName>
    <definedName name="с_прим" localSheetId="12">#REF!</definedName>
    <definedName name="с_прим" localSheetId="8">#REF!</definedName>
    <definedName name="с_прим" localSheetId="13">#REF!</definedName>
    <definedName name="с_прим" localSheetId="10">#REF!</definedName>
    <definedName name="с_прим" localSheetId="9">#REF!</definedName>
    <definedName name="с_прим" localSheetId="11">#REF!</definedName>
    <definedName name="с_прим" localSheetId="6">#REF!</definedName>
    <definedName name="с_прим" localSheetId="7">#REF!</definedName>
    <definedName name="с_прим" localSheetId="3">#REF!</definedName>
    <definedName name="с_прим">#REF!</definedName>
    <definedName name="с_разрядКв" localSheetId="17">#REF!</definedName>
    <definedName name="с_разрядКв" localSheetId="5">#REF!</definedName>
    <definedName name="с_разрядКв" localSheetId="12">#REF!</definedName>
    <definedName name="с_разрядКв" localSheetId="8">#REF!</definedName>
    <definedName name="с_разрядКв" localSheetId="13">#REF!</definedName>
    <definedName name="с_разрядКв" localSheetId="10">#REF!</definedName>
    <definedName name="с_разрядКв" localSheetId="9">#REF!</definedName>
    <definedName name="с_разрядКв" localSheetId="11">#REF!</definedName>
    <definedName name="с_разрядКв" localSheetId="6">#REF!</definedName>
    <definedName name="с_разрядКв" localSheetId="7">#REF!</definedName>
    <definedName name="с_разрядКв" localSheetId="3">#REF!</definedName>
    <definedName name="с_разрядКв">#REF!</definedName>
    <definedName name="с_разрядОпл" localSheetId="17">#REF!</definedName>
    <definedName name="с_разрядОпл" localSheetId="5">#REF!</definedName>
    <definedName name="с_разрядОпл" localSheetId="12">#REF!</definedName>
    <definedName name="с_разрядОпл" localSheetId="8">#REF!</definedName>
    <definedName name="с_разрядОпл" localSheetId="13">#REF!</definedName>
    <definedName name="с_разрядОпл" localSheetId="10">#REF!</definedName>
    <definedName name="с_разрядОпл" localSheetId="9">#REF!</definedName>
    <definedName name="с_разрядОпл" localSheetId="11">#REF!</definedName>
    <definedName name="с_разрядОпл" localSheetId="6">#REF!</definedName>
    <definedName name="с_разрядОпл" localSheetId="7">#REF!</definedName>
    <definedName name="с_разрядОпл" localSheetId="3">#REF!</definedName>
    <definedName name="с_разрядОпл">#REF!</definedName>
    <definedName name="с_фонд" localSheetId="17">#REF!</definedName>
    <definedName name="с_фонд" localSheetId="5">#REF!</definedName>
    <definedName name="с_фонд" localSheetId="12">#REF!</definedName>
    <definedName name="с_фонд" localSheetId="8">#REF!</definedName>
    <definedName name="с_фонд" localSheetId="13">#REF!</definedName>
    <definedName name="с_фонд" localSheetId="10">#REF!</definedName>
    <definedName name="с_фонд" localSheetId="9">#REF!</definedName>
    <definedName name="с_фонд" localSheetId="11">#REF!</definedName>
    <definedName name="с_фонд" localSheetId="6">#REF!</definedName>
    <definedName name="с_фонд" localSheetId="7">#REF!</definedName>
    <definedName name="с_фонд" localSheetId="3">#REF!</definedName>
    <definedName name="с_фонд">#REF!</definedName>
    <definedName name="с1" localSheetId="17">#REF!</definedName>
    <definedName name="с1" localSheetId="5">#REF!</definedName>
    <definedName name="с1" localSheetId="12">#REF!</definedName>
    <definedName name="с1" localSheetId="8">#REF!</definedName>
    <definedName name="с1" localSheetId="13">#REF!</definedName>
    <definedName name="с1" localSheetId="10">#REF!</definedName>
    <definedName name="с1" localSheetId="9">#REF!</definedName>
    <definedName name="с1" localSheetId="11">#REF!</definedName>
    <definedName name="с1" localSheetId="6">#REF!</definedName>
    <definedName name="с1" localSheetId="7">#REF!</definedName>
    <definedName name="с1" localSheetId="3">#REF!</definedName>
    <definedName name="с1">#REF!</definedName>
    <definedName name="Сomi">#N/A</definedName>
    <definedName name="самара" localSheetId="17">#REF!</definedName>
    <definedName name="самара" localSheetId="5">#REF!</definedName>
    <definedName name="самара" localSheetId="12">#REF!</definedName>
    <definedName name="самара" localSheetId="8">#REF!</definedName>
    <definedName name="самара" localSheetId="13">#REF!</definedName>
    <definedName name="самара" localSheetId="10">#REF!</definedName>
    <definedName name="самара" localSheetId="9">#REF!</definedName>
    <definedName name="самара" localSheetId="11">#REF!</definedName>
    <definedName name="самара" localSheetId="6">#REF!</definedName>
    <definedName name="самара" localSheetId="7">#REF!</definedName>
    <definedName name="самара" localSheetId="3">#REF!</definedName>
    <definedName name="самара">#REF!</definedName>
    <definedName name="СБЕ" localSheetId="17">#REF!</definedName>
    <definedName name="СБЕ" localSheetId="5">#REF!</definedName>
    <definedName name="СБЕ" localSheetId="12">#REF!</definedName>
    <definedName name="СБЕ" localSheetId="8">#REF!</definedName>
    <definedName name="СБЕ" localSheetId="13">#REF!</definedName>
    <definedName name="СБЕ" localSheetId="10">#REF!</definedName>
    <definedName name="СБЕ" localSheetId="9">#REF!</definedName>
    <definedName name="СБЕ" localSheetId="11">#REF!</definedName>
    <definedName name="СБЕ" localSheetId="6">#REF!</definedName>
    <definedName name="СБЕ" localSheetId="7">#REF!</definedName>
    <definedName name="СБЕ" localSheetId="3">#REF!</definedName>
    <definedName name="СБЕ">#REF!</definedName>
    <definedName name="сваеррта" localSheetId="17">#N/A</definedName>
    <definedName name="сваеррта" localSheetId="12">#N/A</definedName>
    <definedName name="сваеррта" localSheetId="8">#N/A</definedName>
    <definedName name="сваеррта" localSheetId="10">#N/A</definedName>
    <definedName name="сваеррта" localSheetId="9">#N/A</definedName>
    <definedName name="сваеррта" localSheetId="6">[21]!сваеррта</definedName>
    <definedName name="сваеррта" localSheetId="7">[21]!сваеррта</definedName>
    <definedName name="сваеррта">#N/A</definedName>
    <definedName name="свмпвппв" localSheetId="17">#N/A</definedName>
    <definedName name="свмпвппв" localSheetId="12">#N/A</definedName>
    <definedName name="свмпвппв" localSheetId="8">#N/A</definedName>
    <definedName name="свмпвппв" localSheetId="10">#N/A</definedName>
    <definedName name="свмпвппв" localSheetId="9">#N/A</definedName>
    <definedName name="свмпвппв" localSheetId="6">[21]!свмпвппв</definedName>
    <definedName name="свмпвппв" localSheetId="7">[21]!свмпвппв</definedName>
    <definedName name="свмпвппв">#N/A</definedName>
    <definedName name="свод">[257]Temp_TOV!$A$1:$FE$130</definedName>
    <definedName name="сводная" localSheetId="17">#REF!</definedName>
    <definedName name="сводная" localSheetId="5">#REF!</definedName>
    <definedName name="сводная" localSheetId="12">#REF!</definedName>
    <definedName name="сводная" localSheetId="8">#REF!</definedName>
    <definedName name="сводная" localSheetId="13">#REF!</definedName>
    <definedName name="сводная" localSheetId="10">#REF!</definedName>
    <definedName name="сводная" localSheetId="9">#REF!</definedName>
    <definedName name="сводная" localSheetId="6">#REF!</definedName>
    <definedName name="сводная" localSheetId="7">#REF!</definedName>
    <definedName name="сводная" localSheetId="3">#REF!</definedName>
    <definedName name="сводная">#REF!</definedName>
    <definedName name="Сводная_таблица_по_эл.эн" localSheetId="17">#REF!</definedName>
    <definedName name="Сводная_таблица_по_эл.эн" localSheetId="5">#REF!</definedName>
    <definedName name="Сводная_таблица_по_эл.эн" localSheetId="12">#REF!</definedName>
    <definedName name="Сводная_таблица_по_эл.эн" localSheetId="8">#REF!</definedName>
    <definedName name="Сводная_таблица_по_эл.эн" localSheetId="13">#REF!</definedName>
    <definedName name="Сводная_таблица_по_эл.эн" localSheetId="10">#REF!</definedName>
    <definedName name="Сводная_таблица_по_эл.эн" localSheetId="9">#REF!</definedName>
    <definedName name="Сводная_таблица_по_эл.эн" localSheetId="11">#REF!</definedName>
    <definedName name="Сводная_таблица_по_эл.эн" localSheetId="6">#REF!</definedName>
    <definedName name="Сводная_таблица_по_эл.эн" localSheetId="7">#REF!</definedName>
    <definedName name="Сводная_таблица_по_эл.эн" localSheetId="3">#REF!</definedName>
    <definedName name="Сводная_таблица_по_эл.эн">#REF!</definedName>
    <definedName name="Сводная_таблица_тарифов_на_тепловую_энергию_и_мощность" localSheetId="17">#REF!</definedName>
    <definedName name="Сводная_таблица_тарифов_на_тепловую_энергию_и_мощность" localSheetId="5">#REF!</definedName>
    <definedName name="Сводная_таблица_тарифов_на_тепловую_энергию_и_мощность" localSheetId="12">#REF!</definedName>
    <definedName name="Сводная_таблица_тарифов_на_тепловую_энергию_и_мощность" localSheetId="8">#REF!</definedName>
    <definedName name="Сводная_таблица_тарифов_на_тепловую_энергию_и_мощность" localSheetId="13">#REF!</definedName>
    <definedName name="Сводная_таблица_тарифов_на_тепловую_энергию_и_мощность" localSheetId="10">#REF!</definedName>
    <definedName name="Сводная_таблица_тарифов_на_тепловую_энергию_и_мощность" localSheetId="9">#REF!</definedName>
    <definedName name="Сводная_таблица_тарифов_на_тепловую_энергию_и_мощность" localSheetId="11">#REF!</definedName>
    <definedName name="Сводная_таблица_тарифов_на_тепловую_энергию_и_мощность" localSheetId="6">#REF!</definedName>
    <definedName name="Сводная_таблица_тарифов_на_тепловую_энергию_и_мощность" localSheetId="7">#REF!</definedName>
    <definedName name="Сводная_таблица_тарифов_на_тепловую_энергию_и_мощность" localSheetId="3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17">#REF!</definedName>
    <definedName name="Сводная_таблица_тарифов_на_электроэнергию_и_мощность" localSheetId="5">#REF!</definedName>
    <definedName name="Сводная_таблица_тарифов_на_электроэнергию_и_мощность" localSheetId="12">#REF!</definedName>
    <definedName name="Сводная_таблица_тарифов_на_электроэнергию_и_мощность" localSheetId="8">#REF!</definedName>
    <definedName name="Сводная_таблица_тарифов_на_электроэнергию_и_мощность" localSheetId="13">#REF!</definedName>
    <definedName name="Сводная_таблица_тарифов_на_электроэнергию_и_мощность" localSheetId="10">#REF!</definedName>
    <definedName name="Сводная_таблица_тарифов_на_электроэнергию_и_мощность" localSheetId="9">#REF!</definedName>
    <definedName name="Сводная_таблица_тарифов_на_электроэнергию_и_мощность" localSheetId="11">#REF!</definedName>
    <definedName name="Сводная_таблица_тарифов_на_электроэнергию_и_мощность" localSheetId="6">#REF!</definedName>
    <definedName name="Сводная_таблица_тарифов_на_электроэнергию_и_мощность" localSheetId="7">#REF!</definedName>
    <definedName name="Сводная_таблица_тарифов_на_электроэнергию_и_мощность" localSheetId="3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17">#REF!</definedName>
    <definedName name="Сводные_экономические_показатели_по_потребителям" localSheetId="5">#REF!</definedName>
    <definedName name="Сводные_экономические_показатели_по_потребителям" localSheetId="12">#REF!</definedName>
    <definedName name="Сводные_экономические_показатели_по_потребителям" localSheetId="8">#REF!</definedName>
    <definedName name="Сводные_экономические_показатели_по_потребителям" localSheetId="13">#REF!</definedName>
    <definedName name="Сводные_экономические_показатели_по_потребителям" localSheetId="10">#REF!</definedName>
    <definedName name="Сводные_экономические_показатели_по_потребителям" localSheetId="9">#REF!</definedName>
    <definedName name="Сводные_экономические_показатели_по_потребителям" localSheetId="11">#REF!</definedName>
    <definedName name="Сводные_экономические_показатели_по_потребителям" localSheetId="6">#REF!</definedName>
    <definedName name="Сводные_экономические_показатели_по_потребителям" localSheetId="7">#REF!</definedName>
    <definedName name="Сводные_экономические_показатели_по_потребителям" localSheetId="3">#REF!</definedName>
    <definedName name="Сводные_экономические_показатели_по_потребителям">#REF!</definedName>
    <definedName name="себ" localSheetId="17">#N/A</definedName>
    <definedName name="себ" localSheetId="12">#N/A</definedName>
    <definedName name="себ" localSheetId="8">#N/A</definedName>
    <definedName name="себ" localSheetId="10">#N/A</definedName>
    <definedName name="себ" localSheetId="9">#N/A</definedName>
    <definedName name="себ" localSheetId="6">[21]!себ</definedName>
    <definedName name="себ" localSheetId="7">[21]!себ</definedName>
    <definedName name="себ">#N/A</definedName>
    <definedName name="Себестоимость_Молоко" localSheetId="17">#REF!,#REF!,#REF!,#REF!,#REF!,#REF!,#REF!,#REF!,#REF!,#REF!</definedName>
    <definedName name="Себестоимость_Молоко" localSheetId="5">#REF!,#REF!,#REF!,#REF!,#REF!,#REF!,#REF!,#REF!,#REF!,#REF!</definedName>
    <definedName name="Себестоимость_Молоко" localSheetId="12">#REF!,#REF!,#REF!,#REF!,#REF!,#REF!,#REF!,#REF!,#REF!,#REF!</definedName>
    <definedName name="Себестоимость_Молоко" localSheetId="8">#REF!,#REF!,#REF!,#REF!,#REF!,#REF!,#REF!,#REF!,#REF!,#REF!</definedName>
    <definedName name="Себестоимость_Молоко" localSheetId="13">#REF!,#REF!,#REF!,#REF!,#REF!,#REF!,#REF!,#REF!,#REF!,#REF!</definedName>
    <definedName name="Себестоимость_Молоко" localSheetId="10">#REF!,#REF!,#REF!,#REF!,#REF!,#REF!,#REF!,#REF!,#REF!,#REF!</definedName>
    <definedName name="Себестоимость_Молоко" localSheetId="9">#REF!,#REF!,#REF!,#REF!,#REF!,#REF!,#REF!,#REF!,#REF!,#REF!</definedName>
    <definedName name="Себестоимость_Молоко" localSheetId="11">#REF!,#REF!,#REF!,#REF!,#REF!,#REF!,#REF!,#REF!,#REF!,#REF!</definedName>
    <definedName name="Себестоимость_Молоко" localSheetId="6">#REF!,#REF!,#REF!,#REF!,#REF!,#REF!,#REF!,#REF!,#REF!,#REF!</definedName>
    <definedName name="Себестоимость_Молоко" localSheetId="7">#REF!,#REF!,#REF!,#REF!,#REF!,#REF!,#REF!,#REF!,#REF!,#REF!</definedName>
    <definedName name="Себестоимость_Молоко" localSheetId="3">#REF!,#REF!,#REF!,#REF!,#REF!,#REF!,#REF!,#REF!,#REF!,#REF!</definedName>
    <definedName name="Себестоимость_Молоко" localSheetId="15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17">#REF!,#REF!,#REF!,#REF!,#REF!,#REF!,#REF!,#REF!,#REF!,#REF!</definedName>
    <definedName name="Себестоимость_Сок" localSheetId="5">#REF!,#REF!,#REF!,#REF!,#REF!,#REF!,#REF!,#REF!,#REF!,#REF!</definedName>
    <definedName name="Себестоимость_Сок" localSheetId="12">#REF!,#REF!,#REF!,#REF!,#REF!,#REF!,#REF!,#REF!,#REF!,#REF!</definedName>
    <definedName name="Себестоимость_Сок" localSheetId="8">#REF!,#REF!,#REF!,#REF!,#REF!,#REF!,#REF!,#REF!,#REF!,#REF!</definedName>
    <definedName name="Себестоимость_Сок" localSheetId="13">#REF!,#REF!,#REF!,#REF!,#REF!,#REF!,#REF!,#REF!,#REF!,#REF!</definedName>
    <definedName name="Себестоимость_Сок" localSheetId="10">#REF!,#REF!,#REF!,#REF!,#REF!,#REF!,#REF!,#REF!,#REF!,#REF!</definedName>
    <definedName name="Себестоимость_Сок" localSheetId="9">#REF!,#REF!,#REF!,#REF!,#REF!,#REF!,#REF!,#REF!,#REF!,#REF!</definedName>
    <definedName name="Себестоимость_Сок" localSheetId="11">#REF!,#REF!,#REF!,#REF!,#REF!,#REF!,#REF!,#REF!,#REF!,#REF!</definedName>
    <definedName name="Себестоимость_Сок" localSheetId="6">#REF!,#REF!,#REF!,#REF!,#REF!,#REF!,#REF!,#REF!,#REF!,#REF!</definedName>
    <definedName name="Себестоимость_Сок" localSheetId="7">#REF!,#REF!,#REF!,#REF!,#REF!,#REF!,#REF!,#REF!,#REF!,#REF!</definedName>
    <definedName name="Себестоимость_Сок" localSheetId="3">#REF!,#REF!,#REF!,#REF!,#REF!,#REF!,#REF!,#REF!,#REF!,#REF!</definedName>
    <definedName name="Себестоимость_Сок" localSheetId="15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17">#REF!,#REF!,#REF!,#REF!,#REF!,#REF!,#REF!,#REF!,#REF!,#REF!</definedName>
    <definedName name="Себестоимость_Сок3" localSheetId="5">#REF!,#REF!,#REF!,#REF!,#REF!,#REF!,#REF!,#REF!,#REF!,#REF!</definedName>
    <definedName name="Себестоимость_Сок3" localSheetId="12">#REF!,#REF!,#REF!,#REF!,#REF!,#REF!,#REF!,#REF!,#REF!,#REF!</definedName>
    <definedName name="Себестоимость_Сок3" localSheetId="8">#REF!,#REF!,#REF!,#REF!,#REF!,#REF!,#REF!,#REF!,#REF!,#REF!</definedName>
    <definedName name="Себестоимость_Сок3" localSheetId="13">#REF!,#REF!,#REF!,#REF!,#REF!,#REF!,#REF!,#REF!,#REF!,#REF!</definedName>
    <definedName name="Себестоимость_Сок3" localSheetId="10">#REF!,#REF!,#REF!,#REF!,#REF!,#REF!,#REF!,#REF!,#REF!,#REF!</definedName>
    <definedName name="Себестоимость_Сок3" localSheetId="9">#REF!,#REF!,#REF!,#REF!,#REF!,#REF!,#REF!,#REF!,#REF!,#REF!</definedName>
    <definedName name="Себестоимость_Сок3" localSheetId="11">#REF!,#REF!,#REF!,#REF!,#REF!,#REF!,#REF!,#REF!,#REF!,#REF!</definedName>
    <definedName name="Себестоимость_Сок3" localSheetId="6">#REF!,#REF!,#REF!,#REF!,#REF!,#REF!,#REF!,#REF!,#REF!,#REF!</definedName>
    <definedName name="Себестоимость_Сок3" localSheetId="7">#REF!,#REF!,#REF!,#REF!,#REF!,#REF!,#REF!,#REF!,#REF!,#REF!</definedName>
    <definedName name="Себестоимость_Сок3" localSheetId="3">#REF!,#REF!,#REF!,#REF!,#REF!,#REF!,#REF!,#REF!,#REF!,#REF!</definedName>
    <definedName name="Себестоимость_Сок3" localSheetId="15">#REF!,#REF!,#REF!,#REF!,#REF!,#REF!,#REF!,#REF!,#REF!,#REF!</definedName>
    <definedName name="Себестоимость_Сок3">#REF!,#REF!,#REF!,#REF!,#REF!,#REF!,#REF!,#REF!,#REF!,#REF!</definedName>
    <definedName name="себестоимость2" localSheetId="17">#N/A</definedName>
    <definedName name="себестоимость2" localSheetId="12">#N/A</definedName>
    <definedName name="себестоимость2" localSheetId="8">#N/A</definedName>
    <definedName name="себестоимость2" localSheetId="10">#N/A</definedName>
    <definedName name="себестоимость2" localSheetId="9">#N/A</definedName>
    <definedName name="себестоимость2" localSheetId="6">[21]!себестоимость2</definedName>
    <definedName name="себестоимость2" localSheetId="7">[21]!себестоимость2</definedName>
    <definedName name="себестоимость2">#N/A</definedName>
    <definedName name="сель" localSheetId="12">'Пр (1ГВС)'!d4602_41</definedName>
    <definedName name="сель" localSheetId="8">'Пр (2ГВС)'!d4602_41</definedName>
    <definedName name="сель" localSheetId="13">[0]!d4602_41</definedName>
    <definedName name="сель" localSheetId="10">'пр 4 (ГВС)'!d4602_41</definedName>
    <definedName name="сель" localSheetId="9">пр3ГВС!d4602_41</definedName>
    <definedName name="сель" localSheetId="6">#N/A</definedName>
    <definedName name="сель" localSheetId="7">'Прил 3'!d4602_41</definedName>
    <definedName name="сель">[0]!d4602_41</definedName>
    <definedName name="сельск.хоз">#N/A</definedName>
    <definedName name="семь" localSheetId="17">#REF!</definedName>
    <definedName name="семь" localSheetId="5">#REF!</definedName>
    <definedName name="семь" localSheetId="12">#REF!</definedName>
    <definedName name="семь" localSheetId="8">#REF!</definedName>
    <definedName name="семь" localSheetId="13">#REF!</definedName>
    <definedName name="семь" localSheetId="10">#REF!</definedName>
    <definedName name="семь" localSheetId="9">#REF!</definedName>
    <definedName name="семь" localSheetId="11">#REF!</definedName>
    <definedName name="семь" localSheetId="6">#REF!</definedName>
    <definedName name="семь" localSheetId="7">#REF!</definedName>
    <definedName name="семь" localSheetId="3">#REF!</definedName>
    <definedName name="семь">#REF!</definedName>
    <definedName name="сен" localSheetId="17">#REF!</definedName>
    <definedName name="сен" localSheetId="5">#REF!</definedName>
    <definedName name="сен" localSheetId="12">#REF!</definedName>
    <definedName name="сен" localSheetId="8">#REF!</definedName>
    <definedName name="сен" localSheetId="13">#REF!</definedName>
    <definedName name="сен" localSheetId="10">#REF!</definedName>
    <definedName name="сен" localSheetId="9">#REF!</definedName>
    <definedName name="сен" localSheetId="11">#REF!</definedName>
    <definedName name="сен" localSheetId="6">#REF!</definedName>
    <definedName name="сен" localSheetId="7">#REF!</definedName>
    <definedName name="сен" localSheetId="3">#REF!</definedName>
    <definedName name="сен">#REF!</definedName>
    <definedName name="сен2" localSheetId="17">#REF!</definedName>
    <definedName name="сен2" localSheetId="5">#REF!</definedName>
    <definedName name="сен2" localSheetId="12">#REF!</definedName>
    <definedName name="сен2" localSheetId="8">#REF!</definedName>
    <definedName name="сен2" localSheetId="13">#REF!</definedName>
    <definedName name="сен2" localSheetId="10">#REF!</definedName>
    <definedName name="сен2" localSheetId="9">#REF!</definedName>
    <definedName name="сен2" localSheetId="11">#REF!</definedName>
    <definedName name="сен2" localSheetId="6">#REF!</definedName>
    <definedName name="сен2" localSheetId="7">#REF!</definedName>
    <definedName name="сен2" localSheetId="3">#REF!</definedName>
    <definedName name="сен2">#REF!</definedName>
    <definedName name="Сергею" localSheetId="17">[258]АНАЛИТ!$B$2:$B$87,[258]АНАЛИТ!#REF!,[258]АНАЛИТ!#REF!,[258]АНАЛИТ!$AB$2</definedName>
    <definedName name="Сергею" localSheetId="5">[258]АНАЛИТ!$B$2:$B$87,[258]АНАЛИТ!#REF!,[258]АНАЛИТ!#REF!,[258]АНАЛИТ!$AB$2</definedName>
    <definedName name="Сергею" localSheetId="12">[258]АНАЛИТ!$B$2:$B$87,[258]АНАЛИТ!#REF!,[258]АНАЛИТ!#REF!,[258]АНАЛИТ!$AB$2</definedName>
    <definedName name="Сергею" localSheetId="8">[258]АНАЛИТ!$B$2:$B$87,[258]АНАЛИТ!#REF!,[258]АНАЛИТ!#REF!,[258]АНАЛИТ!$AB$2</definedName>
    <definedName name="Сергею" localSheetId="13">[258]АНАЛИТ!$B$2:$B$87,[258]АНАЛИТ!#REF!,[258]АНАЛИТ!#REF!,[258]АНАЛИТ!$AB$2</definedName>
    <definedName name="Сергею" localSheetId="10">[258]АНАЛИТ!$B$2:$B$87,[258]АНАЛИТ!#REF!,[258]АНАЛИТ!#REF!,[258]АНАЛИТ!$AB$2</definedName>
    <definedName name="Сергею" localSheetId="9">[258]АНАЛИТ!$B$2:$B$87,[258]АНАЛИТ!#REF!,[258]АНАЛИТ!#REF!,[258]АНАЛИТ!$AB$2</definedName>
    <definedName name="Сергею" localSheetId="11">[258]АНАЛИТ!$B$2:$B$87,[258]АНАЛИТ!#REF!,[258]АНАЛИТ!#REF!,[258]АНАЛИТ!$AB$2</definedName>
    <definedName name="Сергею" localSheetId="6">[258]АНАЛИТ!$B$2:$B$87,[258]АНАЛИТ!#REF!,[258]АНАЛИТ!#REF!,[258]АНАЛИТ!$AB$2</definedName>
    <definedName name="Сергею" localSheetId="7">[258]АНАЛИТ!$B$2:$B$87,[258]АНАЛИТ!#REF!,[258]АНАЛИТ!#REF!,[258]АНАЛИТ!$AB$2</definedName>
    <definedName name="Сергею" localSheetId="3">[258]АНАЛИТ!$B$2:$B$87,[258]АНАЛИТ!#REF!,[258]АНАЛИТ!#REF!,[258]АНАЛИТ!$AB$2</definedName>
    <definedName name="Сергею">[258]АНАЛИТ!$B$2:$B$87,[258]АНАЛИТ!#REF!,[258]АНАЛИТ!#REF!,[258]АНАЛИТ!$AB$2</definedName>
    <definedName name="Сергеюnew" localSheetId="17">[259]АНАЛИТ!$B$2:$B$87,[259]АНАЛИТ!#REF!,[259]АНАЛИТ!#REF!,[259]АНАЛИТ!$AB$2</definedName>
    <definedName name="Сергеюnew" localSheetId="5">[259]АНАЛИТ!$B$2:$B$87,[259]АНАЛИТ!#REF!,[259]АНАЛИТ!#REF!,[259]АНАЛИТ!$AB$2</definedName>
    <definedName name="Сергеюnew" localSheetId="12">[259]АНАЛИТ!$B$2:$B$87,[259]АНАЛИТ!#REF!,[259]АНАЛИТ!#REF!,[259]АНАЛИТ!$AB$2</definedName>
    <definedName name="Сергеюnew" localSheetId="8">[259]АНАЛИТ!$B$2:$B$87,[259]АНАЛИТ!#REF!,[259]АНАЛИТ!#REF!,[259]АНАЛИТ!$AB$2</definedName>
    <definedName name="Сергеюnew" localSheetId="13">[259]АНАЛИТ!$B$2:$B$87,[259]АНАЛИТ!#REF!,[259]АНАЛИТ!#REF!,[259]АНАЛИТ!$AB$2</definedName>
    <definedName name="Сергеюnew" localSheetId="10">[259]АНАЛИТ!$B$2:$B$87,[259]АНАЛИТ!#REF!,[259]АНАЛИТ!#REF!,[259]АНАЛИТ!$AB$2</definedName>
    <definedName name="Сергеюnew" localSheetId="9">[259]АНАЛИТ!$B$2:$B$87,[259]АНАЛИТ!#REF!,[259]АНАЛИТ!#REF!,[259]АНАЛИТ!$AB$2</definedName>
    <definedName name="Сергеюnew" localSheetId="11">[259]АНАЛИТ!$B$2:$B$87,[259]АНАЛИТ!#REF!,[259]АНАЛИТ!#REF!,[259]АНАЛИТ!$AB$2</definedName>
    <definedName name="Сергеюnew" localSheetId="6">[259]АНАЛИТ!$B$2:$B$87,[259]АНАЛИТ!#REF!,[259]АНАЛИТ!#REF!,[259]АНАЛИТ!$AB$2</definedName>
    <definedName name="Сергеюnew" localSheetId="7">[259]АНАЛИТ!$B$2:$B$87,[259]АНАЛИТ!#REF!,[259]АНАЛИТ!#REF!,[259]АНАЛИТ!$AB$2</definedName>
    <definedName name="Сергеюnew" localSheetId="3">[259]АНАЛИТ!$B$2:$B$87,[259]АНАЛИТ!#REF!,[259]АНАЛИТ!#REF!,[259]АНАЛИТ!$AB$2</definedName>
    <definedName name="Сергеюnew">[259]АНАЛИТ!$B$2:$B$87,[259]АНАЛИТ!#REF!,[259]АНАЛИТ!#REF!,[259]АНАЛИТ!$AB$2</definedName>
    <definedName name="СИ">'[188]БН-2'!$B$3</definedName>
    <definedName name="ск" localSheetId="17">#N/A</definedName>
    <definedName name="ск" localSheetId="12">#N/A</definedName>
    <definedName name="ск" localSheetId="8">#N/A</definedName>
    <definedName name="ск" localSheetId="10">#N/A</definedName>
    <definedName name="ск" localSheetId="9">#N/A</definedName>
    <definedName name="ск" localSheetId="6">[21]!ск</definedName>
    <definedName name="ск" localSheetId="7">[21]!ск</definedName>
    <definedName name="ск">#N/A</definedName>
    <definedName name="см" localSheetId="17" hidden="1">{"План продаж",#N/A,FALSE,"товар"}</definedName>
    <definedName name="см" localSheetId="5" hidden="1">{"План продаж",#N/A,FALSE,"товар"}</definedName>
    <definedName name="см" localSheetId="2" hidden="1">{"План продаж",#N/A,FALSE,"товар"}</definedName>
    <definedName name="см" localSheetId="12" hidden="1">{"План продаж",#N/A,FALSE,"товар"}</definedName>
    <definedName name="см" localSheetId="8" hidden="1">{"План продаж",#N/A,FALSE,"товар"}</definedName>
    <definedName name="см" localSheetId="13" hidden="1">{"План продаж",#N/A,FALSE,"товар"}</definedName>
    <definedName name="см" localSheetId="10" hidden="1">{"План продаж",#N/A,FALSE,"товар"}</definedName>
    <definedName name="см" localSheetId="9" hidden="1">{"План продаж",#N/A,FALSE,"товар"}</definedName>
    <definedName name="см" localSheetId="11" hidden="1">{"План продаж",#N/A,FALSE,"товар"}</definedName>
    <definedName name="см" localSheetId="6" hidden="1">{"План продаж",#N/A,FALSE,"товар"}</definedName>
    <definedName name="см" localSheetId="7" hidden="1">{"План продаж",#N/A,FALSE,"товар"}</definedName>
    <definedName name="см" localSheetId="3" hidden="1">{"План продаж",#N/A,FALSE,"товар"}</definedName>
    <definedName name="см" localSheetId="15" hidden="1">{"План продаж",#N/A,FALSE,"товар"}</definedName>
    <definedName name="см" hidden="1">{"План продаж",#N/A,FALSE,"товар"}</definedName>
    <definedName name="сметаBP">#N/A</definedName>
    <definedName name="СМИ">'[188]БН-1'!$B$3</definedName>
    <definedName name="сммито" localSheetId="17">#REF!</definedName>
    <definedName name="сммито" localSheetId="5">#REF!</definedName>
    <definedName name="сммито" localSheetId="12">#REF!</definedName>
    <definedName name="сммито" localSheetId="8">#REF!</definedName>
    <definedName name="сммито" localSheetId="13">#REF!</definedName>
    <definedName name="сммито" localSheetId="10">#REF!</definedName>
    <definedName name="сммито" localSheetId="9">#REF!</definedName>
    <definedName name="сммито" localSheetId="11">#REF!</definedName>
    <definedName name="сммито" localSheetId="6">#REF!</definedName>
    <definedName name="сммито" localSheetId="7">#REF!</definedName>
    <definedName name="сммито" localSheetId="3">#REF!</definedName>
    <definedName name="сммито">#REF!</definedName>
    <definedName name="Смолы" localSheetId="17">#REF!,#REF!</definedName>
    <definedName name="Смолы" localSheetId="5">#REF!,#REF!</definedName>
    <definedName name="Смолы" localSheetId="12">#REF!,#REF!</definedName>
    <definedName name="Смолы" localSheetId="8">#REF!,#REF!</definedName>
    <definedName name="Смолы" localSheetId="13">#REF!,#REF!</definedName>
    <definedName name="Смолы" localSheetId="10">#REF!,#REF!</definedName>
    <definedName name="Смолы" localSheetId="9">#REF!,#REF!</definedName>
    <definedName name="Смолы" localSheetId="6">#REF!,#REF!</definedName>
    <definedName name="Смолы" localSheetId="7">#REF!,#REF!</definedName>
    <definedName name="Смолы" localSheetId="3">#REF!,#REF!</definedName>
    <definedName name="Смолы">#REF!,#REF!</definedName>
    <definedName name="смсист" localSheetId="17">#REF!</definedName>
    <definedName name="смсист" localSheetId="5">#REF!</definedName>
    <definedName name="смсист" localSheetId="12">#REF!</definedName>
    <definedName name="смсист" localSheetId="8">#REF!</definedName>
    <definedName name="смсист" localSheetId="13">#REF!</definedName>
    <definedName name="смсист" localSheetId="10">#REF!</definedName>
    <definedName name="смсист" localSheetId="9">#REF!</definedName>
    <definedName name="смсист" localSheetId="11">#REF!</definedName>
    <definedName name="смсист" localSheetId="6">#REF!</definedName>
    <definedName name="смсист" localSheetId="7">#REF!</definedName>
    <definedName name="смсист" localSheetId="3">#REF!</definedName>
    <definedName name="смсист">#REF!</definedName>
    <definedName name="соб.нуж.02." localSheetId="5">#REF!</definedName>
    <definedName name="соб.нуж.02." localSheetId="12">#REF!</definedName>
    <definedName name="соб.нуж.02." localSheetId="8">#REF!</definedName>
    <definedName name="соб.нуж.02." localSheetId="13">#REF!</definedName>
    <definedName name="соб.нуж.02." localSheetId="10">#REF!</definedName>
    <definedName name="соб.нуж.02." localSheetId="9">#REF!</definedName>
    <definedName name="соб.нуж.02." localSheetId="6">#REF!</definedName>
    <definedName name="соб.нуж.02." localSheetId="7">#REF!</definedName>
    <definedName name="соб.нуж.02." localSheetId="3">#REF!</definedName>
    <definedName name="соб.нуж.02.">#REF!</definedName>
    <definedName name="Собст">'[209]эл ст'!$A$360:$IV$360</definedName>
    <definedName name="Собств">'[209]эл ст'!$A$369:$IV$369</definedName>
    <definedName name="сокращение" localSheetId="12">'[4]4.8теплоноситель'!сокращение</definedName>
    <definedName name="сокращение" localSheetId="13">'[4]4.8теплоноситель'!сокращение</definedName>
    <definedName name="сокращение">'[4]4.8теплоноситель'!сокращение</definedName>
    <definedName name="сомп" localSheetId="17">#N/A</definedName>
    <definedName name="сомп" localSheetId="12">#N/A</definedName>
    <definedName name="сомп" localSheetId="8">#N/A</definedName>
    <definedName name="сомп" localSheetId="10">#N/A</definedName>
    <definedName name="сомп" localSheetId="9">#N/A</definedName>
    <definedName name="сомп" localSheetId="6">[21]!сомп</definedName>
    <definedName name="сомп" localSheetId="7">[21]!сомп</definedName>
    <definedName name="сомп">#N/A</definedName>
    <definedName name="сомпас" localSheetId="17">#N/A</definedName>
    <definedName name="сомпас" localSheetId="12">#N/A</definedName>
    <definedName name="сомпас" localSheetId="8">#N/A</definedName>
    <definedName name="сомпас" localSheetId="10">#N/A</definedName>
    <definedName name="сомпас" localSheetId="9">#N/A</definedName>
    <definedName name="сомпас" localSheetId="6">[21]!сомпас</definedName>
    <definedName name="сомпас" localSheetId="7">[21]!сомпас</definedName>
    <definedName name="сомпас">#N/A</definedName>
    <definedName name="соро" localSheetId="17">#REF!</definedName>
    <definedName name="соро" localSheetId="5">#REF!</definedName>
    <definedName name="соро" localSheetId="12">#REF!</definedName>
    <definedName name="соро" localSheetId="8">#REF!</definedName>
    <definedName name="соро" localSheetId="13">#REF!</definedName>
    <definedName name="соро" localSheetId="10">#REF!</definedName>
    <definedName name="соро" localSheetId="9">#REF!</definedName>
    <definedName name="соро" localSheetId="11">#REF!</definedName>
    <definedName name="соро" localSheetId="6">#REF!</definedName>
    <definedName name="соро" localSheetId="7">#REF!</definedName>
    <definedName name="соро" localSheetId="3">#REF!</definedName>
    <definedName name="соро">#REF!</definedName>
    <definedName name="СПб9" localSheetId="5">OFFSET(#REF!,0,0,COUNTA(#REF!)-COUNTBLANK(#REF!))</definedName>
    <definedName name="СПб9" localSheetId="12">OFFSET(#REF!,0,0,COUNTA(#REF!)-COUNTBLANK(#REF!))</definedName>
    <definedName name="СПб9" localSheetId="13">OFFSET(#REF!,0,0,COUNTA(#REF!)-COUNTBLANK(#REF!))</definedName>
    <definedName name="СПб9" localSheetId="3">OFFSET(#REF!,0,0,COUNTA(#REF!)-COUNTBLANK(#REF!))</definedName>
    <definedName name="СПб9">OFFSET(#REF!,0,0,COUNTA(#REF!)-COUNTBLANK(#REF!))</definedName>
    <definedName name="Сравнительные_варианты_двухставочных_тарифов_на_теплоэн" localSheetId="17">#REF!</definedName>
    <definedName name="Сравнительные_варианты_двухставочных_тарифов_на_теплоэн" localSheetId="5">#REF!</definedName>
    <definedName name="Сравнительные_варианты_двухставочных_тарифов_на_теплоэн" localSheetId="12">#REF!</definedName>
    <definedName name="Сравнительные_варианты_двухставочных_тарифов_на_теплоэн" localSheetId="8">#REF!</definedName>
    <definedName name="Сравнительные_варианты_двухставочных_тарифов_на_теплоэн" localSheetId="13">#REF!</definedName>
    <definedName name="Сравнительные_варианты_двухставочных_тарифов_на_теплоэн" localSheetId="10">#REF!</definedName>
    <definedName name="Сравнительные_варианты_двухставочных_тарифов_на_теплоэн" localSheetId="9">#REF!</definedName>
    <definedName name="Сравнительные_варианты_двухставочных_тарифов_на_теплоэн" localSheetId="11">#REF!</definedName>
    <definedName name="Сравнительные_варианты_двухставочных_тарифов_на_теплоэн" localSheetId="6">#REF!</definedName>
    <definedName name="Сравнительные_варианты_двухставочных_тарифов_на_теплоэн" localSheetId="7">#REF!</definedName>
    <definedName name="Сравнительные_варианты_двухставочных_тарифов_на_теплоэн" localSheetId="3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17">#REF!</definedName>
    <definedName name="Сравнительные_варианты_двухставочных_тарифов_на_эл.эн" localSheetId="5">#REF!</definedName>
    <definedName name="Сравнительные_варианты_двухставочных_тарифов_на_эл.эн" localSheetId="12">#REF!</definedName>
    <definedName name="Сравнительные_варианты_двухставочных_тарифов_на_эл.эн" localSheetId="8">#REF!</definedName>
    <definedName name="Сравнительные_варианты_двухставочных_тарифов_на_эл.эн" localSheetId="13">#REF!</definedName>
    <definedName name="Сравнительные_варианты_двухставочных_тарифов_на_эл.эн" localSheetId="10">#REF!</definedName>
    <definedName name="Сравнительные_варианты_двухставочных_тарифов_на_эл.эн" localSheetId="9">#REF!</definedName>
    <definedName name="Сравнительные_варианты_двухставочных_тарифов_на_эл.эн" localSheetId="11">#REF!</definedName>
    <definedName name="Сравнительные_варианты_двухставочных_тарифов_на_эл.эн" localSheetId="6">#REF!</definedName>
    <definedName name="Сравнительные_варианты_двухставочных_тарифов_на_эл.эн" localSheetId="7">#REF!</definedName>
    <definedName name="Сравнительные_варианты_двухставочных_тарифов_на_эл.эн" localSheetId="3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17">#REF!</definedName>
    <definedName name="Сравнительный_анализ_ТЭП_к_расчету_тарифов" localSheetId="5">#REF!</definedName>
    <definedName name="Сравнительный_анализ_ТЭП_к_расчету_тарифов" localSheetId="12">#REF!</definedName>
    <definedName name="Сравнительный_анализ_ТЭП_к_расчету_тарифов" localSheetId="8">#REF!</definedName>
    <definedName name="Сравнительный_анализ_ТЭП_к_расчету_тарифов" localSheetId="13">#REF!</definedName>
    <definedName name="Сравнительный_анализ_ТЭП_к_расчету_тарифов" localSheetId="10">#REF!</definedName>
    <definedName name="Сравнительный_анализ_ТЭП_к_расчету_тарифов" localSheetId="9">#REF!</definedName>
    <definedName name="Сравнительный_анализ_ТЭП_к_расчету_тарифов" localSheetId="11">#REF!</definedName>
    <definedName name="Сравнительный_анализ_ТЭП_к_расчету_тарифов" localSheetId="6">#REF!</definedName>
    <definedName name="Сравнительный_анализ_ТЭП_к_расчету_тарифов" localSheetId="7">#REF!</definedName>
    <definedName name="Сравнительный_анализ_ТЭП_к_расчету_тарифов" localSheetId="3">#REF!</definedName>
    <definedName name="Сравнительный_анализ_ТЭП_к_расчету_тарифов">#REF!</definedName>
    <definedName name="СрЦенаГаз2" localSheetId="12">[144]газ!$O$33</definedName>
    <definedName name="СрЦенаГаз2" localSheetId="8">[144]газ!$O$33</definedName>
    <definedName name="СрЦенаГаз2" localSheetId="13">[144]газ!$O$33</definedName>
    <definedName name="СрЦенаГаз2" localSheetId="10">[144]газ!$O$33</definedName>
    <definedName name="СрЦенаГаз2" localSheetId="9">[144]газ!$O$33</definedName>
    <definedName name="СрЦенаГаз2" localSheetId="11">[144]газ!$O$33</definedName>
    <definedName name="СрЦенаГаз2">[145]газ!$O$33</definedName>
    <definedName name="сс" localSheetId="17">#REF!</definedName>
    <definedName name="сс" localSheetId="5">#REF!</definedName>
    <definedName name="сс" localSheetId="12">#REF!</definedName>
    <definedName name="сс" localSheetId="8">#REF!</definedName>
    <definedName name="сс" localSheetId="13">#REF!</definedName>
    <definedName name="сс" localSheetId="10">#REF!</definedName>
    <definedName name="сс" localSheetId="9">#REF!</definedName>
    <definedName name="сс" localSheetId="11">#REF!</definedName>
    <definedName name="сс" localSheetId="6">#REF!</definedName>
    <definedName name="сс" localSheetId="7">#REF!</definedName>
    <definedName name="сс" localSheetId="3">#REF!</definedName>
    <definedName name="сс">#REF!</definedName>
    <definedName name="сситьннно" localSheetId="17">#REF!</definedName>
    <definedName name="сситьннно" localSheetId="5">#REF!</definedName>
    <definedName name="сситьннно" localSheetId="12">#REF!</definedName>
    <definedName name="сситьннно" localSheetId="8">#REF!</definedName>
    <definedName name="сситьннно" localSheetId="13">#REF!</definedName>
    <definedName name="сситьннно" localSheetId="10">#REF!</definedName>
    <definedName name="сситьннно" localSheetId="9">#REF!</definedName>
    <definedName name="сситьннно" localSheetId="11">#REF!</definedName>
    <definedName name="сситьннно" localSheetId="6">#REF!</definedName>
    <definedName name="сситьннно" localSheetId="7">#REF!</definedName>
    <definedName name="сситьннно" localSheetId="3">#REF!</definedName>
    <definedName name="сситьннно">#REF!</definedName>
    <definedName name="сссс" localSheetId="17">#N/A</definedName>
    <definedName name="сссс" localSheetId="12">#N/A</definedName>
    <definedName name="сссс" localSheetId="8">#N/A</definedName>
    <definedName name="сссс" localSheetId="10">#N/A</definedName>
    <definedName name="сссс" localSheetId="9">#N/A</definedName>
    <definedName name="сссс" localSheetId="6">[21]!сссс</definedName>
    <definedName name="сссс" localSheetId="7">[21]!сссс</definedName>
    <definedName name="сссс">#N/A</definedName>
    <definedName name="сссссссссссссссс">#N/A</definedName>
    <definedName name="ссы" localSheetId="17">#N/A</definedName>
    <definedName name="ссы" localSheetId="12">#N/A</definedName>
    <definedName name="ссы" localSheetId="8">#N/A</definedName>
    <definedName name="ссы" localSheetId="10">#N/A</definedName>
    <definedName name="ссы" localSheetId="9">#N/A</definedName>
    <definedName name="ссы" localSheetId="6">[21]!ссы</definedName>
    <definedName name="ссы" localSheetId="7">[21]!ссы</definedName>
    <definedName name="ссы">#N/A</definedName>
    <definedName name="ссы2" localSheetId="17">#N/A</definedName>
    <definedName name="ссы2" localSheetId="12">#N/A</definedName>
    <definedName name="ссы2" localSheetId="8">#N/A</definedName>
    <definedName name="ссы2" localSheetId="10">#N/A</definedName>
    <definedName name="ссы2" localSheetId="9">#N/A</definedName>
    <definedName name="ссы2" localSheetId="6">[21]!ссы2</definedName>
    <definedName name="ссы2" localSheetId="7">[21]!ссы2</definedName>
    <definedName name="ссы2">#N/A</definedName>
    <definedName name="старьё" localSheetId="17">#REF!</definedName>
    <definedName name="старьё" localSheetId="5">#REF!</definedName>
    <definedName name="старьё" localSheetId="12">#REF!</definedName>
    <definedName name="старьё" localSheetId="8">#REF!</definedName>
    <definedName name="старьё" localSheetId="13">#REF!</definedName>
    <definedName name="старьё" localSheetId="10">#REF!</definedName>
    <definedName name="старьё" localSheetId="9">#REF!</definedName>
    <definedName name="старьё" localSheetId="6">#REF!</definedName>
    <definedName name="старьё" localSheetId="7">#REF!</definedName>
    <definedName name="старьё" localSheetId="3">#REF!</definedName>
    <definedName name="старьё">#REF!</definedName>
    <definedName name="Статус_контрагента" localSheetId="17">#REF!</definedName>
    <definedName name="Статус_контрагента" localSheetId="5">#REF!</definedName>
    <definedName name="Статус_контрагента" localSheetId="12">#REF!</definedName>
    <definedName name="Статус_контрагента" localSheetId="8">#REF!</definedName>
    <definedName name="Статус_контрагента" localSheetId="13">#REF!</definedName>
    <definedName name="Статус_контрагента" localSheetId="10">#REF!</definedName>
    <definedName name="Статус_контрагента" localSheetId="9">#REF!</definedName>
    <definedName name="Статус_контрагента" localSheetId="11">#REF!</definedName>
    <definedName name="Статус_контрагента" localSheetId="6">#REF!</definedName>
    <definedName name="Статус_контрагента" localSheetId="7">#REF!</definedName>
    <definedName name="Статус_контрагента" localSheetId="3">#REF!</definedName>
    <definedName name="Статус_контрагента">#REF!</definedName>
    <definedName name="Статья" localSheetId="17">#REF!</definedName>
    <definedName name="Статья" localSheetId="5">#REF!</definedName>
    <definedName name="Статья" localSheetId="12">#REF!</definedName>
    <definedName name="Статья" localSheetId="8">#REF!</definedName>
    <definedName name="Статья" localSheetId="13">#REF!</definedName>
    <definedName name="Статья" localSheetId="10">#REF!</definedName>
    <definedName name="Статья" localSheetId="9">#REF!</definedName>
    <definedName name="Статья" localSheetId="11">#REF!</definedName>
    <definedName name="Статья" localSheetId="6">#REF!</definedName>
    <definedName name="Статья" localSheetId="7">#REF!</definedName>
    <definedName name="Статья" localSheetId="3">#REF!</definedName>
    <definedName name="Статья">#REF!</definedName>
    <definedName name="строка" localSheetId="17">[201]СписочнаяЧисленность!#REF!</definedName>
    <definedName name="строка" localSheetId="5">[201]СписочнаяЧисленность!#REF!</definedName>
    <definedName name="строка" localSheetId="12">[201]СписочнаяЧисленность!#REF!</definedName>
    <definedName name="строка" localSheetId="13">[201]СписочнаяЧисленность!#REF!</definedName>
    <definedName name="строка" localSheetId="11">[201]СписочнаяЧисленность!#REF!</definedName>
    <definedName name="строка" localSheetId="3">[201]СписочнаяЧисленность!#REF!</definedName>
    <definedName name="строка">[201]СписочнаяЧисленность!#REF!</definedName>
    <definedName name="т" localSheetId="17">#REF!</definedName>
    <definedName name="т" localSheetId="5">#REF!</definedName>
    <definedName name="т" localSheetId="12">#REF!</definedName>
    <definedName name="т" localSheetId="8">#REF!</definedName>
    <definedName name="т" localSheetId="13">#REF!</definedName>
    <definedName name="т" localSheetId="10">#REF!</definedName>
    <definedName name="т" localSheetId="9">#REF!</definedName>
    <definedName name="т" localSheetId="11">#REF!</definedName>
    <definedName name="т" localSheetId="6">#REF!</definedName>
    <definedName name="т" localSheetId="7">#REF!</definedName>
    <definedName name="т" localSheetId="3">#REF!</definedName>
    <definedName name="т">#REF!</definedName>
    <definedName name="т_аб_пл_1" localSheetId="12">'[250]т1.15(смета8а)'!#REF!</definedName>
    <definedName name="т_аб_пл_1" localSheetId="13">'[250]т1.15(смета8а)'!#REF!</definedName>
    <definedName name="т_аб_пл_1" localSheetId="6">'[250]т1.15(смета8а)'!#REF!</definedName>
    <definedName name="т_аб_пл_1">'[250]т1.15(смета8а)'!#REF!</definedName>
    <definedName name="т_сбыт_1" localSheetId="12">'[250]т1.15(смета8а)'!#REF!</definedName>
    <definedName name="т_сбыт_1" localSheetId="13">'[250]т1.15(смета8а)'!#REF!</definedName>
    <definedName name="т_сбыт_1" localSheetId="6">'[250]т1.15(смета8а)'!#REF!</definedName>
    <definedName name="т_сбыт_1">'[250]т1.15(смета8а)'!#REF!</definedName>
    <definedName name="Т7_тепло">#N/A</definedName>
    <definedName name="Таблица41" localSheetId="17">#REF!</definedName>
    <definedName name="Таблица41" localSheetId="5">#REF!</definedName>
    <definedName name="Таблица41" localSheetId="12">#REF!</definedName>
    <definedName name="Таблица41" localSheetId="8">#REF!</definedName>
    <definedName name="Таблица41" localSheetId="13">#REF!</definedName>
    <definedName name="Таблица41" localSheetId="10">#REF!</definedName>
    <definedName name="Таблица41" localSheetId="9">#REF!</definedName>
    <definedName name="Таблица41" localSheetId="11">#REF!</definedName>
    <definedName name="Таблица41" localSheetId="6">#REF!</definedName>
    <definedName name="Таблица41" localSheetId="7">#REF!</definedName>
    <definedName name="Таблица41" localSheetId="3">#REF!</definedName>
    <definedName name="Таблица41">#REF!</definedName>
    <definedName name="таня" localSheetId="17">#N/A</definedName>
    <definedName name="таня" localSheetId="12">#N/A</definedName>
    <definedName name="таня" localSheetId="8">#N/A</definedName>
    <definedName name="таня" localSheetId="10">#N/A</definedName>
    <definedName name="таня" localSheetId="9">#N/A</definedName>
    <definedName name="таня" localSheetId="6">[21]!таня</definedName>
    <definedName name="таня" localSheetId="7">[21]!таня</definedName>
    <definedName name="таня">#N/A</definedName>
    <definedName name="тгк">#N/A</definedName>
    <definedName name="текмес" localSheetId="17">#REF!</definedName>
    <definedName name="текмес" localSheetId="5">#REF!</definedName>
    <definedName name="текмес" localSheetId="12">#REF!</definedName>
    <definedName name="текмес" localSheetId="8">#REF!</definedName>
    <definedName name="текмес" localSheetId="13">#REF!</definedName>
    <definedName name="текмес" localSheetId="10">#REF!</definedName>
    <definedName name="текмес" localSheetId="9">#REF!</definedName>
    <definedName name="текмес" localSheetId="11">#REF!</definedName>
    <definedName name="текмес" localSheetId="6">#REF!</definedName>
    <definedName name="текмес" localSheetId="7">#REF!</definedName>
    <definedName name="текмес" localSheetId="3">#REF!</definedName>
    <definedName name="текмес">#REF!</definedName>
    <definedName name="текмес2" localSheetId="17">#REF!</definedName>
    <definedName name="текмес2" localSheetId="5">#REF!</definedName>
    <definedName name="текмес2" localSheetId="12">#REF!</definedName>
    <definedName name="текмес2" localSheetId="8">#REF!</definedName>
    <definedName name="текмес2" localSheetId="13">#REF!</definedName>
    <definedName name="текмес2" localSheetId="10">#REF!</definedName>
    <definedName name="текмес2" localSheetId="9">#REF!</definedName>
    <definedName name="текмес2" localSheetId="11">#REF!</definedName>
    <definedName name="текмес2" localSheetId="6">#REF!</definedName>
    <definedName name="текмес2" localSheetId="7">#REF!</definedName>
    <definedName name="текмес2" localSheetId="3">#REF!</definedName>
    <definedName name="текмес2">#REF!</definedName>
    <definedName name="тело_отчета" localSheetId="17">[201]СписочнаяЧисленность!#REF!</definedName>
    <definedName name="тело_отчета" localSheetId="5">[201]СписочнаяЧисленность!#REF!</definedName>
    <definedName name="тело_отчета" localSheetId="12">[201]СписочнаяЧисленность!#REF!</definedName>
    <definedName name="тело_отчета" localSheetId="13">[201]СписочнаяЧисленность!#REF!</definedName>
    <definedName name="тело_отчета" localSheetId="11">[201]СписочнаяЧисленность!#REF!</definedName>
    <definedName name="тело_отчета" localSheetId="3">[201]СписочнаяЧисленность!#REF!</definedName>
    <definedName name="тело_отчета">[201]СписочнаяЧисленность!#REF!</definedName>
    <definedName name="тепло" localSheetId="17">#N/A</definedName>
    <definedName name="тепло" localSheetId="12">#N/A</definedName>
    <definedName name="тепло" localSheetId="8">#N/A</definedName>
    <definedName name="тепло" localSheetId="10">#N/A</definedName>
    <definedName name="тепло" localSheetId="9">#N/A</definedName>
    <definedName name="тепло" localSheetId="6">[21]!тепло</definedName>
    <definedName name="тепло" localSheetId="7">[21]!тепло</definedName>
    <definedName name="тепло">#N/A</definedName>
    <definedName name="Тепло_1">[260]Нормы!$D$10</definedName>
    <definedName name="ТМИТМ" localSheetId="17">'[188]БСС-2'!#REF!</definedName>
    <definedName name="ТМИТМ" localSheetId="5">'[188]БСС-2'!#REF!</definedName>
    <definedName name="ТМИТМ" localSheetId="12">'[188]БСС-2'!#REF!</definedName>
    <definedName name="ТМИТМ" localSheetId="8">'[188]БСС-2'!#REF!</definedName>
    <definedName name="ТМИТМ" localSheetId="13">'[188]БСС-2'!#REF!</definedName>
    <definedName name="ТМИТМ" localSheetId="10">'[188]БСС-2'!#REF!</definedName>
    <definedName name="ТМИТМ" localSheetId="9">'[188]БСС-2'!#REF!</definedName>
    <definedName name="ТМИТМ" localSheetId="6">'[188]БСС-2'!#REF!</definedName>
    <definedName name="ТМИТМ" localSheetId="7">'[188]БСС-2'!#REF!</definedName>
    <definedName name="ТМИТМ" localSheetId="3">'[188]БСС-2'!#REF!</definedName>
    <definedName name="ТМИТМ">'[188]БСС-2'!#REF!</definedName>
    <definedName name="ТМЦ">[188]БДР!$B$3</definedName>
    <definedName name="ТМЦ2">[188]БДР!$B$41</definedName>
    <definedName name="ТМЦ3" localSheetId="17">[188]БДР!#REF!</definedName>
    <definedName name="ТМЦ3" localSheetId="5">[188]БДР!#REF!</definedName>
    <definedName name="ТМЦ3" localSheetId="12">[188]БДР!#REF!</definedName>
    <definedName name="ТМЦ3" localSheetId="8">[188]БДР!#REF!</definedName>
    <definedName name="ТМЦ3" localSheetId="13">[188]БДР!#REF!</definedName>
    <definedName name="ТМЦ3" localSheetId="10">[188]БДР!#REF!</definedName>
    <definedName name="ТМЦ3" localSheetId="9">[188]БДР!#REF!</definedName>
    <definedName name="ТМЦ3" localSheetId="6">[188]БДР!#REF!</definedName>
    <definedName name="ТМЦ3" localSheetId="7">[188]БДР!#REF!</definedName>
    <definedName name="ТМЦ3" localSheetId="3">[188]БДР!#REF!</definedName>
    <definedName name="ТМЦ3">[188]БДР!#REF!</definedName>
    <definedName name="тов">#N/A</definedName>
    <definedName name="толо" localSheetId="17">#REF!</definedName>
    <definedName name="толо" localSheetId="5">#REF!</definedName>
    <definedName name="толо" localSheetId="12">#REF!</definedName>
    <definedName name="толо" localSheetId="8">#REF!</definedName>
    <definedName name="толо" localSheetId="13">#REF!</definedName>
    <definedName name="толо" localSheetId="10">#REF!</definedName>
    <definedName name="толо" localSheetId="9">#REF!</definedName>
    <definedName name="толо" localSheetId="11">#REF!</definedName>
    <definedName name="толо" localSheetId="6">#REF!</definedName>
    <definedName name="толо" localSheetId="7">#REF!</definedName>
    <definedName name="толо" localSheetId="3">#REF!</definedName>
    <definedName name="толо">#REF!</definedName>
    <definedName name="тп" localSheetId="17" hidden="1">{#N/A,#N/A,TRUE,"Лист1";#N/A,#N/A,TRUE,"Лист2";#N/A,#N/A,TRUE,"Лист3"}</definedName>
    <definedName name="тп" localSheetId="5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localSheetId="12" hidden="1">{#N/A,#N/A,TRUE,"Лист1";#N/A,#N/A,TRUE,"Лист2";#N/A,#N/A,TRUE,"Лист3"}</definedName>
    <definedName name="тп" localSheetId="8" hidden="1">{#N/A,#N/A,TRUE,"Лист1";#N/A,#N/A,TRUE,"Лист2";#N/A,#N/A,TRUE,"Лист3"}</definedName>
    <definedName name="тп" localSheetId="13" hidden="1">{#N/A,#N/A,TRUE,"Лист1";#N/A,#N/A,TRUE,"Лист2";#N/A,#N/A,TRUE,"Лист3"}</definedName>
    <definedName name="тп" localSheetId="10" hidden="1">{#N/A,#N/A,TRUE,"Лист1";#N/A,#N/A,TRUE,"Лист2";#N/A,#N/A,TRUE,"Лист3"}</definedName>
    <definedName name="тп" localSheetId="9" hidden="1">{#N/A,#N/A,TRUE,"Лист1";#N/A,#N/A,TRUE,"Лист2";#N/A,#N/A,TRUE,"Лист3"}</definedName>
    <definedName name="тп" localSheetId="11" hidden="1">{#N/A,#N/A,TRUE,"Лист1";#N/A,#N/A,TRUE,"Лист2";#N/A,#N/A,TRUE,"Лист3"}</definedName>
    <definedName name="тп" localSheetId="6" hidden="1">{#N/A,#N/A,TRUE,"Лист1";#N/A,#N/A,TRUE,"Лист2";#N/A,#N/A,TRUE,"Лист3"}</definedName>
    <definedName name="тп" localSheetId="7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localSheetId="15" hidden="1">{#N/A,#N/A,TRUE,"Лист1";#N/A,#N/A,TRUE,"Лист2";#N/A,#N/A,TRUE,"Лист3"}</definedName>
    <definedName name="тп" hidden="1">{#N/A,#N/A,TRUE,"Лист1";#N/A,#N/A,TRUE,"Лист2";#N/A,#N/A,TRUE,"Лист3"}</definedName>
    <definedName name="тр">#N/A</definedName>
    <definedName name="третий" localSheetId="17">#REF!</definedName>
    <definedName name="третий" localSheetId="5">#REF!</definedName>
    <definedName name="третий" localSheetId="12">#REF!</definedName>
    <definedName name="третий" localSheetId="8">#REF!</definedName>
    <definedName name="третий" localSheetId="13">#REF!</definedName>
    <definedName name="третий" localSheetId="10">#REF!</definedName>
    <definedName name="третий" localSheetId="9">#REF!</definedName>
    <definedName name="третий" localSheetId="11">#REF!</definedName>
    <definedName name="третий" localSheetId="6">#REF!</definedName>
    <definedName name="третий" localSheetId="7">#REF!</definedName>
    <definedName name="третий" localSheetId="3">#REF!</definedName>
    <definedName name="третий">#REF!</definedName>
    <definedName name="три">#N/A</definedName>
    <definedName name="ттт" localSheetId="17">#REF!</definedName>
    <definedName name="ттт" localSheetId="5">#REF!</definedName>
    <definedName name="ттт" localSheetId="12">#REF!</definedName>
    <definedName name="ттт" localSheetId="8">#REF!</definedName>
    <definedName name="ттт" localSheetId="13">#REF!</definedName>
    <definedName name="ттт" localSheetId="10">#REF!</definedName>
    <definedName name="ттт" localSheetId="9">#REF!</definedName>
    <definedName name="ттт" localSheetId="11">#REF!</definedName>
    <definedName name="ттт" localSheetId="6">#REF!</definedName>
    <definedName name="ттт" localSheetId="7">#REF!</definedName>
    <definedName name="ттт" localSheetId="3">#REF!</definedName>
    <definedName name="ттт">#REF!</definedName>
    <definedName name="тттт" localSheetId="17">#REF!</definedName>
    <definedName name="тттт" localSheetId="5">#REF!</definedName>
    <definedName name="тттт" localSheetId="12">#REF!</definedName>
    <definedName name="тттт" localSheetId="8">#REF!</definedName>
    <definedName name="тттт" localSheetId="13">#REF!</definedName>
    <definedName name="тттт" localSheetId="10">#REF!</definedName>
    <definedName name="тттт" localSheetId="9">#REF!</definedName>
    <definedName name="тттт" localSheetId="11">#REF!</definedName>
    <definedName name="тттт" localSheetId="6">#REF!</definedName>
    <definedName name="тттт" localSheetId="7">#REF!</definedName>
    <definedName name="тттт" localSheetId="3">#REF!</definedName>
    <definedName name="тттт">#REF!</definedName>
    <definedName name="ть" localSheetId="17">#N/A</definedName>
    <definedName name="ть" localSheetId="12">#N/A</definedName>
    <definedName name="ть" localSheetId="8">#N/A</definedName>
    <definedName name="ть" localSheetId="10">#N/A</definedName>
    <definedName name="ть" localSheetId="9">#N/A</definedName>
    <definedName name="ть" localSheetId="6">[21]!ть</definedName>
    <definedName name="ть" localSheetId="7">[21]!ть</definedName>
    <definedName name="ть">#N/A</definedName>
    <definedName name="ТЭП2" localSheetId="12" hidden="1">{#N/A,#N/A,TRUE,"Лист1";#N/A,#N/A,TRUE,"Лист2";#N/A,#N/A,TRUE,"Лист3"}</definedName>
    <definedName name="ТЭП2" localSheetId="8" hidden="1">{#N/A,#N/A,TRUE,"Лист1";#N/A,#N/A,TRUE,"Лист2";#N/A,#N/A,TRUE,"Лист3"}</definedName>
    <definedName name="ТЭП2" localSheetId="10" hidden="1">{#N/A,#N/A,TRUE,"Лист1";#N/A,#N/A,TRUE,"Лист2";#N/A,#N/A,TRUE,"Лист3"}</definedName>
    <definedName name="ТЭП2" localSheetId="9" hidden="1">{#N/A,#N/A,TRUE,"Лист1";#N/A,#N/A,TRUE,"Лист2";#N/A,#N/A,TRUE,"Лист3"}</definedName>
    <definedName name="ТЭП2" localSheetId="6" hidden="1">{#N/A,#N/A,TRUE,"Лист1";#N/A,#N/A,TRUE,"Лист2";#N/A,#N/A,TRUE,"Лист3"}</definedName>
    <definedName name="ТЭП2" localSheetId="7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12">'[261]расчет тарифов'!#REF!</definedName>
    <definedName name="Тэс" localSheetId="13">'[261]расчет тарифов'!#REF!</definedName>
    <definedName name="Тэс" localSheetId="6">'[261]расчет тарифов'!#REF!</definedName>
    <definedName name="Тэс">'[261]расчет тарифов'!#REF!</definedName>
    <definedName name="у" localSheetId="17">#REF!</definedName>
    <definedName name="у" localSheetId="5">#REF!</definedName>
    <definedName name="у" localSheetId="12">#REF!</definedName>
    <definedName name="у" localSheetId="8">#REF!</definedName>
    <definedName name="у" localSheetId="13">#REF!</definedName>
    <definedName name="у" localSheetId="10">#REF!</definedName>
    <definedName name="у" localSheetId="9">#REF!</definedName>
    <definedName name="у" localSheetId="11">#REF!</definedName>
    <definedName name="у" localSheetId="6">#REF!</definedName>
    <definedName name="у" localSheetId="7">#REF!</definedName>
    <definedName name="у" localSheetId="3">#REF!</definedName>
    <definedName name="у">#REF!</definedName>
    <definedName name="у1" localSheetId="17">#N/A</definedName>
    <definedName name="у1" localSheetId="12">#N/A</definedName>
    <definedName name="у1" localSheetId="8">#N/A</definedName>
    <definedName name="у1" localSheetId="10">#N/A</definedName>
    <definedName name="у1" localSheetId="9">#N/A</definedName>
    <definedName name="у1" localSheetId="6">[21]!у1</definedName>
    <definedName name="у1" localSheetId="7">[21]!у1</definedName>
    <definedName name="у1">#N/A</definedName>
    <definedName name="уакк" localSheetId="17">#REF!</definedName>
    <definedName name="уакк" localSheetId="5">#REF!</definedName>
    <definedName name="уакк" localSheetId="12">#REF!</definedName>
    <definedName name="уакк" localSheetId="8">#REF!</definedName>
    <definedName name="уакк" localSheetId="13">#REF!</definedName>
    <definedName name="уакк" localSheetId="10">#REF!</definedName>
    <definedName name="уакк" localSheetId="9">#REF!</definedName>
    <definedName name="уакк" localSheetId="11">#REF!</definedName>
    <definedName name="уакк" localSheetId="6">#REF!</definedName>
    <definedName name="уакк" localSheetId="7">#REF!</definedName>
    <definedName name="уакк" localSheetId="3">#REF!</definedName>
    <definedName name="уакк">#REF!</definedName>
    <definedName name="уакупр" localSheetId="17">#REF!</definedName>
    <definedName name="уакупр" localSheetId="5">#REF!</definedName>
    <definedName name="уакупр" localSheetId="12">#REF!</definedName>
    <definedName name="уакупр" localSheetId="8">#REF!</definedName>
    <definedName name="уакупр" localSheetId="13">#REF!</definedName>
    <definedName name="уакупр" localSheetId="10">#REF!</definedName>
    <definedName name="уакупр" localSheetId="9">#REF!</definedName>
    <definedName name="уакупр" localSheetId="11">#REF!</definedName>
    <definedName name="уакупр" localSheetId="6">#REF!</definedName>
    <definedName name="уакупр" localSheetId="7">#REF!</definedName>
    <definedName name="уакупр" localSheetId="3">#REF!</definedName>
    <definedName name="уакупр">#REF!</definedName>
    <definedName name="уаук" localSheetId="17">#REF!</definedName>
    <definedName name="уаук" localSheetId="5">#REF!</definedName>
    <definedName name="уаук" localSheetId="12">#REF!</definedName>
    <definedName name="уаук" localSheetId="8">#REF!</definedName>
    <definedName name="уаук" localSheetId="13">#REF!</definedName>
    <definedName name="уаук" localSheetId="10">#REF!</definedName>
    <definedName name="уаук" localSheetId="9">#REF!</definedName>
    <definedName name="уаук" localSheetId="11">#REF!</definedName>
    <definedName name="уаук" localSheetId="6">#REF!</definedName>
    <definedName name="уаук" localSheetId="7">#REF!</definedName>
    <definedName name="уаук" localSheetId="3">#REF!</definedName>
    <definedName name="уаук">#REF!</definedName>
    <definedName name="уаукеап" localSheetId="17">#REF!</definedName>
    <definedName name="уаукеап" localSheetId="5">#REF!</definedName>
    <definedName name="уаукеап" localSheetId="12">#REF!</definedName>
    <definedName name="уаукеап" localSheetId="8">#REF!</definedName>
    <definedName name="уаукеап" localSheetId="13">#REF!</definedName>
    <definedName name="уаукеап" localSheetId="10">#REF!</definedName>
    <definedName name="уаукеап" localSheetId="9">#REF!</definedName>
    <definedName name="уаукеап" localSheetId="11">#REF!</definedName>
    <definedName name="уаукеап" localSheetId="6">#REF!</definedName>
    <definedName name="уаукеап" localSheetId="7">#REF!</definedName>
    <definedName name="уаукеап" localSheetId="3">#REF!</definedName>
    <definedName name="уаукеап">#REF!</definedName>
    <definedName name="уваса" localSheetId="17">#REF!</definedName>
    <definedName name="уваса" localSheetId="5">#REF!</definedName>
    <definedName name="уваса" localSheetId="12">#REF!</definedName>
    <definedName name="уваса" localSheetId="8">#REF!</definedName>
    <definedName name="уваса" localSheetId="13">#REF!</definedName>
    <definedName name="уваса" localSheetId="10">#REF!</definedName>
    <definedName name="уваса" localSheetId="9">#REF!</definedName>
    <definedName name="уваса" localSheetId="11">#REF!</definedName>
    <definedName name="уваса" localSheetId="6">#REF!</definedName>
    <definedName name="уваса" localSheetId="7">#REF!</definedName>
    <definedName name="уваса" localSheetId="3">#REF!</definedName>
    <definedName name="уваса">#REF!</definedName>
    <definedName name="увцфук" localSheetId="17">#REF!</definedName>
    <definedName name="увцфук" localSheetId="5">#REF!</definedName>
    <definedName name="увцфук" localSheetId="12">#REF!</definedName>
    <definedName name="увцфук" localSheetId="8">#REF!</definedName>
    <definedName name="увцфук" localSheetId="13">#REF!</definedName>
    <definedName name="увцфук" localSheetId="10">#REF!</definedName>
    <definedName name="увцфук" localSheetId="9">#REF!</definedName>
    <definedName name="увцфук" localSheetId="11">#REF!</definedName>
    <definedName name="увцфук" localSheetId="6">#REF!</definedName>
    <definedName name="увцфук" localSheetId="7">#REF!</definedName>
    <definedName name="увцфук" localSheetId="3">#REF!</definedName>
    <definedName name="увцфук">#REF!</definedName>
    <definedName name="УГОЛЬ">[193]Справочники!$A$21:$A$23</definedName>
    <definedName name="уеку" localSheetId="17">#REF!</definedName>
    <definedName name="уеку" localSheetId="5">#REF!</definedName>
    <definedName name="уеку" localSheetId="12">#REF!</definedName>
    <definedName name="уеку" localSheetId="8">#REF!</definedName>
    <definedName name="уеку" localSheetId="13">#REF!</definedName>
    <definedName name="уеку" localSheetId="10">#REF!</definedName>
    <definedName name="уеку" localSheetId="9">#REF!</definedName>
    <definedName name="уеку" localSheetId="11">#REF!</definedName>
    <definedName name="уеку" localSheetId="6">#REF!</definedName>
    <definedName name="уеку" localSheetId="7">#REF!</definedName>
    <definedName name="уеку" localSheetId="3">#REF!</definedName>
    <definedName name="уеку">#REF!</definedName>
    <definedName name="ук" localSheetId="17">#N/A</definedName>
    <definedName name="ук" localSheetId="12">#N/A</definedName>
    <definedName name="ук" localSheetId="8">#N/A</definedName>
    <definedName name="ук" localSheetId="10">#N/A</definedName>
    <definedName name="ук" localSheetId="9">#N/A</definedName>
    <definedName name="ук" localSheetId="6">[21]!ук</definedName>
    <definedName name="ук" localSheetId="7">[21]!ук</definedName>
    <definedName name="ук">#N/A</definedName>
    <definedName name="ук12" localSheetId="17">#REF!</definedName>
    <definedName name="ук12" localSheetId="5">#REF!</definedName>
    <definedName name="ук12" localSheetId="12">#REF!</definedName>
    <definedName name="ук12" localSheetId="8">#REF!</definedName>
    <definedName name="ук12" localSheetId="13">#REF!</definedName>
    <definedName name="ук12" localSheetId="10">#REF!</definedName>
    <definedName name="ук12" localSheetId="9">#REF!</definedName>
    <definedName name="ук12" localSheetId="11">#REF!</definedName>
    <definedName name="ук12" localSheetId="6">#REF!</definedName>
    <definedName name="ук12" localSheetId="7">#REF!</definedName>
    <definedName name="ук12" localSheetId="3">#REF!</definedName>
    <definedName name="ук12">#REF!</definedName>
    <definedName name="укацук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17" hidden="1">{#N/A,#N/A,TRUE,"Лист1";#N/A,#N/A,TRUE,"Лист2";#N/A,#N/A,TRUE,"Лист3"}</definedName>
    <definedName name="укеееукеееееееееееееее" localSheetId="5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12" hidden="1">{#N/A,#N/A,TRUE,"Лист1";#N/A,#N/A,TRUE,"Лист2";#N/A,#N/A,TRUE,"Лист3"}</definedName>
    <definedName name="укеееукеееееееееееееее" localSheetId="8" hidden="1">{#N/A,#N/A,TRUE,"Лист1";#N/A,#N/A,TRUE,"Лист2";#N/A,#N/A,TRUE,"Лист3"}</definedName>
    <definedName name="укеееукеееееееееееееее" localSheetId="13" hidden="1">{#N/A,#N/A,TRUE,"Лист1";#N/A,#N/A,TRUE,"Лист2";#N/A,#N/A,TRUE,"Лист3"}</definedName>
    <definedName name="укеееукеееееееееееееее" localSheetId="10" hidden="1">{#N/A,#N/A,TRUE,"Лист1";#N/A,#N/A,TRUE,"Лист2";#N/A,#N/A,TRUE,"Лист3"}</definedName>
    <definedName name="укеееукеееееееееееееее" localSheetId="9" hidden="1">{#N/A,#N/A,TRUE,"Лист1";#N/A,#N/A,TRUE,"Лист2";#N/A,#N/A,TRUE,"Лист3"}</definedName>
    <definedName name="укеееукеееееееееееееее" localSheetId="11" hidden="1">{#N/A,#N/A,TRUE,"Лист1";#N/A,#N/A,TRUE,"Лист2";#N/A,#N/A,TRUE,"Лист3"}</definedName>
    <definedName name="укеееукеееееееееееееее" localSheetId="6" hidden="1">{#N/A,#N/A,TRUE,"Лист1";#N/A,#N/A,TRUE,"Лист2";#N/A,#N/A,TRUE,"Лист3"}</definedName>
    <definedName name="укеееукеееееееееееееее" localSheetId="7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localSheetId="15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17" hidden="1">{#N/A,#N/A,TRUE,"Лист1";#N/A,#N/A,TRUE,"Лист2";#N/A,#N/A,TRUE,"Лист3"}</definedName>
    <definedName name="укеукеуеуе" localSheetId="5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12" hidden="1">{#N/A,#N/A,TRUE,"Лист1";#N/A,#N/A,TRUE,"Лист2";#N/A,#N/A,TRUE,"Лист3"}</definedName>
    <definedName name="укеукеуеуе" localSheetId="8" hidden="1">{#N/A,#N/A,TRUE,"Лист1";#N/A,#N/A,TRUE,"Лист2";#N/A,#N/A,TRUE,"Лист3"}</definedName>
    <definedName name="укеукеуеуе" localSheetId="13" hidden="1">{#N/A,#N/A,TRUE,"Лист1";#N/A,#N/A,TRUE,"Лист2";#N/A,#N/A,TRUE,"Лист3"}</definedName>
    <definedName name="укеукеуеуе" localSheetId="10" hidden="1">{#N/A,#N/A,TRUE,"Лист1";#N/A,#N/A,TRUE,"Лист2";#N/A,#N/A,TRUE,"Лист3"}</definedName>
    <definedName name="укеукеуеуе" localSheetId="9" hidden="1">{#N/A,#N/A,TRUE,"Лист1";#N/A,#N/A,TRUE,"Лист2";#N/A,#N/A,TRUE,"Лист3"}</definedName>
    <definedName name="укеукеуеуе" localSheetId="11" hidden="1">{#N/A,#N/A,TRUE,"Лист1";#N/A,#N/A,TRUE,"Лист2";#N/A,#N/A,TRUE,"Лист3"}</definedName>
    <definedName name="укеукеуеуе" localSheetId="6" hidden="1">{#N/A,#N/A,TRUE,"Лист1";#N/A,#N/A,TRUE,"Лист2";#N/A,#N/A,TRUE,"Лист3"}</definedName>
    <definedName name="укеукеуеуе" localSheetId="7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localSheetId="15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 localSheetId="17">#N/A</definedName>
    <definedName name="умер" localSheetId="12">#N/A</definedName>
    <definedName name="умер" localSheetId="8">#N/A</definedName>
    <definedName name="умер" localSheetId="10">#N/A</definedName>
    <definedName name="умер" localSheetId="9">#N/A</definedName>
    <definedName name="умер" localSheetId="6">[21]!умер</definedName>
    <definedName name="умер" localSheetId="7">[21]!умер</definedName>
    <definedName name="умер">#N/A</definedName>
    <definedName name="УПР">#N/A</definedName>
    <definedName name="уу" localSheetId="17">#N/A</definedName>
    <definedName name="уу" localSheetId="12">#N/A</definedName>
    <definedName name="уу" localSheetId="8">#N/A</definedName>
    <definedName name="уу" localSheetId="10">#N/A</definedName>
    <definedName name="уу" localSheetId="9">#N/A</definedName>
    <definedName name="уу" localSheetId="6">[21]!уу</definedName>
    <definedName name="уу" localSheetId="7">[21]!уу</definedName>
    <definedName name="уу">#N/A</definedName>
    <definedName name="уук" localSheetId="17">#REF!</definedName>
    <definedName name="уук" localSheetId="5">#REF!</definedName>
    <definedName name="уук" localSheetId="12">#REF!</definedName>
    <definedName name="уук" localSheetId="8">#REF!</definedName>
    <definedName name="уук" localSheetId="13">#REF!</definedName>
    <definedName name="уук" localSheetId="10">#REF!</definedName>
    <definedName name="уук" localSheetId="9">#REF!</definedName>
    <definedName name="уук" localSheetId="11">#REF!</definedName>
    <definedName name="уук" localSheetId="6">#REF!</definedName>
    <definedName name="уук" localSheetId="7">#REF!</definedName>
    <definedName name="уук" localSheetId="3">#REF!</definedName>
    <definedName name="уук">#REF!</definedName>
    <definedName name="уууу" localSheetId="17">#REF!</definedName>
    <definedName name="уууу" localSheetId="5">#REF!</definedName>
    <definedName name="уууу" localSheetId="12">#REF!</definedName>
    <definedName name="уууу" localSheetId="8">#REF!</definedName>
    <definedName name="уууу" localSheetId="13">#REF!</definedName>
    <definedName name="уууу" localSheetId="10">#REF!</definedName>
    <definedName name="уууу" localSheetId="9">#REF!</definedName>
    <definedName name="уууу" localSheetId="11">#REF!</definedName>
    <definedName name="уууу" localSheetId="6">#REF!</definedName>
    <definedName name="уууу" localSheetId="7">#REF!</definedName>
    <definedName name="уууу" localSheetId="3">#REF!</definedName>
    <definedName name="уууу">#REF!</definedName>
    <definedName name="ууууу" localSheetId="17">#REF!</definedName>
    <definedName name="ууууу" localSheetId="5">#REF!</definedName>
    <definedName name="ууууу" localSheetId="12">#REF!</definedName>
    <definedName name="ууууу" localSheetId="8">#REF!</definedName>
    <definedName name="ууууу" localSheetId="13">#REF!</definedName>
    <definedName name="ууууу" localSheetId="10">#REF!</definedName>
    <definedName name="ууууу" localSheetId="9">#REF!</definedName>
    <definedName name="ууууу" localSheetId="11">#REF!</definedName>
    <definedName name="ууууу" localSheetId="6">#REF!</definedName>
    <definedName name="ууууу" localSheetId="7">#REF!</definedName>
    <definedName name="ууууу" localSheetId="3">#REF!</definedName>
    <definedName name="ууууу">#REF!</definedName>
    <definedName name="УФ" localSheetId="17">#N/A</definedName>
    <definedName name="УФ" localSheetId="12">#N/A</definedName>
    <definedName name="УФ" localSheetId="8">#N/A</definedName>
    <definedName name="УФ" localSheetId="10">#N/A</definedName>
    <definedName name="УФ" localSheetId="9">#N/A</definedName>
    <definedName name="УФ" localSheetId="6">[21]!УФ</definedName>
    <definedName name="УФ" localSheetId="7">[21]!УФ</definedName>
    <definedName name="УФ">#N/A</definedName>
    <definedName name="уцапек" localSheetId="17">#REF!</definedName>
    <definedName name="уцапек" localSheetId="5">#REF!</definedName>
    <definedName name="уцапек" localSheetId="12">#REF!</definedName>
    <definedName name="уцапек" localSheetId="8">#REF!</definedName>
    <definedName name="уцапек" localSheetId="13">#REF!</definedName>
    <definedName name="уцапек" localSheetId="10">#REF!</definedName>
    <definedName name="уцапек" localSheetId="9">#REF!</definedName>
    <definedName name="уцапек" localSheetId="11">#REF!</definedName>
    <definedName name="уцапек" localSheetId="6">#REF!</definedName>
    <definedName name="уцапек" localSheetId="7">#REF!</definedName>
    <definedName name="уцапек" localSheetId="3">#REF!</definedName>
    <definedName name="уцапек">#REF!</definedName>
    <definedName name="уцац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 localSheetId="17">#N/A</definedName>
    <definedName name="уыукпе" localSheetId="12">#N/A</definedName>
    <definedName name="уыукпе" localSheetId="8">#N/A</definedName>
    <definedName name="уыукпе" localSheetId="10">#N/A</definedName>
    <definedName name="уыукпе" localSheetId="9">#N/A</definedName>
    <definedName name="уыукпе" localSheetId="6">[21]!уыукпе</definedName>
    <definedName name="уыукпе" localSheetId="7">[21]!уыукпе</definedName>
    <definedName name="уыукпе">#N/A</definedName>
    <definedName name="ф" localSheetId="17">#REF!</definedName>
    <definedName name="ф" localSheetId="5">#REF!</definedName>
    <definedName name="ф" localSheetId="12">#REF!</definedName>
    <definedName name="ф" localSheetId="8">#REF!</definedName>
    <definedName name="ф" localSheetId="13">#REF!</definedName>
    <definedName name="ф" localSheetId="10">#REF!</definedName>
    <definedName name="ф" localSheetId="9">#REF!</definedName>
    <definedName name="ф" localSheetId="11">#REF!</definedName>
    <definedName name="ф" localSheetId="6">#REF!</definedName>
    <definedName name="ф" localSheetId="7">#REF!</definedName>
    <definedName name="ф" localSheetId="3">#REF!</definedName>
    <definedName name="ф">#REF!</definedName>
    <definedName name="ф0113" localSheetId="17">#REF!</definedName>
    <definedName name="ф0113" localSheetId="5">#REF!</definedName>
    <definedName name="ф0113" localSheetId="12">#REF!</definedName>
    <definedName name="ф0113" localSheetId="8">#REF!</definedName>
    <definedName name="ф0113" localSheetId="13">#REF!</definedName>
    <definedName name="ф0113" localSheetId="10">#REF!</definedName>
    <definedName name="ф0113" localSheetId="9">#REF!</definedName>
    <definedName name="ф0113" localSheetId="11">#REF!</definedName>
    <definedName name="ф0113" localSheetId="6">#REF!</definedName>
    <definedName name="ф0113" localSheetId="7">#REF!</definedName>
    <definedName name="ф0113" localSheetId="3">#REF!</definedName>
    <definedName name="ф0113">#REF!</definedName>
    <definedName name="ф1">#N/A</definedName>
    <definedName name="ф2">#N/A</definedName>
    <definedName name="факт">#N/A</definedName>
    <definedName name="фам" localSheetId="17">#N/A</definedName>
    <definedName name="фам" localSheetId="12">#N/A</definedName>
    <definedName name="фам" localSheetId="8">#N/A</definedName>
    <definedName name="фам" localSheetId="10">#N/A</definedName>
    <definedName name="фам" localSheetId="9">#N/A</definedName>
    <definedName name="фам" localSheetId="6">[21]!фам</definedName>
    <definedName name="фам" localSheetId="7">[21]!фам</definedName>
    <definedName name="фам">#N/A</definedName>
    <definedName name="фв" localSheetId="17">#REF!</definedName>
    <definedName name="фв" localSheetId="5">#REF!</definedName>
    <definedName name="фв" localSheetId="12">#REF!</definedName>
    <definedName name="фв" localSheetId="8">#REF!</definedName>
    <definedName name="фв" localSheetId="13">#REF!</definedName>
    <definedName name="фв" localSheetId="10">#REF!</definedName>
    <definedName name="фв" localSheetId="9">#REF!</definedName>
    <definedName name="фв" localSheetId="11">#REF!</definedName>
    <definedName name="фв" localSheetId="6">#REF!</definedName>
    <definedName name="фв" localSheetId="7">#REF!</definedName>
    <definedName name="фв" localSheetId="3">#REF!</definedName>
    <definedName name="фв">#REF!</definedName>
    <definedName name="фвар" localSheetId="17" hidden="1">#REF!,#REF!,#REF!,амортизация!P1_SCOPE_PER_PRT,амортизация!P2_SCOPE_PER_PRT,амортизация!P3_SCOPE_PER_PRT,амортизация!P4_SCOPE_PER_PRT</definedName>
    <definedName name="фвар" localSheetId="5" hidden="1">#REF!,#REF!,#REF!,'Закрытый ГВС (2)'!P1_SCOPE_PER_PRT,'Закрытый ГВС (2)'!P2_SCOPE_PER_PRT,'Закрытый ГВС (2)'!P3_SCOPE_PER_PRT,'Закрытый ГВС (2)'!P4_SCOPE_PER_PRT</definedName>
    <definedName name="фвар" localSheetId="2" hidden="1">#REF!,#REF!,#REF!,подконтрольные!P1_SCOPE_PER_PRT,подконтрольные!P2_SCOPE_PER_PRT,подконтрольные!P3_SCOPE_PER_PRT,подконтрольные!P4_SCOPE_PER_PRT</definedName>
    <definedName name="фвар" localSheetId="12" hidden="1">#REF!,#REF!,#REF!,'Пр (1ГВС)'!P1_SCOPE_PER_PRT,'Пр (1ГВС)'!P2_SCOPE_PER_PRT,'Пр (1ГВС)'!P3_SCOPE_PER_PRT,'Пр (1ГВС)'!P4_SCOPE_PER_PRT</definedName>
    <definedName name="фвар" localSheetId="8" hidden="1">#REF!,#REF!,#REF!,'Пр (2ГВС)'!P1_SCOPE_PER_PRT,'Пр (2ГВС)'!P2_SCOPE_PER_PRT,'Пр (2ГВС)'!P3_SCOPE_PER_PRT,'Пр (2ГВС)'!P4_SCOPE_PER_PRT</definedName>
    <definedName name="фвар" localSheetId="13" hidden="1">#REF!,#REF!,#REF!,'пр 2 к расп'!P1_SCOPE_PER_PRT,'пр 2 к расп'!P2_SCOPE_PER_PRT,'пр 2 к расп'!P3_SCOPE_PER_PRT,'пр 2 к расп'!P4_SCOPE_PER_PRT</definedName>
    <definedName name="фвар" localSheetId="10" hidden="1">#REF!,#REF!,#REF!,'пр 4 (ГВС)'!P1_SCOPE_PER_PRT,'пр 4 (ГВС)'!P2_SCOPE_PER_PRT,'пр 4 (ГВС)'!P3_SCOPE_PER_PRT,'пр 4 (ГВС)'!P4_SCOPE_PER_PRT</definedName>
    <definedName name="фвар" localSheetId="9" hidden="1">#REF!,#REF!,#REF!,пр3ГВС!P1_SCOPE_PER_PRT,пр3ГВС!P2_SCOPE_PER_PRT,пр3ГВС!P3_SCOPE_PER_PRT,пр3ГВС!P4_SCOPE_PER_PRT</definedName>
    <definedName name="фвар" localSheetId="11" hidden="1">#REF!,#REF!,#REF!,пр5!P1_SCOPE_PER_PRT,пр5!P2_SCOPE_PER_PRT,пр5!P3_SCOPE_PER_PRT,пр5!P4_SCOPE_PER_PRT</definedName>
    <definedName name="фвар" localSheetId="6" hidden="1">#REF!,#REF!,#REF!,'Прил 2'!P1_SCOPE_PER_PRT,'Прил 2'!P2_SCOPE_PER_PRT,'Прил 2'!P3_SCOPE_PER_PRT,'Прил 2'!P4_SCOPE_PER_PRT</definedName>
    <definedName name="фвар" localSheetId="7" hidden="1">#REF!,#REF!,#REF!,'Прил 3'!P1_SCOPE_PER_PRT,'Прил 3'!P2_SCOPE_PER_PRT,'Прил 3'!P3_SCOPE_PER_PRT,'Прил 3'!P4_SCOPE_PER_PRT</definedName>
    <definedName name="фвар" localSheetId="3" hidden="1">#REF!,#REF!,#REF!,'Тарифное меню_!! (2)'!P1_SCOPE_PER_PRT,'Тарифное меню_!! (2)'!P2_SCOPE_PER_PRT,'Тарифное меню_!! (2)'!P3_SCOPE_PER_PRT,'Тарифное меню_!! (2)'!P4_SCOPE_PER_PRT</definedName>
    <definedName name="фвар" localSheetId="15" hidden="1">#REF!,#REF!,#REF!,P1_SCOPE_PER_PRT,P2_SCOPE_PER_PRT,P3_SCOPE_PER_PRT,P4_SCOPE_PER_PRT</definedName>
    <definedName name="фвар" hidden="1">#REF!,#REF!,#REF!,P1_SCOPE_PER_PRT,P2_SCOPE_PER_PRT,P3_SCOPE_PER_PRT,P4_SCOPE_PER_PRT</definedName>
    <definedName name="фвцу" localSheetId="17">#REF!</definedName>
    <definedName name="фвцу" localSheetId="5">#REF!</definedName>
    <definedName name="фвцу" localSheetId="12">#REF!</definedName>
    <definedName name="фвцу" localSheetId="8">#REF!</definedName>
    <definedName name="фвцу" localSheetId="13">#REF!</definedName>
    <definedName name="фвцу" localSheetId="10">#REF!</definedName>
    <definedName name="фвцу" localSheetId="9">#REF!</definedName>
    <definedName name="фвцу" localSheetId="11">#REF!</definedName>
    <definedName name="фвцу" localSheetId="6">#REF!</definedName>
    <definedName name="фвцу" localSheetId="7">#REF!</definedName>
    <definedName name="фвцу" localSheetId="3">#REF!</definedName>
    <definedName name="фвцу">#REF!</definedName>
    <definedName name="фев" localSheetId="17">#REF!</definedName>
    <definedName name="фев" localSheetId="5">#REF!</definedName>
    <definedName name="фев" localSheetId="12">#REF!</definedName>
    <definedName name="фев" localSheetId="8">#REF!</definedName>
    <definedName name="фев" localSheetId="13">#REF!</definedName>
    <definedName name="фев" localSheetId="10">#REF!</definedName>
    <definedName name="фев" localSheetId="9">#REF!</definedName>
    <definedName name="фев" localSheetId="11">#REF!</definedName>
    <definedName name="фев" localSheetId="6">#REF!</definedName>
    <definedName name="фев" localSheetId="7">#REF!</definedName>
    <definedName name="фев" localSheetId="3">#REF!</definedName>
    <definedName name="фев">#REF!</definedName>
    <definedName name="фев2" localSheetId="17">#REF!</definedName>
    <definedName name="фев2" localSheetId="5">#REF!</definedName>
    <definedName name="фев2" localSheetId="12">#REF!</definedName>
    <definedName name="фев2" localSheetId="8">#REF!</definedName>
    <definedName name="фев2" localSheetId="13">#REF!</definedName>
    <definedName name="фев2" localSheetId="10">#REF!</definedName>
    <definedName name="фев2" localSheetId="9">#REF!</definedName>
    <definedName name="фев2" localSheetId="11">#REF!</definedName>
    <definedName name="фев2" localSheetId="6">#REF!</definedName>
    <definedName name="фев2" localSheetId="7">#REF!</definedName>
    <definedName name="фев2" localSheetId="3">#REF!</definedName>
    <definedName name="фев2">#REF!</definedName>
    <definedName name="фильтр" localSheetId="17">#REF!</definedName>
    <definedName name="фильтр" localSheetId="5">#REF!</definedName>
    <definedName name="фильтр" localSheetId="12">#REF!</definedName>
    <definedName name="фильтр" localSheetId="8">#REF!</definedName>
    <definedName name="фильтр" localSheetId="13">#REF!</definedName>
    <definedName name="фильтр" localSheetId="10">#REF!</definedName>
    <definedName name="фильтр" localSheetId="9">#REF!</definedName>
    <definedName name="фильтр" localSheetId="11">#REF!</definedName>
    <definedName name="фильтр" localSheetId="6">#REF!</definedName>
    <definedName name="фильтр" localSheetId="7">#REF!</definedName>
    <definedName name="фильтр" localSheetId="3">#REF!</definedName>
    <definedName name="фильтр">#REF!</definedName>
    <definedName name="фо" localSheetId="12">[262]Лист1!#REF!</definedName>
    <definedName name="фо" localSheetId="13">[262]Лист1!#REF!</definedName>
    <definedName name="фо" localSheetId="6">[262]Лист1!#REF!</definedName>
    <definedName name="фо">[262]Лист1!#REF!</definedName>
    <definedName name="фо_а_н_пц" localSheetId="17">[167]рабочий!$AR$240:$BI$263</definedName>
    <definedName name="фо_а_н_пц" localSheetId="5">[168]рабочий!$AR$240:$BI$263</definedName>
    <definedName name="фо_а_н_пц" localSheetId="12">[167]рабочий!$AR$240:$BI$263</definedName>
    <definedName name="фо_а_н_пц" localSheetId="8">[167]рабочий!$AR$240:$BI$263</definedName>
    <definedName name="фо_а_н_пц" localSheetId="10">[167]рабочий!$AR$240:$BI$263</definedName>
    <definedName name="фо_а_н_пц" localSheetId="9">[167]рабочий!$AR$240:$BI$263</definedName>
    <definedName name="фо_а_н_пц" localSheetId="6">[167]рабочий!$AR$240:$BI$263</definedName>
    <definedName name="фо_а_н_пц" localSheetId="7">[167]рабочий!$AR$240:$BI$263</definedName>
    <definedName name="фо_а_н_пц" localSheetId="3">[168]рабочий!$AR$240:$BI$263</definedName>
    <definedName name="фо_а_н_пц">[169]рабочий!$AR$240:$BI$263</definedName>
    <definedName name="фо_а_с_пц" localSheetId="17">[167]рабочий!$AS$202:$BI$224</definedName>
    <definedName name="фо_а_с_пц" localSheetId="5">[168]рабочий!$AS$202:$BI$224</definedName>
    <definedName name="фо_а_с_пц" localSheetId="12">[167]рабочий!$AS$202:$BI$224</definedName>
    <definedName name="фо_а_с_пц" localSheetId="8">[167]рабочий!$AS$202:$BI$224</definedName>
    <definedName name="фо_а_с_пц" localSheetId="10">[167]рабочий!$AS$202:$BI$224</definedName>
    <definedName name="фо_а_с_пц" localSheetId="9">[167]рабочий!$AS$202:$BI$224</definedName>
    <definedName name="фо_а_с_пц" localSheetId="6">[167]рабочий!$AS$202:$BI$224</definedName>
    <definedName name="фо_а_с_пц" localSheetId="7">[167]рабочий!$AS$202:$BI$224</definedName>
    <definedName name="фо_а_с_пц" localSheetId="3">[168]рабочий!$AS$202:$BI$224</definedName>
    <definedName name="фо_а_с_пц">[169]рабочий!$AS$202:$BI$224</definedName>
    <definedName name="фо_н_03" localSheetId="17">[167]рабочий!$X$305:$X$327</definedName>
    <definedName name="фо_н_03" localSheetId="5">[168]рабочий!$X$305:$X$327</definedName>
    <definedName name="фо_н_03" localSheetId="12">[167]рабочий!$X$305:$X$327</definedName>
    <definedName name="фо_н_03" localSheetId="8">[167]рабочий!$X$305:$X$327</definedName>
    <definedName name="фо_н_03" localSheetId="10">[167]рабочий!$X$305:$X$327</definedName>
    <definedName name="фо_н_03" localSheetId="9">[167]рабочий!$X$305:$X$327</definedName>
    <definedName name="фо_н_03" localSheetId="6">[167]рабочий!$X$305:$X$327</definedName>
    <definedName name="фо_н_03" localSheetId="7">[167]рабочий!$X$305:$X$327</definedName>
    <definedName name="фо_н_03" localSheetId="3">[168]рабочий!$X$305:$X$327</definedName>
    <definedName name="фо_н_03">[169]рабочий!$X$305:$X$327</definedName>
    <definedName name="фо_н_04" localSheetId="17">[167]рабочий!$X$335:$X$357</definedName>
    <definedName name="фо_н_04" localSheetId="5">[168]рабочий!$X$335:$X$357</definedName>
    <definedName name="фо_н_04" localSheetId="12">[167]рабочий!$X$335:$X$357</definedName>
    <definedName name="фо_н_04" localSheetId="8">[167]рабочий!$X$335:$X$357</definedName>
    <definedName name="фо_н_04" localSheetId="10">[167]рабочий!$X$335:$X$357</definedName>
    <definedName name="фо_н_04" localSheetId="9">[167]рабочий!$X$335:$X$357</definedName>
    <definedName name="фо_н_04" localSheetId="6">[167]рабочий!$X$335:$X$357</definedName>
    <definedName name="фо_н_04" localSheetId="7">[167]рабочий!$X$335:$X$357</definedName>
    <definedName name="фо_н_04" localSheetId="3">[168]рабочий!$X$335:$X$357</definedName>
    <definedName name="фо_н_04">[169]рабочий!$X$335:$X$357</definedName>
    <definedName name="фор2" localSheetId="12">#REF!</definedName>
    <definedName name="фор2" localSheetId="13">#REF!</definedName>
    <definedName name="фор2" localSheetId="6">#REF!</definedName>
    <definedName name="фор2">#REF!</definedName>
    <definedName name="фор3" localSheetId="12">#REF!</definedName>
    <definedName name="фор3" localSheetId="13">#REF!</definedName>
    <definedName name="фор3">#REF!</definedName>
    <definedName name="Форма" localSheetId="17">#N/A</definedName>
    <definedName name="Форма" localSheetId="12">#N/A</definedName>
    <definedName name="Форма" localSheetId="8">#N/A</definedName>
    <definedName name="Форма" localSheetId="10">#N/A</definedName>
    <definedName name="Форма" localSheetId="9">#N/A</definedName>
    <definedName name="Форма" localSheetId="6">[21]!Форма</definedName>
    <definedName name="Форма" localSheetId="7">[21]!Форма</definedName>
    <definedName name="Форма">#N/A</definedName>
    <definedName name="форма4" localSheetId="12">#REF!</definedName>
    <definedName name="форма4" localSheetId="13">#REF!</definedName>
    <definedName name="форма4" localSheetId="6">#REF!</definedName>
    <definedName name="форма4">#REF!</definedName>
    <definedName name="Форма5" localSheetId="12">#REF!</definedName>
    <definedName name="Форма5" localSheetId="13">#REF!</definedName>
    <definedName name="Форма5">#REF!</definedName>
    <definedName name="ФПБКХ" localSheetId="17">#REF!</definedName>
    <definedName name="ФПБКХ" localSheetId="5">#REF!</definedName>
    <definedName name="ФПБКХ" localSheetId="12">#REF!</definedName>
    <definedName name="ФПБКХ" localSheetId="8">#REF!</definedName>
    <definedName name="ФПБКХ" localSheetId="13">#REF!</definedName>
    <definedName name="ФПБКХ" localSheetId="10">#REF!</definedName>
    <definedName name="ФПБКХ" localSheetId="9">#REF!</definedName>
    <definedName name="ФПБКХ" localSheetId="6">#REF!</definedName>
    <definedName name="ФПБКХ" localSheetId="7">#REF!</definedName>
    <definedName name="ФПБКХ" localSheetId="3">#REF!</definedName>
    <definedName name="ФПБКХ">#REF!</definedName>
    <definedName name="фпсв" localSheetId="5">#REF!</definedName>
    <definedName name="фпсв" localSheetId="12">#REF!</definedName>
    <definedName name="фпсв" localSheetId="8">#REF!</definedName>
    <definedName name="фпсв" localSheetId="13">#REF!</definedName>
    <definedName name="фпсв" localSheetId="10">#REF!</definedName>
    <definedName name="фпсв" localSheetId="9">#REF!</definedName>
    <definedName name="фпсв" localSheetId="6">#REF!</definedName>
    <definedName name="фпсв" localSheetId="7">#REF!</definedName>
    <definedName name="фпсв" localSheetId="3">#REF!</definedName>
    <definedName name="фпсв">#REF!</definedName>
    <definedName name="фпЦКК" localSheetId="5">#REF!</definedName>
    <definedName name="фпЦКК" localSheetId="12">#REF!</definedName>
    <definedName name="фпЦКК" localSheetId="8">#REF!</definedName>
    <definedName name="фпЦКК" localSheetId="13">#REF!</definedName>
    <definedName name="фпЦКК" localSheetId="10">#REF!</definedName>
    <definedName name="фпЦКК" localSheetId="9">#REF!</definedName>
    <definedName name="фпЦКК" localSheetId="6">#REF!</definedName>
    <definedName name="фпЦКК" localSheetId="7">#REF!</definedName>
    <definedName name="фпЦКК" localSheetId="3">#REF!</definedName>
    <definedName name="фпЦКК">#REF!</definedName>
    <definedName name="ФСФО">#N/A</definedName>
    <definedName name="фук" localSheetId="17" hidden="1">#REF!,#REF!,#REF!,амортизация!P1_SCOPE_PER_PRT,амортизация!P2_SCOPE_PER_PRT,амортизация!P3_SCOPE_PER_PRT,амортизация!P4_SCOPE_PER_PRT</definedName>
    <definedName name="фук" localSheetId="5" hidden="1">#REF!,#REF!,#REF!,'Закрытый ГВС (2)'!P1_SCOPE_PER_PRT,'Закрытый ГВС (2)'!P2_SCOPE_PER_PRT,'Закрытый ГВС (2)'!P3_SCOPE_PER_PRT,'Закрытый ГВС (2)'!P4_SCOPE_PER_PRT</definedName>
    <definedName name="фук" localSheetId="2" hidden="1">#REF!,#REF!,#REF!,подконтрольные!P1_SCOPE_PER_PRT,подконтрольные!P2_SCOPE_PER_PRT,подконтрольные!P3_SCOPE_PER_PRT,подконтрольные!P4_SCOPE_PER_PRT</definedName>
    <definedName name="фук" localSheetId="12" hidden="1">#REF!,#REF!,#REF!,'Пр (1ГВС)'!P1_SCOPE_PER_PRT,'Пр (1ГВС)'!P2_SCOPE_PER_PRT,'Пр (1ГВС)'!P3_SCOPE_PER_PRT,'Пр (1ГВС)'!P4_SCOPE_PER_PRT</definedName>
    <definedName name="фук" localSheetId="8" hidden="1">#REF!,#REF!,#REF!,'Пр (2ГВС)'!P1_SCOPE_PER_PRT,'Пр (2ГВС)'!P2_SCOPE_PER_PRT,'Пр (2ГВС)'!P3_SCOPE_PER_PRT,'Пр (2ГВС)'!P4_SCOPE_PER_PRT</definedName>
    <definedName name="фук" localSheetId="13" hidden="1">#REF!,#REF!,#REF!,'пр 2 к расп'!P1_SCOPE_PER_PRT,'пр 2 к расп'!P2_SCOPE_PER_PRT,'пр 2 к расп'!P3_SCOPE_PER_PRT,'пр 2 к расп'!P4_SCOPE_PER_PRT</definedName>
    <definedName name="фук" localSheetId="10" hidden="1">#REF!,#REF!,#REF!,'пр 4 (ГВС)'!P1_SCOPE_PER_PRT,'пр 4 (ГВС)'!P2_SCOPE_PER_PRT,'пр 4 (ГВС)'!P3_SCOPE_PER_PRT,'пр 4 (ГВС)'!P4_SCOPE_PER_PRT</definedName>
    <definedName name="фук" localSheetId="9" hidden="1">#REF!,#REF!,#REF!,пр3ГВС!P1_SCOPE_PER_PRT,пр3ГВС!P2_SCOPE_PER_PRT,пр3ГВС!P3_SCOPE_PER_PRT,пр3ГВС!P4_SCOPE_PER_PRT</definedName>
    <definedName name="фук" localSheetId="11" hidden="1">#REF!,#REF!,#REF!,пр5!P1_SCOPE_PER_PRT,пр5!P2_SCOPE_PER_PRT,пр5!P3_SCOPE_PER_PRT,пр5!P4_SCOPE_PER_PRT</definedName>
    <definedName name="фук" localSheetId="6" hidden="1">#REF!,#REF!,#REF!,'Прил 2'!P1_SCOPE_PER_PRT,'Прил 2'!P2_SCOPE_PER_PRT,'Прил 2'!P3_SCOPE_PER_PRT,'Прил 2'!P4_SCOPE_PER_PRT</definedName>
    <definedName name="фук" localSheetId="7" hidden="1">#REF!,#REF!,#REF!,'Прил 3'!P1_SCOPE_PER_PRT,'Прил 3'!P2_SCOPE_PER_PRT,'Прил 3'!P3_SCOPE_PER_PRT,'Прил 3'!P4_SCOPE_PER_PRT</definedName>
    <definedName name="фук" localSheetId="3" hidden="1">#REF!,#REF!,#REF!,'Тарифное меню_!! (2)'!P1_SCOPE_PER_PRT,'Тарифное меню_!! (2)'!P2_SCOPE_PER_PRT,'Тарифное меню_!! (2)'!P3_SCOPE_PER_PRT,'Тарифное меню_!! (2)'!P4_SCOPE_PER_PRT</definedName>
    <definedName name="фук" localSheetId="15" hidden="1">#REF!,#REF!,#REF!,P1_SCOPE_PER_PRT,P2_SCOPE_PER_PRT,P3_SCOPE_PER_PRT,P4_SCOPE_PER_PRT</definedName>
    <definedName name="фук" hidden="1">#REF!,#REF!,#REF!,P1_SCOPE_PER_PRT,P2_SCOPE_PER_PRT,P3_SCOPE_PER_PRT,P4_SCOPE_PER_PRT</definedName>
    <definedName name="Фуфцу" localSheetId="17">#REF!</definedName>
    <definedName name="Фуфцу" localSheetId="5">#REF!</definedName>
    <definedName name="Фуфцу" localSheetId="12">#REF!</definedName>
    <definedName name="Фуфцу" localSheetId="8">#REF!</definedName>
    <definedName name="Фуфцу" localSheetId="13">#REF!</definedName>
    <definedName name="Фуфцу" localSheetId="10">#REF!</definedName>
    <definedName name="Фуфцу" localSheetId="9">#REF!</definedName>
    <definedName name="Фуфцу" localSheetId="11">#REF!</definedName>
    <definedName name="Фуфцу" localSheetId="6">#REF!</definedName>
    <definedName name="Фуфцу" localSheetId="7">#REF!</definedName>
    <definedName name="Фуфцу" localSheetId="3">#REF!</definedName>
    <definedName name="Фуфцу">#REF!</definedName>
    <definedName name="фуцу" localSheetId="17">#REF!</definedName>
    <definedName name="фуцу" localSheetId="5">#REF!</definedName>
    <definedName name="фуцу" localSheetId="12">#REF!</definedName>
    <definedName name="фуцу" localSheetId="8">#REF!</definedName>
    <definedName name="фуцу" localSheetId="13">#REF!</definedName>
    <definedName name="фуцу" localSheetId="10">#REF!</definedName>
    <definedName name="фуцу" localSheetId="9">#REF!</definedName>
    <definedName name="фуцу" localSheetId="11">#REF!</definedName>
    <definedName name="фуцу" localSheetId="6">#REF!</definedName>
    <definedName name="фуцу" localSheetId="7">#REF!</definedName>
    <definedName name="фуцу" localSheetId="3">#REF!</definedName>
    <definedName name="фуцу">#REF!</definedName>
    <definedName name="фф" localSheetId="17">#REF!</definedName>
    <definedName name="фф" localSheetId="5">#REF!</definedName>
    <definedName name="фф" localSheetId="12">#REF!</definedName>
    <definedName name="фф" localSheetId="8">#REF!</definedName>
    <definedName name="фф" localSheetId="13">#REF!</definedName>
    <definedName name="фф" localSheetId="10">#REF!</definedName>
    <definedName name="фф" localSheetId="9">#REF!</definedName>
    <definedName name="фф" localSheetId="11">#REF!</definedName>
    <definedName name="фф" localSheetId="6">#REF!</definedName>
    <definedName name="фф" localSheetId="7">#REF!</definedName>
    <definedName name="фф" localSheetId="3">#REF!</definedName>
    <definedName name="фф">#REF!</definedName>
    <definedName name="ффф" localSheetId="17" hidden="1">{"PRINTME",#N/A,FALSE,"FINAL-10"}</definedName>
    <definedName name="ффф" localSheetId="5" hidden="1">{"PRINTME",#N/A,FALSE,"FINAL-10"}</definedName>
    <definedName name="ффф" localSheetId="2" hidden="1">{"PRINTME",#N/A,FALSE,"FINAL-10"}</definedName>
    <definedName name="ффф" localSheetId="12" hidden="1">{"PRINTME",#N/A,FALSE,"FINAL-10"}</definedName>
    <definedName name="ффф" localSheetId="8" hidden="1">{"PRINTME",#N/A,FALSE,"FINAL-10"}</definedName>
    <definedName name="ффф" localSheetId="13" hidden="1">{"PRINTME",#N/A,FALSE,"FINAL-10"}</definedName>
    <definedName name="ффф" localSheetId="10" hidden="1">{"PRINTME",#N/A,FALSE,"FINAL-10"}</definedName>
    <definedName name="ффф" localSheetId="9" hidden="1">{"PRINTME",#N/A,FALSE,"FINAL-10"}</definedName>
    <definedName name="ффф" localSheetId="11" hidden="1">{"PRINTME",#N/A,FALSE,"FINAL-10"}</definedName>
    <definedName name="ффф" localSheetId="6" hidden="1">{"PRINTME",#N/A,FALSE,"FINAL-10"}</definedName>
    <definedName name="ффф" localSheetId="7" hidden="1">{"PRINTME",#N/A,FALSE,"FINAL-10"}</definedName>
    <definedName name="ффф" localSheetId="3" hidden="1">{"PRINTME",#N/A,FALSE,"FINAL-10"}</definedName>
    <definedName name="ффф" localSheetId="15" hidden="1">{"PRINTME",#N/A,FALSE,"FINAL-10"}</definedName>
    <definedName name="ффф" hidden="1">{"PRINTME",#N/A,FALSE,"FINAL-10"}</definedName>
    <definedName name="фффффф" localSheetId="17" hidden="1">{#N/A,#N/A,TRUE,"Лист1";#N/A,#N/A,TRUE,"Лист2";#N/A,#N/A,TRUE,"Лист3"}</definedName>
    <definedName name="фффффф" localSheetId="5" hidden="1">{#N/A,#N/A,TRUE,"Лист1";#N/A,#N/A,TRUE,"Лист2";#N/A,#N/A,TRUE,"Лист3"}</definedName>
    <definedName name="фффффф" localSheetId="12" hidden="1">{#N/A,#N/A,TRUE,"Лист1";#N/A,#N/A,TRUE,"Лист2";#N/A,#N/A,TRUE,"Лист3"}</definedName>
    <definedName name="фффффф" localSheetId="8" hidden="1">{#N/A,#N/A,TRUE,"Лист1";#N/A,#N/A,TRUE,"Лист2";#N/A,#N/A,TRUE,"Лист3"}</definedName>
    <definedName name="фффффф" localSheetId="10" hidden="1">{#N/A,#N/A,TRUE,"Лист1";#N/A,#N/A,TRUE,"Лист2";#N/A,#N/A,TRUE,"Лист3"}</definedName>
    <definedName name="фффффф" localSheetId="9" hidden="1">{#N/A,#N/A,TRUE,"Лист1";#N/A,#N/A,TRUE,"Лист2";#N/A,#N/A,TRUE,"Лист3"}</definedName>
    <definedName name="фффффф" localSheetId="6" hidden="1">{#N/A,#N/A,TRUE,"Лист1";#N/A,#N/A,TRUE,"Лист2";#N/A,#N/A,TRUE,"Лист3"}</definedName>
    <definedName name="фффффф" localSheetId="7" hidden="1">{#N/A,#N/A,TRUE,"Лист1";#N/A,#N/A,TRUE,"Лист2";#N/A,#N/A,TRUE,"Лист3"}</definedName>
    <definedName name="фффффф" localSheetId="3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17">#REF!</definedName>
    <definedName name="фцуцйук" localSheetId="5">#REF!</definedName>
    <definedName name="фцуцйук" localSheetId="12">#REF!</definedName>
    <definedName name="фцуцйук" localSheetId="8">#REF!</definedName>
    <definedName name="фцуцйук" localSheetId="13">#REF!</definedName>
    <definedName name="фцуцйук" localSheetId="10">#REF!</definedName>
    <definedName name="фцуцйук" localSheetId="9">#REF!</definedName>
    <definedName name="фцуцйук" localSheetId="11">#REF!</definedName>
    <definedName name="фцуцйук" localSheetId="6">#REF!</definedName>
    <definedName name="фцуцйук" localSheetId="7">#REF!</definedName>
    <definedName name="фцуцйук" localSheetId="3">#REF!</definedName>
    <definedName name="фцуцйук">#REF!</definedName>
    <definedName name="фы" localSheetId="5">#REF!</definedName>
    <definedName name="фы" localSheetId="12">#REF!</definedName>
    <definedName name="фы" localSheetId="8">#REF!</definedName>
    <definedName name="фы" localSheetId="13">#REF!</definedName>
    <definedName name="фы" localSheetId="10">#REF!</definedName>
    <definedName name="фы" localSheetId="9">#REF!</definedName>
    <definedName name="фы" localSheetId="6">#REF!</definedName>
    <definedName name="фы" localSheetId="7">#REF!</definedName>
    <definedName name="фы" localSheetId="3">#REF!</definedName>
    <definedName name="фы">#REF!</definedName>
    <definedName name="фыаспит" localSheetId="17">#N/A</definedName>
    <definedName name="фыаспит" localSheetId="12">#N/A</definedName>
    <definedName name="фыаспит" localSheetId="8">#N/A</definedName>
    <definedName name="фыаспит" localSheetId="10">#N/A</definedName>
    <definedName name="фыаспит" localSheetId="9">#N/A</definedName>
    <definedName name="фыаспит" localSheetId="6">[21]!фыаспит</definedName>
    <definedName name="фыаспит" localSheetId="7">[21]!фыаспит</definedName>
    <definedName name="фыаспит">#N/A</definedName>
    <definedName name="фывфы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17">#REF!</definedName>
    <definedName name="фыйцу" localSheetId="5">#REF!</definedName>
    <definedName name="фыйцу" localSheetId="12">#REF!</definedName>
    <definedName name="фыйцу" localSheetId="8">#REF!</definedName>
    <definedName name="фыйцу" localSheetId="13">#REF!</definedName>
    <definedName name="фыйцу" localSheetId="10">#REF!</definedName>
    <definedName name="фыйцу" localSheetId="9">#REF!</definedName>
    <definedName name="фыйцу" localSheetId="11">#REF!</definedName>
    <definedName name="фыйцу" localSheetId="6">#REF!</definedName>
    <definedName name="фыйцу" localSheetId="7">#REF!</definedName>
    <definedName name="фыйцу" localSheetId="3">#REF!</definedName>
    <definedName name="фыйцу">#REF!</definedName>
    <definedName name="фыувц" localSheetId="17">#REF!</definedName>
    <definedName name="фыувц" localSheetId="5">#REF!</definedName>
    <definedName name="фыувц" localSheetId="12">#REF!</definedName>
    <definedName name="фыувц" localSheetId="8">#REF!</definedName>
    <definedName name="фыувц" localSheetId="13">#REF!</definedName>
    <definedName name="фыувц" localSheetId="10">#REF!</definedName>
    <definedName name="фыувц" localSheetId="9">#REF!</definedName>
    <definedName name="фыувц" localSheetId="11">#REF!</definedName>
    <definedName name="фыувц" localSheetId="6">#REF!</definedName>
    <definedName name="фыувц" localSheetId="7">#REF!</definedName>
    <definedName name="фыувц" localSheetId="3">#REF!</definedName>
    <definedName name="фыувц">#REF!</definedName>
    <definedName name="х" localSheetId="17">#REF!</definedName>
    <definedName name="х" localSheetId="5">#REF!</definedName>
    <definedName name="х" localSheetId="12">#REF!</definedName>
    <definedName name="х" localSheetId="8">#REF!</definedName>
    <definedName name="х" localSheetId="13">#REF!</definedName>
    <definedName name="х" localSheetId="10">#REF!</definedName>
    <definedName name="х" localSheetId="9">#REF!</definedName>
    <definedName name="х" localSheetId="11">#REF!</definedName>
    <definedName name="х" localSheetId="6">#REF!</definedName>
    <definedName name="х" localSheetId="7">#REF!</definedName>
    <definedName name="х" localSheetId="3">#REF!</definedName>
    <definedName name="х">#REF!</definedName>
    <definedName name="Химикаты" localSheetId="5">#REF!</definedName>
    <definedName name="Химикаты" localSheetId="12">#REF!</definedName>
    <definedName name="Химикаты" localSheetId="8">#REF!</definedName>
    <definedName name="Химикаты" localSheetId="13">#REF!</definedName>
    <definedName name="Химикаты" localSheetId="10">#REF!</definedName>
    <definedName name="Химикаты" localSheetId="9">#REF!</definedName>
    <definedName name="Химикаты" localSheetId="6">#REF!</definedName>
    <definedName name="Химикаты" localSheetId="7">#REF!</definedName>
    <definedName name="Химикаты" localSheetId="3">#REF!</definedName>
    <definedName name="Химикаты">#REF!</definedName>
    <definedName name="ц" localSheetId="17">#REF!</definedName>
    <definedName name="ц" localSheetId="5">#REF!</definedName>
    <definedName name="ц" localSheetId="12">#REF!</definedName>
    <definedName name="ц" localSheetId="8">#REF!</definedName>
    <definedName name="ц" localSheetId="13">#REF!</definedName>
    <definedName name="ц" localSheetId="10">#REF!</definedName>
    <definedName name="ц" localSheetId="9">#REF!</definedName>
    <definedName name="ц" localSheetId="11">#REF!</definedName>
    <definedName name="ц" localSheetId="6">#REF!</definedName>
    <definedName name="ц" localSheetId="7">#REF!</definedName>
    <definedName name="ц" localSheetId="3">#REF!</definedName>
    <definedName name="ц">#REF!</definedName>
    <definedName name="ц1" localSheetId="17">#N/A</definedName>
    <definedName name="ц1" localSheetId="12">#N/A</definedName>
    <definedName name="ц1" localSheetId="8">#N/A</definedName>
    <definedName name="ц1" localSheetId="10">#N/A</definedName>
    <definedName name="ц1" localSheetId="9">#N/A</definedName>
    <definedName name="ц1" localSheetId="6">[21]!ц1</definedName>
    <definedName name="ц1" localSheetId="7">[21]!ц1</definedName>
    <definedName name="ц1">#N/A</definedName>
    <definedName name="цвсцуа" localSheetId="17">#REF!</definedName>
    <definedName name="цвсцуа" localSheetId="5">#REF!</definedName>
    <definedName name="цвсцуа" localSheetId="12">#REF!</definedName>
    <definedName name="цвсцуа" localSheetId="8">#REF!</definedName>
    <definedName name="цвсцуа" localSheetId="13">#REF!</definedName>
    <definedName name="цвсцуа" localSheetId="10">#REF!</definedName>
    <definedName name="цвсцуа" localSheetId="9">#REF!</definedName>
    <definedName name="цвсцуа" localSheetId="11">#REF!</definedName>
    <definedName name="цвсцуа" localSheetId="6">#REF!</definedName>
    <definedName name="цвсцуа" localSheetId="7">#REF!</definedName>
    <definedName name="цвсцуа" localSheetId="3">#REF!</definedName>
    <definedName name="цвсцуа">#REF!</definedName>
    <definedName name="цена_фреш_АП" localSheetId="17">#REF!</definedName>
    <definedName name="цена_фреш_АП" localSheetId="5">#REF!</definedName>
    <definedName name="цена_фреш_АП" localSheetId="12">#REF!</definedName>
    <definedName name="цена_фреш_АП" localSheetId="8">#REF!</definedName>
    <definedName name="цена_фреш_АП" localSheetId="13">#REF!</definedName>
    <definedName name="цена_фреш_АП" localSheetId="10">#REF!</definedName>
    <definedName name="цена_фреш_АП" localSheetId="9">#REF!</definedName>
    <definedName name="цена_фреш_АП" localSheetId="11">#REF!</definedName>
    <definedName name="цена_фреш_АП" localSheetId="6">#REF!</definedName>
    <definedName name="цена_фреш_АП" localSheetId="7">#REF!</definedName>
    <definedName name="цена_фреш_АП" localSheetId="3">#REF!</definedName>
    <definedName name="цена_фреш_АП">#REF!</definedName>
    <definedName name="цйаук" localSheetId="17">#REF!</definedName>
    <definedName name="цйаук" localSheetId="5">#REF!</definedName>
    <definedName name="цйаук" localSheetId="12">#REF!</definedName>
    <definedName name="цйаук" localSheetId="8">#REF!</definedName>
    <definedName name="цйаук" localSheetId="13">#REF!</definedName>
    <definedName name="цйаук" localSheetId="10">#REF!</definedName>
    <definedName name="цйаук" localSheetId="9">#REF!</definedName>
    <definedName name="цйаук" localSheetId="11">#REF!</definedName>
    <definedName name="цйаук" localSheetId="6">#REF!</definedName>
    <definedName name="цйаук" localSheetId="7">#REF!</definedName>
    <definedName name="цйаук" localSheetId="3">#REF!</definedName>
    <definedName name="цйаук">#REF!</definedName>
    <definedName name="ЦП1" localSheetId="12">#REF!</definedName>
    <definedName name="ЦП1" localSheetId="13">#REF!</definedName>
    <definedName name="ЦП1">#REF!</definedName>
    <definedName name="ЦП2" localSheetId="12">#REF!</definedName>
    <definedName name="ЦП2" localSheetId="13">#REF!</definedName>
    <definedName name="ЦП2">#REF!</definedName>
    <definedName name="ЦП3" localSheetId="12">#REF!</definedName>
    <definedName name="ЦП3" localSheetId="13">#REF!</definedName>
    <definedName name="ЦП3">#REF!</definedName>
    <definedName name="ЦП4" localSheetId="12">#REF!</definedName>
    <definedName name="ЦП4" localSheetId="13">#REF!</definedName>
    <definedName name="ЦП4">#REF!</definedName>
    <definedName name="цпцпаыв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 localSheetId="17">#REF!</definedName>
    <definedName name="ЦУ" localSheetId="5">#REF!</definedName>
    <definedName name="ЦУ" localSheetId="12">#REF!</definedName>
    <definedName name="ЦУ" localSheetId="8">#REF!</definedName>
    <definedName name="ЦУ" localSheetId="13">#REF!</definedName>
    <definedName name="ЦУ" localSheetId="10">#REF!</definedName>
    <definedName name="ЦУ" localSheetId="9">#REF!</definedName>
    <definedName name="ЦУ" localSheetId="11">#REF!</definedName>
    <definedName name="ЦУ" localSheetId="6">#REF!</definedName>
    <definedName name="ЦУ" localSheetId="7">#REF!</definedName>
    <definedName name="ЦУ" localSheetId="3">#REF!</definedName>
    <definedName name="ЦУ">#REF!</definedName>
    <definedName name="ЦУ_2" localSheetId="17">#REF!</definedName>
    <definedName name="ЦУ_2" localSheetId="5">#REF!</definedName>
    <definedName name="ЦУ_2" localSheetId="12">#REF!</definedName>
    <definedName name="ЦУ_2" localSheetId="8">#REF!</definedName>
    <definedName name="ЦУ_2" localSheetId="13">#REF!</definedName>
    <definedName name="ЦУ_2" localSheetId="10">#REF!</definedName>
    <definedName name="ЦУ_2" localSheetId="9">#REF!</definedName>
    <definedName name="ЦУ_2" localSheetId="11">#REF!</definedName>
    <definedName name="ЦУ_2" localSheetId="6">#REF!</definedName>
    <definedName name="ЦУ_2" localSheetId="7">#REF!</definedName>
    <definedName name="ЦУ_2" localSheetId="3">#REF!</definedName>
    <definedName name="ЦУ_2">#REF!</definedName>
    <definedName name="ЦУ_ДЛ" localSheetId="12">'[263]Справочник подразделений'!$C$5:$C$137</definedName>
    <definedName name="ЦУ_ДЛ" localSheetId="8">'[263]Справочник подразделений'!$C$5:$C$137</definedName>
    <definedName name="ЦУ_ДЛ" localSheetId="13">'[263]Справочник подразделений'!$C$5:$C$137</definedName>
    <definedName name="ЦУ_ДЛ" localSheetId="10">'[263]Справочник подразделений'!$C$5:$C$137</definedName>
    <definedName name="ЦУ_ДЛ" localSheetId="9">'[263]Справочник подразделений'!$C$5:$C$137</definedName>
    <definedName name="ЦУ_ДЛ" localSheetId="11">'[263]Справочник подразделений'!$C$5:$C$137</definedName>
    <definedName name="ЦУ_ДЛ" localSheetId="6">'[263]Справочник подразделений'!$C$5:$C$137</definedName>
    <definedName name="ЦУ_ДЛ">'[264]Справочник подразделений'!$C$5:$C$137</definedName>
    <definedName name="ЦУ_ДЛ_2" localSheetId="12">'[265]Справочник подразделений'!$C$5:$C$184</definedName>
    <definedName name="ЦУ_ДЛ_2" localSheetId="8">'[265]Справочник подразделений'!$C$5:$C$184</definedName>
    <definedName name="ЦУ_ДЛ_2" localSheetId="13">'[265]Справочник подразделений'!$C$5:$C$184</definedName>
    <definedName name="ЦУ_ДЛ_2" localSheetId="10">'[265]Справочник подразделений'!$C$5:$C$184</definedName>
    <definedName name="ЦУ_ДЛ_2" localSheetId="9">'[265]Справочник подразделений'!$C$5:$C$184</definedName>
    <definedName name="ЦУ_ДЛ_2" localSheetId="11">'[265]Справочник подразделений'!$C$5:$C$184</definedName>
    <definedName name="ЦУ_ДЛ_2" localSheetId="6">'[265]Справочник подразделений'!$C$5:$C$184</definedName>
    <definedName name="ЦУ_ДЛ_2">'[266]Справочник подразделений'!$C$5:$C$184</definedName>
    <definedName name="ЦУ_ДРП">'[267]Справочник подразделений'!$C$5:$C$137</definedName>
    <definedName name="цуа" localSheetId="17">#N/A</definedName>
    <definedName name="цуа" localSheetId="12">#N/A</definedName>
    <definedName name="цуа" localSheetId="8">#N/A</definedName>
    <definedName name="цуа" localSheetId="10">#N/A</definedName>
    <definedName name="цуа" localSheetId="9">#N/A</definedName>
    <definedName name="цуа" localSheetId="6">[21]!цуа</definedName>
    <definedName name="цуа" localSheetId="7">[21]!цуа</definedName>
    <definedName name="цуа">#N/A</definedName>
    <definedName name="цуавц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17">#REF!</definedName>
    <definedName name="цуаку" localSheetId="5">#REF!</definedName>
    <definedName name="цуаку" localSheetId="12">#REF!</definedName>
    <definedName name="цуаку" localSheetId="8">#REF!</definedName>
    <definedName name="цуаку" localSheetId="13">#REF!</definedName>
    <definedName name="цуаку" localSheetId="10">#REF!</definedName>
    <definedName name="цуаку" localSheetId="9">#REF!</definedName>
    <definedName name="цуаку" localSheetId="11">#REF!</definedName>
    <definedName name="цуаку" localSheetId="6">#REF!</definedName>
    <definedName name="цуаку" localSheetId="7">#REF!</definedName>
    <definedName name="цуаку" localSheetId="3">#REF!</definedName>
    <definedName name="цуаку">#REF!</definedName>
    <definedName name="цуапыва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17">#REF!</definedName>
    <definedName name="цуй" localSheetId="5">#REF!</definedName>
    <definedName name="цуй" localSheetId="12">#REF!</definedName>
    <definedName name="цуй" localSheetId="8">#REF!</definedName>
    <definedName name="цуй" localSheetId="13">#REF!</definedName>
    <definedName name="цуй" localSheetId="10">#REF!</definedName>
    <definedName name="цуй" localSheetId="9">#REF!</definedName>
    <definedName name="цуй" localSheetId="11">#REF!</definedName>
    <definedName name="цуй" localSheetId="6">#REF!</definedName>
    <definedName name="цуй" localSheetId="7">#REF!</definedName>
    <definedName name="цуй" localSheetId="3">#REF!</definedName>
    <definedName name="цуй">#REF!</definedName>
    <definedName name="цукацу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17">#REF!</definedName>
    <definedName name="цукц" localSheetId="5">#REF!</definedName>
    <definedName name="цукц" localSheetId="12">#REF!</definedName>
    <definedName name="цукц" localSheetId="8">#REF!</definedName>
    <definedName name="цукц" localSheetId="13">#REF!</definedName>
    <definedName name="цукц" localSheetId="10">#REF!</definedName>
    <definedName name="цукц" localSheetId="9">#REF!</definedName>
    <definedName name="цукц" localSheetId="11">#REF!</definedName>
    <definedName name="цукц" localSheetId="6">#REF!</definedName>
    <definedName name="цукц" localSheetId="7">#REF!</definedName>
    <definedName name="цукц" localSheetId="3">#REF!</definedName>
    <definedName name="цукц">#REF!</definedName>
    <definedName name="цукц34" localSheetId="17">#REF!</definedName>
    <definedName name="цукц34" localSheetId="5">#REF!</definedName>
    <definedName name="цукц34" localSheetId="12">#REF!</definedName>
    <definedName name="цукц34" localSheetId="8">#REF!</definedName>
    <definedName name="цукц34" localSheetId="13">#REF!</definedName>
    <definedName name="цукц34" localSheetId="10">#REF!</definedName>
    <definedName name="цукц34" localSheetId="9">#REF!</definedName>
    <definedName name="цукц34" localSheetId="11">#REF!</definedName>
    <definedName name="цукц34" localSheetId="6">#REF!</definedName>
    <definedName name="цукц34" localSheetId="7">#REF!</definedName>
    <definedName name="цукц34" localSheetId="3">#REF!</definedName>
    <definedName name="цукц34">#REF!</definedName>
    <definedName name="цукцук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17">#REF!</definedName>
    <definedName name="цуц" localSheetId="5">#REF!</definedName>
    <definedName name="цуц" localSheetId="12">#REF!</definedName>
    <definedName name="цуц" localSheetId="8">#REF!</definedName>
    <definedName name="цуц" localSheetId="13">#REF!</definedName>
    <definedName name="цуц" localSheetId="10">#REF!</definedName>
    <definedName name="цуц" localSheetId="9">#REF!</definedName>
    <definedName name="цуц" localSheetId="11">#REF!</definedName>
    <definedName name="цуц" localSheetId="6">#REF!</definedName>
    <definedName name="цуц" localSheetId="7">#REF!</definedName>
    <definedName name="цуц" localSheetId="3">#REF!</definedName>
    <definedName name="цуц">#REF!</definedName>
    <definedName name="цуцу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17">#REF!</definedName>
    <definedName name="ЦФО" localSheetId="5">#REF!</definedName>
    <definedName name="ЦФО" localSheetId="12">#REF!</definedName>
    <definedName name="ЦФО" localSheetId="8">#REF!</definedName>
    <definedName name="ЦФО" localSheetId="13">#REF!</definedName>
    <definedName name="ЦФО" localSheetId="10">#REF!</definedName>
    <definedName name="ЦФО" localSheetId="9">#REF!</definedName>
    <definedName name="ЦФО" localSheetId="11">#REF!</definedName>
    <definedName name="ЦФО" localSheetId="6">#REF!</definedName>
    <definedName name="ЦФО" localSheetId="7">#REF!</definedName>
    <definedName name="ЦФО" localSheetId="3">#REF!</definedName>
    <definedName name="ЦФО">#REF!</definedName>
    <definedName name="цццц" localSheetId="17">#REF!</definedName>
    <definedName name="цццц" localSheetId="5">#REF!</definedName>
    <definedName name="цццц" localSheetId="12">#REF!</definedName>
    <definedName name="цццц" localSheetId="8">#REF!</definedName>
    <definedName name="цццц" localSheetId="13">#REF!</definedName>
    <definedName name="цццц" localSheetId="10">#REF!</definedName>
    <definedName name="цццц" localSheetId="9">#REF!</definedName>
    <definedName name="цццц" localSheetId="11">#REF!</definedName>
    <definedName name="цццц" localSheetId="6">#REF!</definedName>
    <definedName name="цццц" localSheetId="7">#REF!</definedName>
    <definedName name="цццц" localSheetId="3">#REF!</definedName>
    <definedName name="цццц">#REF!</definedName>
    <definedName name="цыукцк" localSheetId="17">#REF!</definedName>
    <definedName name="цыукцк" localSheetId="5">#REF!</definedName>
    <definedName name="цыукцк" localSheetId="12">#REF!</definedName>
    <definedName name="цыукцк" localSheetId="8">#REF!</definedName>
    <definedName name="цыукцк" localSheetId="13">#REF!</definedName>
    <definedName name="цыукцк" localSheetId="10">#REF!</definedName>
    <definedName name="цыукцк" localSheetId="9">#REF!</definedName>
    <definedName name="цыукцк" localSheetId="11">#REF!</definedName>
    <definedName name="цыукцк" localSheetId="6">#REF!</definedName>
    <definedName name="цыукцк" localSheetId="7">#REF!</definedName>
    <definedName name="цыукцк" localSheetId="3">#REF!</definedName>
    <definedName name="цыукцк">#REF!</definedName>
    <definedName name="ч" localSheetId="17">#REF!</definedName>
    <definedName name="ч" localSheetId="5">#REF!</definedName>
    <definedName name="ч" localSheetId="12">#REF!</definedName>
    <definedName name="ч" localSheetId="8">#REF!</definedName>
    <definedName name="ч" localSheetId="13">#REF!</definedName>
    <definedName name="ч" localSheetId="10">#REF!</definedName>
    <definedName name="ч" localSheetId="9">#REF!</definedName>
    <definedName name="ч" localSheetId="11">#REF!</definedName>
    <definedName name="ч" localSheetId="6">#REF!</definedName>
    <definedName name="ч" localSheetId="7">#REF!</definedName>
    <definedName name="ч" localSheetId="3">#REF!</definedName>
    <definedName name="ч">#REF!</definedName>
    <definedName name="черновик" localSheetId="17">#N/A</definedName>
    <definedName name="черновик" localSheetId="12">#N/A</definedName>
    <definedName name="черновик" localSheetId="8">#N/A</definedName>
    <definedName name="черновик" localSheetId="10">#N/A</definedName>
    <definedName name="черновик" localSheetId="9">#N/A</definedName>
    <definedName name="черновик" localSheetId="6">[21]!черновик</definedName>
    <definedName name="черновик" localSheetId="7">[21]!черновик</definedName>
    <definedName name="черновик">#N/A</definedName>
    <definedName name="четвертый" localSheetId="17">#REF!</definedName>
    <definedName name="четвертый" localSheetId="5">#REF!</definedName>
    <definedName name="четвертый" localSheetId="12">#REF!</definedName>
    <definedName name="четвертый" localSheetId="8">#REF!</definedName>
    <definedName name="четвертый" localSheetId="13">#REF!</definedName>
    <definedName name="четвертый" localSheetId="10">#REF!</definedName>
    <definedName name="четвертый" localSheetId="9">#REF!</definedName>
    <definedName name="четвертый" localSheetId="11">#REF!</definedName>
    <definedName name="четвертый" localSheetId="6">#REF!</definedName>
    <definedName name="четвертый" localSheetId="7">#REF!</definedName>
    <definedName name="четвертый" localSheetId="3">#REF!</definedName>
    <definedName name="четвертый">#REF!</definedName>
    <definedName name="четвёртый" localSheetId="5">#REF!</definedName>
    <definedName name="четвёртый" localSheetId="12">#REF!</definedName>
    <definedName name="четвёртый" localSheetId="8">#REF!</definedName>
    <definedName name="четвёртый" localSheetId="13">#REF!</definedName>
    <definedName name="четвёртый" localSheetId="10">#REF!</definedName>
    <definedName name="четвёртый" localSheetId="9">#REF!</definedName>
    <definedName name="четвёртый" localSheetId="6">#REF!</definedName>
    <definedName name="четвёртый" localSheetId="7">#REF!</definedName>
    <definedName name="четвёртый" localSheetId="3">#REF!</definedName>
    <definedName name="четвёртый">#REF!</definedName>
    <definedName name="Чистая_прибыль" localSheetId="17">#REF!,#REF!,#REF!,#REF!,#REF!,#REF!,#REF!,#REF!,#REF!,#REF!</definedName>
    <definedName name="Чистая_прибыль" localSheetId="5">#REF!,#REF!,#REF!,#REF!,#REF!,#REF!,#REF!,#REF!,#REF!,#REF!</definedName>
    <definedName name="Чистая_прибыль" localSheetId="12">#REF!,#REF!,#REF!,#REF!,#REF!,#REF!,#REF!,#REF!,#REF!,#REF!</definedName>
    <definedName name="Чистая_прибыль" localSheetId="8">#REF!,#REF!,#REF!,#REF!,#REF!,#REF!,#REF!,#REF!,#REF!,#REF!</definedName>
    <definedName name="Чистая_прибыль" localSheetId="13">#REF!,#REF!,#REF!,#REF!,#REF!,#REF!,#REF!,#REF!,#REF!,#REF!</definedName>
    <definedName name="Чистая_прибыль" localSheetId="10">#REF!,#REF!,#REF!,#REF!,#REF!,#REF!,#REF!,#REF!,#REF!,#REF!</definedName>
    <definedName name="Чистая_прибыль" localSheetId="9">#REF!,#REF!,#REF!,#REF!,#REF!,#REF!,#REF!,#REF!,#REF!,#REF!</definedName>
    <definedName name="Чистая_прибыль" localSheetId="11">#REF!,#REF!,#REF!,#REF!,#REF!,#REF!,#REF!,#REF!,#REF!,#REF!</definedName>
    <definedName name="Чистая_прибыль" localSheetId="6">#REF!,#REF!,#REF!,#REF!,#REF!,#REF!,#REF!,#REF!,#REF!,#REF!</definedName>
    <definedName name="Чистая_прибыль" localSheetId="7">#REF!,#REF!,#REF!,#REF!,#REF!,#REF!,#REF!,#REF!,#REF!,#REF!</definedName>
    <definedName name="Чистая_прибыль" localSheetId="3">#REF!,#REF!,#REF!,#REF!,#REF!,#REF!,#REF!,#REF!,#REF!,#REF!</definedName>
    <definedName name="Чистая_прибыль" localSheetId="15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17">#REF!,#REF!,#REF!,#REF!,#REF!,#REF!,#REF!,#REF!,#REF!,#REF!</definedName>
    <definedName name="Чистая_прибыль_Молоко" localSheetId="5">#REF!,#REF!,#REF!,#REF!,#REF!,#REF!,#REF!,#REF!,#REF!,#REF!</definedName>
    <definedName name="Чистая_прибыль_Молоко" localSheetId="12">#REF!,#REF!,#REF!,#REF!,#REF!,#REF!,#REF!,#REF!,#REF!,#REF!</definedName>
    <definedName name="Чистая_прибыль_Молоко" localSheetId="8">#REF!,#REF!,#REF!,#REF!,#REF!,#REF!,#REF!,#REF!,#REF!,#REF!</definedName>
    <definedName name="Чистая_прибыль_Молоко" localSheetId="13">#REF!,#REF!,#REF!,#REF!,#REF!,#REF!,#REF!,#REF!,#REF!,#REF!</definedName>
    <definedName name="Чистая_прибыль_Молоко" localSheetId="10">#REF!,#REF!,#REF!,#REF!,#REF!,#REF!,#REF!,#REF!,#REF!,#REF!</definedName>
    <definedName name="Чистая_прибыль_Молоко" localSheetId="9">#REF!,#REF!,#REF!,#REF!,#REF!,#REF!,#REF!,#REF!,#REF!,#REF!</definedName>
    <definedName name="Чистая_прибыль_Молоко" localSheetId="11">#REF!,#REF!,#REF!,#REF!,#REF!,#REF!,#REF!,#REF!,#REF!,#REF!</definedName>
    <definedName name="Чистая_прибыль_Молоко" localSheetId="6">#REF!,#REF!,#REF!,#REF!,#REF!,#REF!,#REF!,#REF!,#REF!,#REF!</definedName>
    <definedName name="Чистая_прибыль_Молоко" localSheetId="7">#REF!,#REF!,#REF!,#REF!,#REF!,#REF!,#REF!,#REF!,#REF!,#REF!</definedName>
    <definedName name="Чистая_прибыль_Молоко" localSheetId="3">#REF!,#REF!,#REF!,#REF!,#REF!,#REF!,#REF!,#REF!,#REF!,#REF!</definedName>
    <definedName name="Чистая_прибыль_Молоко" localSheetId="15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17">#REF!,#REF!,#REF!,#REF!,#REF!,#REF!,#REF!,#REF!,#REF!,#REF!</definedName>
    <definedName name="Чистая_прибыль_Сок" localSheetId="5">#REF!,#REF!,#REF!,#REF!,#REF!,#REF!,#REF!,#REF!,#REF!,#REF!</definedName>
    <definedName name="Чистая_прибыль_Сок" localSheetId="12">#REF!,#REF!,#REF!,#REF!,#REF!,#REF!,#REF!,#REF!,#REF!,#REF!</definedName>
    <definedName name="Чистая_прибыль_Сок" localSheetId="8">#REF!,#REF!,#REF!,#REF!,#REF!,#REF!,#REF!,#REF!,#REF!,#REF!</definedName>
    <definedName name="Чистая_прибыль_Сок" localSheetId="13">#REF!,#REF!,#REF!,#REF!,#REF!,#REF!,#REF!,#REF!,#REF!,#REF!</definedName>
    <definedName name="Чистая_прибыль_Сок" localSheetId="10">#REF!,#REF!,#REF!,#REF!,#REF!,#REF!,#REF!,#REF!,#REF!,#REF!</definedName>
    <definedName name="Чистая_прибыль_Сок" localSheetId="9">#REF!,#REF!,#REF!,#REF!,#REF!,#REF!,#REF!,#REF!,#REF!,#REF!</definedName>
    <definedName name="Чистая_прибыль_Сок" localSheetId="11">#REF!,#REF!,#REF!,#REF!,#REF!,#REF!,#REF!,#REF!,#REF!,#REF!</definedName>
    <definedName name="Чистая_прибыль_Сок" localSheetId="6">#REF!,#REF!,#REF!,#REF!,#REF!,#REF!,#REF!,#REF!,#REF!,#REF!</definedName>
    <definedName name="Чистая_прибыль_Сок" localSheetId="7">#REF!,#REF!,#REF!,#REF!,#REF!,#REF!,#REF!,#REF!,#REF!,#REF!</definedName>
    <definedName name="Чистая_прибыль_Сок" localSheetId="3">#REF!,#REF!,#REF!,#REF!,#REF!,#REF!,#REF!,#REF!,#REF!,#REF!</definedName>
    <definedName name="Чистая_прибыль_Сок" localSheetId="15">#REF!,#REF!,#REF!,#REF!,#REF!,#REF!,#REF!,#REF!,#REF!,#REF!</definedName>
    <definedName name="Чистая_прибыль_Сок">#REF!,#REF!,#REF!,#REF!,#REF!,#REF!,#REF!,#REF!,#REF!,#REF!</definedName>
    <definedName name="ЧМ">[188]БКР!$B$1</definedName>
    <definedName name="чч" localSheetId="17">#REF!</definedName>
    <definedName name="чч" localSheetId="5">#REF!</definedName>
    <definedName name="чч" localSheetId="12">#REF!</definedName>
    <definedName name="чч" localSheetId="8">#REF!</definedName>
    <definedName name="чч" localSheetId="13">#REF!</definedName>
    <definedName name="чч" localSheetId="10">#REF!</definedName>
    <definedName name="чч" localSheetId="9">#REF!</definedName>
    <definedName name="чч" localSheetId="11">#REF!</definedName>
    <definedName name="чч" localSheetId="6">#REF!</definedName>
    <definedName name="чч" localSheetId="7">#REF!</definedName>
    <definedName name="чч" localSheetId="3">#REF!</definedName>
    <definedName name="чч">#REF!</definedName>
    <definedName name="ччччч" localSheetId="17">#REF!</definedName>
    <definedName name="ччччч" localSheetId="5">#REF!</definedName>
    <definedName name="ччччч" localSheetId="12">#REF!</definedName>
    <definedName name="ччччч" localSheetId="8">#REF!</definedName>
    <definedName name="ччччч" localSheetId="13">#REF!</definedName>
    <definedName name="ччччч" localSheetId="10">#REF!</definedName>
    <definedName name="ччччч" localSheetId="9">#REF!</definedName>
    <definedName name="ччччч" localSheetId="11">#REF!</definedName>
    <definedName name="ччччч" localSheetId="6">#REF!</definedName>
    <definedName name="ччччч" localSheetId="7">#REF!</definedName>
    <definedName name="ччччч" localSheetId="3">#REF!</definedName>
    <definedName name="ччччч">#REF!</definedName>
    <definedName name="ш" localSheetId="17">#REF!</definedName>
    <definedName name="ш" localSheetId="5">#REF!</definedName>
    <definedName name="ш" localSheetId="12">#REF!</definedName>
    <definedName name="ш" localSheetId="8">#REF!</definedName>
    <definedName name="ш" localSheetId="13">#REF!</definedName>
    <definedName name="ш" localSheetId="10">#REF!</definedName>
    <definedName name="ш" localSheetId="9">#REF!</definedName>
    <definedName name="ш" localSheetId="11">#REF!</definedName>
    <definedName name="ш" localSheetId="6">#REF!</definedName>
    <definedName name="ш" localSheetId="7">#REF!</definedName>
    <definedName name="ш" localSheetId="3">#REF!</definedName>
    <definedName name="ш">#REF!</definedName>
    <definedName name="шашп" localSheetId="17">#REF!</definedName>
    <definedName name="шашп" localSheetId="5">#REF!</definedName>
    <definedName name="шашп" localSheetId="12">#REF!</definedName>
    <definedName name="шашп" localSheetId="8">#REF!</definedName>
    <definedName name="шашп" localSheetId="13">#REF!</definedName>
    <definedName name="шашп" localSheetId="10">#REF!</definedName>
    <definedName name="шашп" localSheetId="9">#REF!</definedName>
    <definedName name="шашп" localSheetId="11">#REF!</definedName>
    <definedName name="шашп" localSheetId="6">#REF!</definedName>
    <definedName name="шашп" localSheetId="7">#REF!</definedName>
    <definedName name="шашп" localSheetId="3">#REF!</definedName>
    <definedName name="шашп">#REF!</definedName>
    <definedName name="шир_дан" localSheetId="17">#REF!</definedName>
    <definedName name="шир_дан" localSheetId="5">#REF!</definedName>
    <definedName name="шир_дан" localSheetId="12">#REF!</definedName>
    <definedName name="шир_дан" localSheetId="8">#REF!</definedName>
    <definedName name="шир_дан" localSheetId="13">#REF!</definedName>
    <definedName name="шир_дан" localSheetId="10">#REF!</definedName>
    <definedName name="шир_дан" localSheetId="9">#REF!</definedName>
    <definedName name="шир_дан" localSheetId="11">#REF!</definedName>
    <definedName name="шир_дан" localSheetId="6">#REF!</definedName>
    <definedName name="шир_дан" localSheetId="7">#REF!</definedName>
    <definedName name="шир_дан" localSheetId="3">#REF!</definedName>
    <definedName name="шир_дан">#REF!</definedName>
    <definedName name="шир_отч" localSheetId="17">#REF!</definedName>
    <definedName name="шир_отч" localSheetId="5">#REF!</definedName>
    <definedName name="шир_отч" localSheetId="12">#REF!</definedName>
    <definedName name="шир_отч" localSheetId="8">#REF!</definedName>
    <definedName name="шир_отч" localSheetId="13">#REF!</definedName>
    <definedName name="шир_отч" localSheetId="10">#REF!</definedName>
    <definedName name="шир_отч" localSheetId="9">#REF!</definedName>
    <definedName name="шир_отч" localSheetId="11">#REF!</definedName>
    <definedName name="шир_отч" localSheetId="6">#REF!</definedName>
    <definedName name="шир_отч" localSheetId="7">#REF!</definedName>
    <definedName name="шир_отч" localSheetId="3">#REF!</definedName>
    <definedName name="шир_отч">#REF!</definedName>
    <definedName name="шир_прош" localSheetId="17">#REF!</definedName>
    <definedName name="шир_прош" localSheetId="5">#REF!</definedName>
    <definedName name="шир_прош" localSheetId="12">#REF!</definedName>
    <definedName name="шир_прош" localSheetId="8">#REF!</definedName>
    <definedName name="шир_прош" localSheetId="13">#REF!</definedName>
    <definedName name="шир_прош" localSheetId="10">#REF!</definedName>
    <definedName name="шир_прош" localSheetId="9">#REF!</definedName>
    <definedName name="шир_прош" localSheetId="11">#REF!</definedName>
    <definedName name="шир_прош" localSheetId="6">#REF!</definedName>
    <definedName name="шир_прош" localSheetId="7">#REF!</definedName>
    <definedName name="шир_прош" localSheetId="3">#REF!</definedName>
    <definedName name="шир_прош">#REF!</definedName>
    <definedName name="шир_тек" localSheetId="17">#REF!</definedName>
    <definedName name="шир_тек" localSheetId="5">#REF!</definedName>
    <definedName name="шир_тек" localSheetId="12">#REF!</definedName>
    <definedName name="шир_тек" localSheetId="8">#REF!</definedName>
    <definedName name="шир_тек" localSheetId="13">#REF!</definedName>
    <definedName name="шир_тек" localSheetId="10">#REF!</definedName>
    <definedName name="шир_тек" localSheetId="9">#REF!</definedName>
    <definedName name="шир_тек" localSheetId="11">#REF!</definedName>
    <definedName name="шир_тек" localSheetId="6">#REF!</definedName>
    <definedName name="шир_тек" localSheetId="7">#REF!</definedName>
    <definedName name="шир_тек" localSheetId="3">#REF!</definedName>
    <definedName name="шир_тек">#REF!</definedName>
    <definedName name="шт" localSheetId="17">#REF!</definedName>
    <definedName name="шт" localSheetId="5">#REF!</definedName>
    <definedName name="шт" localSheetId="12">#REF!</definedName>
    <definedName name="шт" localSheetId="8">#REF!</definedName>
    <definedName name="шт" localSheetId="13">#REF!</definedName>
    <definedName name="шт" localSheetId="10">#REF!</definedName>
    <definedName name="шт" localSheetId="9">#REF!</definedName>
    <definedName name="шт" localSheetId="11">#REF!</definedName>
    <definedName name="шт" localSheetId="6">#REF!</definedName>
    <definedName name="шт" localSheetId="7">#REF!</definedName>
    <definedName name="шт" localSheetId="3">#REF!</definedName>
    <definedName name="шт">#REF!</definedName>
    <definedName name="шшшшшо" localSheetId="17">#N/A</definedName>
    <definedName name="шшшшшо" localSheetId="12">#N/A</definedName>
    <definedName name="шшшшшо" localSheetId="8">#N/A</definedName>
    <definedName name="шшшшшо" localSheetId="10">#N/A</definedName>
    <definedName name="шшшшшо" localSheetId="9">#N/A</definedName>
    <definedName name="шшшшшо" localSheetId="6">[21]!шшшшшо</definedName>
    <definedName name="шшшшшо" localSheetId="7">[21]!шшшшшо</definedName>
    <definedName name="шшшшшо">#N/A</definedName>
    <definedName name="щ" localSheetId="17">#REF!</definedName>
    <definedName name="щ" localSheetId="5">#REF!</definedName>
    <definedName name="щ" localSheetId="12">#REF!</definedName>
    <definedName name="щ" localSheetId="8">#REF!</definedName>
    <definedName name="щ" localSheetId="13">#REF!</definedName>
    <definedName name="щ" localSheetId="10">#REF!</definedName>
    <definedName name="щ" localSheetId="9">#REF!</definedName>
    <definedName name="щ" localSheetId="11">#REF!</definedName>
    <definedName name="щ" localSheetId="6">#REF!</definedName>
    <definedName name="щ" localSheetId="7">#REF!</definedName>
    <definedName name="щ" localSheetId="3">#REF!</definedName>
    <definedName name="щ">#REF!</definedName>
    <definedName name="щжш" localSheetId="17">#REF!</definedName>
    <definedName name="щжш" localSheetId="5">#REF!</definedName>
    <definedName name="щжш" localSheetId="12">#REF!</definedName>
    <definedName name="щжш" localSheetId="8">#REF!</definedName>
    <definedName name="щжш" localSheetId="13">#REF!</definedName>
    <definedName name="щжш" localSheetId="10">#REF!</definedName>
    <definedName name="щжш" localSheetId="9">#REF!</definedName>
    <definedName name="щжш" localSheetId="11">#REF!</definedName>
    <definedName name="щжш" localSheetId="6">#REF!</definedName>
    <definedName name="щжш" localSheetId="7">#REF!</definedName>
    <definedName name="щжш" localSheetId="3">#REF!</definedName>
    <definedName name="щжш">#REF!</definedName>
    <definedName name="щжшжэ." localSheetId="17">#REF!</definedName>
    <definedName name="щжшжэ." localSheetId="5">#REF!</definedName>
    <definedName name="щжшжэ." localSheetId="12">#REF!</definedName>
    <definedName name="щжшжэ." localSheetId="8">#REF!</definedName>
    <definedName name="щжшжэ." localSheetId="13">#REF!</definedName>
    <definedName name="щжшжэ." localSheetId="10">#REF!</definedName>
    <definedName name="щжшжэ." localSheetId="9">#REF!</definedName>
    <definedName name="щжшжэ." localSheetId="11">#REF!</definedName>
    <definedName name="щжшжэ." localSheetId="6">#REF!</definedName>
    <definedName name="щжшжэ." localSheetId="7">#REF!</definedName>
    <definedName name="щжшжэ." localSheetId="3">#REF!</definedName>
    <definedName name="щжшжэ.">#REF!</definedName>
    <definedName name="щлл" localSheetId="17">#REF!</definedName>
    <definedName name="щлл" localSheetId="5">#REF!</definedName>
    <definedName name="щлл" localSheetId="12">#REF!</definedName>
    <definedName name="щлл" localSheetId="8">#REF!</definedName>
    <definedName name="щлл" localSheetId="13">#REF!</definedName>
    <definedName name="щлл" localSheetId="10">#REF!</definedName>
    <definedName name="щлл" localSheetId="9">#REF!</definedName>
    <definedName name="щлл" localSheetId="11">#REF!</definedName>
    <definedName name="щлл" localSheetId="6">#REF!</definedName>
    <definedName name="щлл" localSheetId="7">#REF!</definedName>
    <definedName name="щлл" localSheetId="3">#REF!</definedName>
    <definedName name="щлл">#REF!</definedName>
    <definedName name="ы" localSheetId="17">#REF!</definedName>
    <definedName name="ы" localSheetId="5">#REF!</definedName>
    <definedName name="ы" localSheetId="12">#REF!</definedName>
    <definedName name="ы" localSheetId="8">#REF!</definedName>
    <definedName name="ы" localSheetId="13">#REF!</definedName>
    <definedName name="ы" localSheetId="10">#REF!</definedName>
    <definedName name="ы" localSheetId="9">#REF!</definedName>
    <definedName name="ы" localSheetId="11">#REF!</definedName>
    <definedName name="ы" localSheetId="6">#REF!</definedName>
    <definedName name="ы" localSheetId="7">#REF!</definedName>
    <definedName name="ы" localSheetId="3">#REF!</definedName>
    <definedName name="ы">#REF!</definedName>
    <definedName name="ыа" localSheetId="17">#REF!</definedName>
    <definedName name="ыа" localSheetId="5">#REF!</definedName>
    <definedName name="ыа" localSheetId="12">#REF!</definedName>
    <definedName name="ыа" localSheetId="8">#REF!</definedName>
    <definedName name="ыа" localSheetId="13">#REF!</definedName>
    <definedName name="ыа" localSheetId="10">#REF!</definedName>
    <definedName name="ыа" localSheetId="9">#REF!</definedName>
    <definedName name="ыа" localSheetId="11">#REF!</definedName>
    <definedName name="ыа" localSheetId="6">#REF!</definedName>
    <definedName name="ыа" localSheetId="7">#REF!</definedName>
    <definedName name="ыа" localSheetId="3">#REF!</definedName>
    <definedName name="ыа">#REF!</definedName>
    <definedName name="ыаппав">#N/A</definedName>
    <definedName name="ыаппр" localSheetId="17">#N/A</definedName>
    <definedName name="ыаппр" localSheetId="12">#N/A</definedName>
    <definedName name="ыаппр" localSheetId="8">#N/A</definedName>
    <definedName name="ыаппр" localSheetId="10">#N/A</definedName>
    <definedName name="ыаппр" localSheetId="9">#N/A</definedName>
    <definedName name="ыаппр" localSheetId="6">[21]!ыаппр</definedName>
    <definedName name="ыаппр" localSheetId="7">[21]!ыаппр</definedName>
    <definedName name="ыаппр">#N/A</definedName>
    <definedName name="ыапр" localSheetId="17" hidden="1">{#N/A,#N/A,TRUE,"Лист1";#N/A,#N/A,TRUE,"Лист2";#N/A,#N/A,TRUE,"Лист3"}</definedName>
    <definedName name="ыапр" localSheetId="5" hidden="1">{#N/A,#N/A,TRUE,"Лист1";#N/A,#N/A,TRUE,"Лист2";#N/A,#N/A,TRUE,"Лист3"}</definedName>
    <definedName name="ыапр" localSheetId="2" hidden="1">{#N/A,#N/A,TRUE,"Лист1";#N/A,#N/A,TRUE,"Лист2";#N/A,#N/A,TRUE,"Лист3"}</definedName>
    <definedName name="ыапр" localSheetId="12" hidden="1">{#N/A,#N/A,TRUE,"Лист1";#N/A,#N/A,TRUE,"Лист2";#N/A,#N/A,TRUE,"Лист3"}</definedName>
    <definedName name="ыапр" localSheetId="8" hidden="1">{#N/A,#N/A,TRUE,"Лист1";#N/A,#N/A,TRUE,"Лист2";#N/A,#N/A,TRUE,"Лист3"}</definedName>
    <definedName name="ыапр" localSheetId="13" hidden="1">{#N/A,#N/A,TRUE,"Лист1";#N/A,#N/A,TRUE,"Лист2";#N/A,#N/A,TRUE,"Лист3"}</definedName>
    <definedName name="ыапр" localSheetId="10" hidden="1">{#N/A,#N/A,TRUE,"Лист1";#N/A,#N/A,TRUE,"Лист2";#N/A,#N/A,TRUE,"Лист3"}</definedName>
    <definedName name="ыапр" localSheetId="9" hidden="1">{#N/A,#N/A,TRUE,"Лист1";#N/A,#N/A,TRUE,"Лист2";#N/A,#N/A,TRUE,"Лист3"}</definedName>
    <definedName name="ыапр" localSheetId="11" hidden="1">{#N/A,#N/A,TRUE,"Лист1";#N/A,#N/A,TRUE,"Лист2";#N/A,#N/A,TRUE,"Лист3"}</definedName>
    <definedName name="ыапр" localSheetId="6" hidden="1">{#N/A,#N/A,TRUE,"Лист1";#N/A,#N/A,TRUE,"Лист2";#N/A,#N/A,TRUE,"Лист3"}</definedName>
    <definedName name="ыапр" localSheetId="7" hidden="1">{#N/A,#N/A,TRUE,"Лист1";#N/A,#N/A,TRUE,"Лист2";#N/A,#N/A,TRUE,"Лист3"}</definedName>
    <definedName name="ыапр" localSheetId="3" hidden="1">{#N/A,#N/A,TRUE,"Лист1";#N/A,#N/A,TRUE,"Лист2";#N/A,#N/A,TRUE,"Лист3"}</definedName>
    <definedName name="ыапр" localSheetId="15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17">#N/A</definedName>
    <definedName name="ыаупп" localSheetId="12">#N/A</definedName>
    <definedName name="ыаупп" localSheetId="8">#N/A</definedName>
    <definedName name="ыаупп" localSheetId="10">#N/A</definedName>
    <definedName name="ыаупп" localSheetId="9">#N/A</definedName>
    <definedName name="ыаупп" localSheetId="6">[21]!ыаупп</definedName>
    <definedName name="ыаупп" localSheetId="7">[21]!ыаупп</definedName>
    <definedName name="ыаупп">#N/A</definedName>
    <definedName name="ыаыыа" localSheetId="17">#N/A</definedName>
    <definedName name="ыаыыа" localSheetId="12">#N/A</definedName>
    <definedName name="ыаыыа" localSheetId="8">#N/A</definedName>
    <definedName name="ыаыыа" localSheetId="10">#N/A</definedName>
    <definedName name="ыаыыа" localSheetId="9">#N/A</definedName>
    <definedName name="ыаыыа" localSheetId="6">[21]!ыаыыа</definedName>
    <definedName name="ыаыыа" localSheetId="7">[21]!ыаыыа</definedName>
    <definedName name="ыаыыа">#N/A</definedName>
    <definedName name="ыв" localSheetId="17">#N/A</definedName>
    <definedName name="ыв" localSheetId="12">#N/A</definedName>
    <definedName name="ыв" localSheetId="8">#N/A</definedName>
    <definedName name="ыв" localSheetId="10">#N/A</definedName>
    <definedName name="ыв" localSheetId="9">#N/A</definedName>
    <definedName name="ыв" localSheetId="6">[21]!ыв</definedName>
    <definedName name="ыв" localSheetId="7">[21]!ыв</definedName>
    <definedName name="ыв">#N/A</definedName>
    <definedName name="ыва" localSheetId="17">#REF!</definedName>
    <definedName name="ыва" localSheetId="5">#REF!</definedName>
    <definedName name="ыва" localSheetId="12">#REF!</definedName>
    <definedName name="ыва" localSheetId="8">#REF!</definedName>
    <definedName name="ыва" localSheetId="13">#REF!</definedName>
    <definedName name="ыва" localSheetId="10">#REF!</definedName>
    <definedName name="ыва" localSheetId="9">#REF!</definedName>
    <definedName name="ыва" localSheetId="11">#REF!</definedName>
    <definedName name="ыва" localSheetId="6">#REF!</definedName>
    <definedName name="ыва" localSheetId="7">#REF!</definedName>
    <definedName name="ыва" localSheetId="3">#REF!</definedName>
    <definedName name="ыва">#REF!</definedName>
    <definedName name="ывау" localSheetId="17">#REF!</definedName>
    <definedName name="ывау" localSheetId="5">#REF!</definedName>
    <definedName name="ывау" localSheetId="12">#REF!</definedName>
    <definedName name="ывау" localSheetId="8">#REF!</definedName>
    <definedName name="ывау" localSheetId="13">#REF!</definedName>
    <definedName name="ывау" localSheetId="10">#REF!</definedName>
    <definedName name="ывау" localSheetId="9">#REF!</definedName>
    <definedName name="ывау" localSheetId="11">#REF!</definedName>
    <definedName name="ывау" localSheetId="6">#REF!</definedName>
    <definedName name="ывау" localSheetId="7">#REF!</definedName>
    <definedName name="ывау" localSheetId="3">#REF!</definedName>
    <definedName name="ывау">#REF!</definedName>
    <definedName name="ывацуа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17">#REF!</definedName>
    <definedName name="ываыа" localSheetId="5">#REF!</definedName>
    <definedName name="ываыа" localSheetId="12">#REF!</definedName>
    <definedName name="ываыа" localSheetId="8">#REF!</definedName>
    <definedName name="ываыа" localSheetId="13">#REF!</definedName>
    <definedName name="ываыа" localSheetId="10">#REF!</definedName>
    <definedName name="ываыа" localSheetId="9">#REF!</definedName>
    <definedName name="ываыа" localSheetId="11">#REF!</definedName>
    <definedName name="ываыа" localSheetId="6">#REF!</definedName>
    <definedName name="ываыа" localSheetId="7">#REF!</definedName>
    <definedName name="ываыа" localSheetId="3">#REF!</definedName>
    <definedName name="ываыа">#REF!</definedName>
    <definedName name="ываывацв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 localSheetId="17">#N/A</definedName>
    <definedName name="ывпкывк" localSheetId="12">#N/A</definedName>
    <definedName name="ывпкывк" localSheetId="8">#N/A</definedName>
    <definedName name="ывпкывк" localSheetId="10">#N/A</definedName>
    <definedName name="ывпкывк" localSheetId="9">#N/A</definedName>
    <definedName name="ывпкывк" localSheetId="6">[21]!ывпкывк</definedName>
    <definedName name="ывпкывк" localSheetId="7">[21]!ывпкывк</definedName>
    <definedName name="ывпкывк">#N/A</definedName>
    <definedName name="ывпмьпь" localSheetId="17">#N/A</definedName>
    <definedName name="ывпмьпь" localSheetId="12">#N/A</definedName>
    <definedName name="ывпмьпь" localSheetId="8">#N/A</definedName>
    <definedName name="ывпмьпь" localSheetId="10">#N/A</definedName>
    <definedName name="ывпмьпь" localSheetId="9">#N/A</definedName>
    <definedName name="ывпмьпь" localSheetId="6">[21]!ывпмьпь</definedName>
    <definedName name="ывпмьпь" localSheetId="7">[21]!ывпмьпь</definedName>
    <definedName name="ывпмьпь">#N/A</definedName>
    <definedName name="ывпцуац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17">#REF!</definedName>
    <definedName name="ывцук" localSheetId="5">#REF!</definedName>
    <definedName name="ывцук" localSheetId="12">#REF!</definedName>
    <definedName name="ывцук" localSheetId="8">#REF!</definedName>
    <definedName name="ывцук" localSheetId="13">#REF!</definedName>
    <definedName name="ывцук" localSheetId="10">#REF!</definedName>
    <definedName name="ывцук" localSheetId="9">#REF!</definedName>
    <definedName name="ывцук" localSheetId="11">#REF!</definedName>
    <definedName name="ывцук" localSheetId="6">#REF!</definedName>
    <definedName name="ывцук" localSheetId="7">#REF!</definedName>
    <definedName name="ывцук" localSheetId="3">#REF!</definedName>
    <definedName name="ывцук">#REF!</definedName>
    <definedName name="ывы">#N/A</definedName>
    <definedName name="ыкыук" localSheetId="17">#REF!</definedName>
    <definedName name="ыкыук" localSheetId="5">#REF!</definedName>
    <definedName name="ыкыук" localSheetId="12">#REF!</definedName>
    <definedName name="ыкыук" localSheetId="8">#REF!</definedName>
    <definedName name="ыкыук" localSheetId="13">#REF!</definedName>
    <definedName name="ыкыук" localSheetId="10">#REF!</definedName>
    <definedName name="ыкыук" localSheetId="9">#REF!</definedName>
    <definedName name="ыкыук" localSheetId="11">#REF!</definedName>
    <definedName name="ыкыук" localSheetId="6">#REF!</definedName>
    <definedName name="ыкыук" localSheetId="7">#REF!</definedName>
    <definedName name="ыкыук" localSheetId="3">#REF!</definedName>
    <definedName name="ыкыук">#REF!</definedName>
    <definedName name="ымпы" localSheetId="17">#N/A</definedName>
    <definedName name="ымпы" localSheetId="12">#N/A</definedName>
    <definedName name="ымпы" localSheetId="8">#N/A</definedName>
    <definedName name="ымпы" localSheetId="10">#N/A</definedName>
    <definedName name="ымпы" localSheetId="9">#N/A</definedName>
    <definedName name="ымпы" localSheetId="6">[21]!ымпы</definedName>
    <definedName name="ымпы" localSheetId="7">[21]!ымпы</definedName>
    <definedName name="ымпы">#N/A</definedName>
    <definedName name="ыпр" localSheetId="17">#N/A</definedName>
    <definedName name="ыпр" localSheetId="12">#N/A</definedName>
    <definedName name="ыпр" localSheetId="8">#N/A</definedName>
    <definedName name="ыпр" localSheetId="10">#N/A</definedName>
    <definedName name="ыпр" localSheetId="9">#N/A</definedName>
    <definedName name="ыпр" localSheetId="6">[21]!ыпр</definedName>
    <definedName name="ыпр" localSheetId="7">[21]!ыпр</definedName>
    <definedName name="ыпр">#N/A</definedName>
    <definedName name="ыпукпук" localSheetId="1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12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1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1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9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11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6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7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3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localSheetId="15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17" hidden="1">{#N/A,#N/A,TRUE,"Лист1";#N/A,#N/A,TRUE,"Лист2";#N/A,#N/A,TRUE,"Лист3"}</definedName>
    <definedName name="ыпыим" localSheetId="5" hidden="1">{#N/A,#N/A,TRUE,"Лист1";#N/A,#N/A,TRUE,"Лист2";#N/A,#N/A,TRUE,"Лист3"}</definedName>
    <definedName name="ыпыим" localSheetId="2" hidden="1">{#N/A,#N/A,TRUE,"Лист1";#N/A,#N/A,TRUE,"Лист2";#N/A,#N/A,TRUE,"Лист3"}</definedName>
    <definedName name="ыпыим" localSheetId="12" hidden="1">{#N/A,#N/A,TRUE,"Лист1";#N/A,#N/A,TRUE,"Лист2";#N/A,#N/A,TRUE,"Лист3"}</definedName>
    <definedName name="ыпыим" localSheetId="8" hidden="1">{#N/A,#N/A,TRUE,"Лист1";#N/A,#N/A,TRUE,"Лист2";#N/A,#N/A,TRUE,"Лист3"}</definedName>
    <definedName name="ыпыим" localSheetId="13" hidden="1">{#N/A,#N/A,TRUE,"Лист1";#N/A,#N/A,TRUE,"Лист2";#N/A,#N/A,TRUE,"Лист3"}</definedName>
    <definedName name="ыпыим" localSheetId="10" hidden="1">{#N/A,#N/A,TRUE,"Лист1";#N/A,#N/A,TRUE,"Лист2";#N/A,#N/A,TRUE,"Лист3"}</definedName>
    <definedName name="ыпыим" localSheetId="9" hidden="1">{#N/A,#N/A,TRUE,"Лист1";#N/A,#N/A,TRUE,"Лист2";#N/A,#N/A,TRUE,"Лист3"}</definedName>
    <definedName name="ыпыим" localSheetId="11" hidden="1">{#N/A,#N/A,TRUE,"Лист1";#N/A,#N/A,TRUE,"Лист2";#N/A,#N/A,TRUE,"Лист3"}</definedName>
    <definedName name="ыпыим" localSheetId="6" hidden="1">{#N/A,#N/A,TRUE,"Лист1";#N/A,#N/A,TRUE,"Лист2";#N/A,#N/A,TRUE,"Лист3"}</definedName>
    <definedName name="ыпыим" localSheetId="7" hidden="1">{#N/A,#N/A,TRUE,"Лист1";#N/A,#N/A,TRUE,"Лист2";#N/A,#N/A,TRUE,"Лист3"}</definedName>
    <definedName name="ыпыим" localSheetId="3" hidden="1">{#N/A,#N/A,TRUE,"Лист1";#N/A,#N/A,TRUE,"Лист2";#N/A,#N/A,TRUE,"Лист3"}</definedName>
    <definedName name="ыпыим" localSheetId="15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17" hidden="1">{#N/A,#N/A,TRUE,"Лист1";#N/A,#N/A,TRUE,"Лист2";#N/A,#N/A,TRUE,"Лист3"}</definedName>
    <definedName name="ыпыпми" localSheetId="5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localSheetId="12" hidden="1">{#N/A,#N/A,TRUE,"Лист1";#N/A,#N/A,TRUE,"Лист2";#N/A,#N/A,TRUE,"Лист3"}</definedName>
    <definedName name="ыпыпми" localSheetId="8" hidden="1">{#N/A,#N/A,TRUE,"Лист1";#N/A,#N/A,TRUE,"Лист2";#N/A,#N/A,TRUE,"Лист3"}</definedName>
    <definedName name="ыпыпми" localSheetId="13" hidden="1">{#N/A,#N/A,TRUE,"Лист1";#N/A,#N/A,TRUE,"Лист2";#N/A,#N/A,TRUE,"Лист3"}</definedName>
    <definedName name="ыпыпми" localSheetId="10" hidden="1">{#N/A,#N/A,TRUE,"Лист1";#N/A,#N/A,TRUE,"Лист2";#N/A,#N/A,TRUE,"Лист3"}</definedName>
    <definedName name="ыпыпми" localSheetId="9" hidden="1">{#N/A,#N/A,TRUE,"Лист1";#N/A,#N/A,TRUE,"Лист2";#N/A,#N/A,TRUE,"Лист3"}</definedName>
    <definedName name="ыпыпми" localSheetId="11" hidden="1">{#N/A,#N/A,TRUE,"Лист1";#N/A,#N/A,TRUE,"Лист2";#N/A,#N/A,TRUE,"Лист3"}</definedName>
    <definedName name="ыпыпми" localSheetId="6" hidden="1">{#N/A,#N/A,TRUE,"Лист1";#N/A,#N/A,TRUE,"Лист2";#N/A,#N/A,TRUE,"Лист3"}</definedName>
    <definedName name="ыпыпми" localSheetId="7" hidden="1">{#N/A,#N/A,TRUE,"Лист1";#N/A,#N/A,TRUE,"Лист2";#N/A,#N/A,TRUE,"Лист3"}</definedName>
    <definedName name="ыпыпми" localSheetId="3" hidden="1">{#N/A,#N/A,TRUE,"Лист1";#N/A,#N/A,TRUE,"Лист2";#N/A,#N/A,TRUE,"Лист3"}</definedName>
    <definedName name="ыпыпми" localSheetId="15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17" hidden="1">{#N/A,#N/A,TRUE,"Лист1";#N/A,#N/A,TRUE,"Лист2";#N/A,#N/A,TRUE,"Лист3"}</definedName>
    <definedName name="ысчпи" localSheetId="5" hidden="1">{#N/A,#N/A,TRUE,"Лист1";#N/A,#N/A,TRUE,"Лист2";#N/A,#N/A,TRUE,"Лист3"}</definedName>
    <definedName name="ысчпи" localSheetId="2" hidden="1">{#N/A,#N/A,TRUE,"Лист1";#N/A,#N/A,TRUE,"Лист2";#N/A,#N/A,TRUE,"Лист3"}</definedName>
    <definedName name="ысчпи" localSheetId="12" hidden="1">{#N/A,#N/A,TRUE,"Лист1";#N/A,#N/A,TRUE,"Лист2";#N/A,#N/A,TRUE,"Лист3"}</definedName>
    <definedName name="ысчпи" localSheetId="8" hidden="1">{#N/A,#N/A,TRUE,"Лист1";#N/A,#N/A,TRUE,"Лист2";#N/A,#N/A,TRUE,"Лист3"}</definedName>
    <definedName name="ысчпи" localSheetId="13" hidden="1">{#N/A,#N/A,TRUE,"Лист1";#N/A,#N/A,TRUE,"Лист2";#N/A,#N/A,TRUE,"Лист3"}</definedName>
    <definedName name="ысчпи" localSheetId="10" hidden="1">{#N/A,#N/A,TRUE,"Лист1";#N/A,#N/A,TRUE,"Лист2";#N/A,#N/A,TRUE,"Лист3"}</definedName>
    <definedName name="ысчпи" localSheetId="9" hidden="1">{#N/A,#N/A,TRUE,"Лист1";#N/A,#N/A,TRUE,"Лист2";#N/A,#N/A,TRUE,"Лист3"}</definedName>
    <definedName name="ысчпи" localSheetId="11" hidden="1">{#N/A,#N/A,TRUE,"Лист1";#N/A,#N/A,TRUE,"Лист2";#N/A,#N/A,TRUE,"Лист3"}</definedName>
    <definedName name="ысчпи" localSheetId="6" hidden="1">{#N/A,#N/A,TRUE,"Лист1";#N/A,#N/A,TRUE,"Лист2";#N/A,#N/A,TRUE,"Лист3"}</definedName>
    <definedName name="ысчпи" localSheetId="7" hidden="1">{#N/A,#N/A,TRUE,"Лист1";#N/A,#N/A,TRUE,"Лист2";#N/A,#N/A,TRUE,"Лист3"}</definedName>
    <definedName name="ысчпи" localSheetId="3" hidden="1">{#N/A,#N/A,TRUE,"Лист1";#N/A,#N/A,TRUE,"Лист2";#N/A,#N/A,TRUE,"Лист3"}</definedName>
    <definedName name="ысчпи" localSheetId="15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17" hidden="1">{#N/A,#N/A,TRUE,"Лист1";#N/A,#N/A,TRUE,"Лист2";#N/A,#N/A,TRUE,"Лист3"}</definedName>
    <definedName name="ыуаы" localSheetId="5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12" hidden="1">{#N/A,#N/A,TRUE,"Лист1";#N/A,#N/A,TRUE,"Лист2";#N/A,#N/A,TRUE,"Лист3"}</definedName>
    <definedName name="ыуаы" localSheetId="8" hidden="1">{#N/A,#N/A,TRUE,"Лист1";#N/A,#N/A,TRUE,"Лист2";#N/A,#N/A,TRUE,"Лист3"}</definedName>
    <definedName name="ыуаы" localSheetId="13" hidden="1">{#N/A,#N/A,TRUE,"Лист1";#N/A,#N/A,TRUE,"Лист2";#N/A,#N/A,TRUE,"Лист3"}</definedName>
    <definedName name="ыуаы" localSheetId="10" hidden="1">{#N/A,#N/A,TRUE,"Лист1";#N/A,#N/A,TRUE,"Лист2";#N/A,#N/A,TRUE,"Лист3"}</definedName>
    <definedName name="ыуаы" localSheetId="9" hidden="1">{#N/A,#N/A,TRUE,"Лист1";#N/A,#N/A,TRUE,"Лист2";#N/A,#N/A,TRUE,"Лист3"}</definedName>
    <definedName name="ыуаы" localSheetId="11" hidden="1">{#N/A,#N/A,TRUE,"Лист1";#N/A,#N/A,TRUE,"Лист2";#N/A,#N/A,TRUE,"Лист3"}</definedName>
    <definedName name="ыуаы" localSheetId="6" hidden="1">{#N/A,#N/A,TRUE,"Лист1";#N/A,#N/A,TRUE,"Лист2";#N/A,#N/A,TRUE,"Лист3"}</definedName>
    <definedName name="ыуаы" localSheetId="7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localSheetId="15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17" hidden="1">#REF!,#REF!,#REF!,#REF!,#REF!,#REF!,#REF!</definedName>
    <definedName name="ыфавфыв" localSheetId="5" hidden="1">#REF!,#REF!,#REF!,#REF!,#REF!,#REF!,#REF!</definedName>
    <definedName name="ыфавфыв" localSheetId="2" hidden="1">#REF!,#REF!,#REF!,#REF!,#REF!,#REF!,#REF!</definedName>
    <definedName name="ыфавфыв" localSheetId="12" hidden="1">#REF!,#REF!,#REF!,#REF!,#REF!,#REF!,#REF!</definedName>
    <definedName name="ыфавфыв" localSheetId="8" hidden="1">#REF!,#REF!,#REF!,#REF!,#REF!,#REF!,#REF!</definedName>
    <definedName name="ыфавфыв" localSheetId="13" hidden="1">#REF!,#REF!,#REF!,#REF!,#REF!,#REF!,#REF!</definedName>
    <definedName name="ыфавфыв" localSheetId="10" hidden="1">#REF!,#REF!,#REF!,#REF!,#REF!,#REF!,#REF!</definedName>
    <definedName name="ыфавфыв" localSheetId="9" hidden="1">#REF!,#REF!,#REF!,#REF!,#REF!,#REF!,#REF!</definedName>
    <definedName name="ыфавфыв" localSheetId="11" hidden="1">#REF!,#REF!,#REF!,#REF!,#REF!,#REF!,#REF!</definedName>
    <definedName name="ыфавфыв" localSheetId="6" hidden="1">#REF!,#REF!,#REF!,#REF!,#REF!,#REF!,#REF!</definedName>
    <definedName name="ыфавфыв" localSheetId="7" hidden="1">#REF!,#REF!,#REF!,#REF!,#REF!,#REF!,#REF!</definedName>
    <definedName name="ыфавфыв" localSheetId="3" hidden="1">#REF!,#REF!,#REF!,#REF!,#REF!,#REF!,#REF!</definedName>
    <definedName name="ыфавфыв" hidden="1">#REF!,#REF!,#REF!,#REF!,#REF!,#REF!,#REF!</definedName>
    <definedName name="ыфса" localSheetId="17">#N/A</definedName>
    <definedName name="ыфса" localSheetId="12">#N/A</definedName>
    <definedName name="ыфса" localSheetId="8">#N/A</definedName>
    <definedName name="ыфса" localSheetId="10">#N/A</definedName>
    <definedName name="ыфса" localSheetId="9">#N/A</definedName>
    <definedName name="ыфса" localSheetId="6">[21]!ыфса</definedName>
    <definedName name="ыфса" localSheetId="7">[21]!ыфса</definedName>
    <definedName name="ыфса">#N/A</definedName>
    <definedName name="ыфцу" localSheetId="17">#REF!</definedName>
    <definedName name="ыфцу" localSheetId="5">#REF!</definedName>
    <definedName name="ыфцу" localSheetId="12">#REF!</definedName>
    <definedName name="ыфцу" localSheetId="8">#REF!</definedName>
    <definedName name="ыфцу" localSheetId="13">#REF!</definedName>
    <definedName name="ыфцу" localSheetId="10">#REF!</definedName>
    <definedName name="ыфцу" localSheetId="9">#REF!</definedName>
    <definedName name="ыфцу" localSheetId="11">#REF!</definedName>
    <definedName name="ыфцу" localSheetId="6">#REF!</definedName>
    <definedName name="ыфцу" localSheetId="7">#REF!</definedName>
    <definedName name="ыфцу" localSheetId="3">#REF!</definedName>
    <definedName name="ыфцу">#REF!</definedName>
    <definedName name="ыыы" localSheetId="17">#REF!</definedName>
    <definedName name="ыыы" localSheetId="5">#REF!</definedName>
    <definedName name="ыыы" localSheetId="12">#REF!</definedName>
    <definedName name="ыыы" localSheetId="8">#REF!</definedName>
    <definedName name="ыыы" localSheetId="13">#REF!</definedName>
    <definedName name="ыыы" localSheetId="10">#REF!</definedName>
    <definedName name="ыыы" localSheetId="9">#REF!</definedName>
    <definedName name="ыыы" localSheetId="11">#REF!</definedName>
    <definedName name="ыыы" localSheetId="6">#REF!</definedName>
    <definedName name="ыыы" localSheetId="7">#REF!</definedName>
    <definedName name="ыыы" localSheetId="3">#REF!</definedName>
    <definedName name="ыыы">#REF!</definedName>
    <definedName name="ыыы1" localSheetId="17" hidden="1">{#N/A,#N/A,FALSE,"Себестоимсть-97"}</definedName>
    <definedName name="ыыы1" localSheetId="5" hidden="1">{#N/A,#N/A,FALSE,"Себестоимсть-97"}</definedName>
    <definedName name="ыыы1" localSheetId="12" hidden="1">{#N/A,#N/A,FALSE,"Себестоимсть-97"}</definedName>
    <definedName name="ыыы1" localSheetId="8" hidden="1">{#N/A,#N/A,FALSE,"Себестоимсть-97"}</definedName>
    <definedName name="ыыы1" localSheetId="10" hidden="1">{#N/A,#N/A,FALSE,"Себестоимсть-97"}</definedName>
    <definedName name="ыыы1" localSheetId="9" hidden="1">{#N/A,#N/A,FALSE,"Себестоимсть-97"}</definedName>
    <definedName name="ыыы1" localSheetId="6" hidden="1">{#N/A,#N/A,FALSE,"Себестоимсть-97"}</definedName>
    <definedName name="ыыы1" localSheetId="7" hidden="1">{#N/A,#N/A,FALSE,"Себестоимсть-97"}</definedName>
    <definedName name="ыыы1" localSheetId="3" hidden="1">{#N/A,#N/A,FALSE,"Себестоимсть-97"}</definedName>
    <definedName name="ыыы1" hidden="1">{#N/A,#N/A,FALSE,"Себестоимсть-97"}</definedName>
    <definedName name="ыыыы" localSheetId="17">#REF!</definedName>
    <definedName name="ыыыы" localSheetId="5">#REF!</definedName>
    <definedName name="ыыыы" localSheetId="12">#REF!</definedName>
    <definedName name="ыыыы" localSheetId="8">#REF!</definedName>
    <definedName name="ыыыы" localSheetId="13">#REF!</definedName>
    <definedName name="ыыыы" localSheetId="10">#REF!</definedName>
    <definedName name="ыыыы" localSheetId="9">#REF!</definedName>
    <definedName name="ыыыы" localSheetId="11">#REF!</definedName>
    <definedName name="ыыыы" localSheetId="6">#REF!</definedName>
    <definedName name="ыыыы" localSheetId="7">#REF!</definedName>
    <definedName name="ыыыы" localSheetId="3">#REF!</definedName>
    <definedName name="ыыыы">#REF!</definedName>
    <definedName name="ыыыыыыыыыыыыы">#N/A</definedName>
    <definedName name="ыэ" localSheetId="6">'Прил 2'!ыэ</definedName>
    <definedName name="ыэ">#N/A</definedName>
    <definedName name="ьлбюб" localSheetId="17">#REF!</definedName>
    <definedName name="ьлбюб" localSheetId="5">#REF!</definedName>
    <definedName name="ьлбюб" localSheetId="12">#REF!</definedName>
    <definedName name="ьлбюб" localSheetId="8">#REF!</definedName>
    <definedName name="ьлбюб" localSheetId="13">#REF!</definedName>
    <definedName name="ьлбюб" localSheetId="10">#REF!</definedName>
    <definedName name="ьлбюб" localSheetId="9">#REF!</definedName>
    <definedName name="ьлбюб" localSheetId="11">#REF!</definedName>
    <definedName name="ьлбюб" localSheetId="6">#REF!</definedName>
    <definedName name="ьлбюб" localSheetId="7">#REF!</definedName>
    <definedName name="ьлбюб" localSheetId="3">#REF!</definedName>
    <definedName name="ьлбюб">#REF!</definedName>
    <definedName name="ьти">#N/A</definedName>
    <definedName name="ььь" localSheetId="5">#REF!</definedName>
    <definedName name="ььь" localSheetId="12">#REF!</definedName>
    <definedName name="ььь" localSheetId="8">#REF!</definedName>
    <definedName name="ььь" localSheetId="13">#REF!</definedName>
    <definedName name="ььь" localSheetId="10">#REF!</definedName>
    <definedName name="ььь" localSheetId="9">#REF!</definedName>
    <definedName name="ььь" localSheetId="6">#REF!</definedName>
    <definedName name="ььь" localSheetId="7">#REF!</definedName>
    <definedName name="ььь" localSheetId="3">#REF!</definedName>
    <definedName name="ььь">#REF!</definedName>
    <definedName name="э" localSheetId="5">#REF!</definedName>
    <definedName name="э" localSheetId="12">#REF!</definedName>
    <definedName name="э" localSheetId="8">#REF!</definedName>
    <definedName name="э" localSheetId="13">#REF!</definedName>
    <definedName name="э" localSheetId="10">#REF!</definedName>
    <definedName name="э" localSheetId="9">#REF!</definedName>
    <definedName name="э" localSheetId="6">#REF!</definedName>
    <definedName name="э" localSheetId="7">#REF!</definedName>
    <definedName name="э" localSheetId="3">#REF!</definedName>
    <definedName name="э">#REF!</definedName>
    <definedName name="ЭлДВП" localSheetId="5">#REF!</definedName>
    <definedName name="ЭлДВП" localSheetId="12">#REF!</definedName>
    <definedName name="ЭлДВП" localSheetId="8">#REF!</definedName>
    <definedName name="ЭлДВП" localSheetId="13">#REF!</definedName>
    <definedName name="ЭлДВП" localSheetId="10">#REF!</definedName>
    <definedName name="ЭлДВП" localSheetId="9">#REF!</definedName>
    <definedName name="ЭлДВП" localSheetId="6">#REF!</definedName>
    <definedName name="ЭлДВП" localSheetId="7">#REF!</definedName>
    <definedName name="ЭлДВП" localSheetId="3">#REF!</definedName>
    <definedName name="ЭлДВП">#REF!</definedName>
    <definedName name="электр" localSheetId="5">#REF!</definedName>
    <definedName name="электр" localSheetId="12">#REF!</definedName>
    <definedName name="электр" localSheetId="8">#REF!</definedName>
    <definedName name="электр" localSheetId="13">#REF!</definedName>
    <definedName name="электр" localSheetId="10">#REF!</definedName>
    <definedName name="электр" localSheetId="9">#REF!</definedName>
    <definedName name="электр" localSheetId="6">#REF!</definedName>
    <definedName name="электр" localSheetId="7">#REF!</definedName>
    <definedName name="электр" localSheetId="3">#REF!</definedName>
    <definedName name="электр">#REF!</definedName>
    <definedName name="Энергоресурсы" localSheetId="5">#REF!</definedName>
    <definedName name="Энергоресурсы" localSheetId="12">#REF!</definedName>
    <definedName name="Энергоресурсы" localSheetId="8">#REF!</definedName>
    <definedName name="Энергоресурсы" localSheetId="13">#REF!</definedName>
    <definedName name="Энергоресурсы" localSheetId="10">#REF!</definedName>
    <definedName name="Энергоресурсы" localSheetId="9">#REF!</definedName>
    <definedName name="Энергоресурсы" localSheetId="6">#REF!</definedName>
    <definedName name="Энергоресурсы" localSheetId="7">#REF!</definedName>
    <definedName name="Энергоресурсы" localSheetId="3">#REF!</definedName>
    <definedName name="Энергоресурсы">#REF!</definedName>
    <definedName name="ээ" localSheetId="17">#REF!</definedName>
    <definedName name="ээ" localSheetId="5">#REF!</definedName>
    <definedName name="ээ" localSheetId="12">#REF!</definedName>
    <definedName name="ээ" localSheetId="8">#REF!</definedName>
    <definedName name="ээ" localSheetId="13">#REF!</definedName>
    <definedName name="ээ" localSheetId="10">#REF!</definedName>
    <definedName name="ээ" localSheetId="9">#REF!</definedName>
    <definedName name="ээ" localSheetId="11">#REF!</definedName>
    <definedName name="ээ" localSheetId="6">#REF!</definedName>
    <definedName name="ээ" localSheetId="7">#REF!</definedName>
    <definedName name="ээ" localSheetId="3">#REF!</definedName>
    <definedName name="ээ">#REF!</definedName>
    <definedName name="эээ" localSheetId="5">#REF!</definedName>
    <definedName name="эээ" localSheetId="12">#REF!</definedName>
    <definedName name="эээ" localSheetId="8">#REF!</definedName>
    <definedName name="эээ" localSheetId="13">#REF!</definedName>
    <definedName name="эээ" localSheetId="10">#REF!</definedName>
    <definedName name="эээ" localSheetId="9">#REF!</definedName>
    <definedName name="эээ" localSheetId="6">#REF!</definedName>
    <definedName name="эээ" localSheetId="7">#REF!</definedName>
    <definedName name="эээ" localSheetId="3">#REF!</definedName>
    <definedName name="эээ">#REF!</definedName>
    <definedName name="ю" localSheetId="17">#N/A</definedName>
    <definedName name="ю" localSheetId="12">#N/A</definedName>
    <definedName name="ю" localSheetId="8">#N/A</definedName>
    <definedName name="ю" localSheetId="10">#N/A</definedName>
    <definedName name="ю" localSheetId="9">#N/A</definedName>
    <definedName name="ю" localSheetId="6">[21]!ю</definedName>
    <definedName name="ю" localSheetId="7">[21]!ю</definedName>
    <definedName name="ю">#N/A</definedName>
    <definedName name="юююю" localSheetId="17">#REF!</definedName>
    <definedName name="юююю" localSheetId="5">#REF!</definedName>
    <definedName name="юююю" localSheetId="12">#REF!</definedName>
    <definedName name="юююю" localSheetId="8">#REF!</definedName>
    <definedName name="юююю" localSheetId="13">#REF!</definedName>
    <definedName name="юююю" localSheetId="10">#REF!</definedName>
    <definedName name="юююю" localSheetId="9">#REF!</definedName>
    <definedName name="юююю" localSheetId="6">#REF!</definedName>
    <definedName name="юююю" localSheetId="7">#REF!</definedName>
    <definedName name="юююю" localSheetId="3">#REF!</definedName>
    <definedName name="юююю">#REF!</definedName>
    <definedName name="ююююююю" localSheetId="17">#N/A</definedName>
    <definedName name="ююююююю" localSheetId="12">#N/A</definedName>
    <definedName name="ююююююю" localSheetId="8">#N/A</definedName>
    <definedName name="ююююююю" localSheetId="10">#N/A</definedName>
    <definedName name="ююююююю" localSheetId="9">#N/A</definedName>
    <definedName name="ююююююю" localSheetId="6">[21]!ююююююю</definedName>
    <definedName name="ююююююю" localSheetId="7">[21]!ююююююю</definedName>
    <definedName name="ююююююю">#N/A</definedName>
    <definedName name="я" localSheetId="17">#REF!</definedName>
    <definedName name="я" localSheetId="5">#REF!</definedName>
    <definedName name="я" localSheetId="12">#REF!</definedName>
    <definedName name="я" localSheetId="8">#REF!</definedName>
    <definedName name="я" localSheetId="13">#REF!</definedName>
    <definedName name="я" localSheetId="10">#REF!</definedName>
    <definedName name="я" localSheetId="9">#REF!</definedName>
    <definedName name="я" localSheetId="11">#REF!</definedName>
    <definedName name="я" localSheetId="6">#REF!</definedName>
    <definedName name="я" localSheetId="7">#REF!</definedName>
    <definedName name="я" localSheetId="3">#REF!</definedName>
    <definedName name="я">#REF!</definedName>
    <definedName name="явцыв" localSheetId="17">#REF!</definedName>
    <definedName name="явцыв" localSheetId="5">#REF!</definedName>
    <definedName name="явцыв" localSheetId="12">#REF!</definedName>
    <definedName name="явцыв" localSheetId="8">#REF!</definedName>
    <definedName name="явцыв" localSheetId="13">#REF!</definedName>
    <definedName name="явцыв" localSheetId="10">#REF!</definedName>
    <definedName name="явцыв" localSheetId="9">#REF!</definedName>
    <definedName name="явцыв" localSheetId="11">#REF!</definedName>
    <definedName name="явцыв" localSheetId="6">#REF!</definedName>
    <definedName name="явцыв" localSheetId="7">#REF!</definedName>
    <definedName name="явцыв" localSheetId="3">#REF!</definedName>
    <definedName name="явцыв">#REF!</definedName>
    <definedName name="янв" localSheetId="17">#REF!</definedName>
    <definedName name="янв" localSheetId="5">#REF!</definedName>
    <definedName name="янв" localSheetId="12">#REF!</definedName>
    <definedName name="янв" localSheetId="8">#REF!</definedName>
    <definedName name="янв" localSheetId="13">#REF!</definedName>
    <definedName name="янв" localSheetId="10">#REF!</definedName>
    <definedName name="янв" localSheetId="9">#REF!</definedName>
    <definedName name="янв" localSheetId="11">#REF!</definedName>
    <definedName name="янв" localSheetId="6">#REF!</definedName>
    <definedName name="янв" localSheetId="7">#REF!</definedName>
    <definedName name="янв" localSheetId="3">#REF!</definedName>
    <definedName name="янв">#REF!</definedName>
    <definedName name="янв2" localSheetId="17">#REF!</definedName>
    <definedName name="янв2" localSheetId="5">#REF!</definedName>
    <definedName name="янв2" localSheetId="12">#REF!</definedName>
    <definedName name="янв2" localSheetId="8">#REF!</definedName>
    <definedName name="янв2" localSheetId="13">#REF!</definedName>
    <definedName name="янв2" localSheetId="10">#REF!</definedName>
    <definedName name="янв2" localSheetId="9">#REF!</definedName>
    <definedName name="янв2" localSheetId="11">#REF!</definedName>
    <definedName name="янв2" localSheetId="6">#REF!</definedName>
    <definedName name="янв2" localSheetId="7">#REF!</definedName>
    <definedName name="янв2" localSheetId="3">#REF!</definedName>
    <definedName name="янв2">#REF!</definedName>
    <definedName name="яя" localSheetId="17">#REF!</definedName>
    <definedName name="яя" localSheetId="5">#REF!</definedName>
    <definedName name="яя" localSheetId="12">#REF!</definedName>
    <definedName name="яя" localSheetId="8">#REF!</definedName>
    <definedName name="яя" localSheetId="13">#REF!</definedName>
    <definedName name="яя" localSheetId="10">#REF!</definedName>
    <definedName name="яя" localSheetId="9">#REF!</definedName>
    <definedName name="яя" localSheetId="11">#REF!</definedName>
    <definedName name="яя" localSheetId="6">#REF!</definedName>
    <definedName name="яя" localSheetId="7">#REF!</definedName>
    <definedName name="яя" localSheetId="3">#REF!</definedName>
    <definedName name="яя">#REF!</definedName>
    <definedName name="яяя" localSheetId="17">#N/A</definedName>
    <definedName name="яяя" localSheetId="12">#N/A</definedName>
    <definedName name="яяя" localSheetId="8">#N/A</definedName>
    <definedName name="яяя" localSheetId="10">#N/A</definedName>
    <definedName name="яяя" localSheetId="9">#N/A</definedName>
    <definedName name="яяя" localSheetId="6">[21]!яяя</definedName>
    <definedName name="яяя" localSheetId="7">[21]!яяя</definedName>
    <definedName name="яяя">#N/A</definedName>
  </definedNames>
  <calcPr calcId="145621"/>
</workbook>
</file>

<file path=xl/calcChain.xml><?xml version="1.0" encoding="utf-8"?>
<calcChain xmlns="http://schemas.openxmlformats.org/spreadsheetml/2006/main">
  <c r="I174" i="85" l="1"/>
  <c r="H174" i="85"/>
  <c r="G174" i="85"/>
  <c r="E174" i="85"/>
  <c r="H173" i="85"/>
  <c r="I173" i="85" s="1"/>
  <c r="G173" i="85"/>
  <c r="F173" i="85"/>
  <c r="H172" i="85"/>
  <c r="I172" i="85" s="1"/>
  <c r="G172" i="85"/>
  <c r="F172" i="85"/>
  <c r="E168" i="85"/>
  <c r="G159" i="85"/>
  <c r="H159" i="85" s="1"/>
  <c r="I159" i="85" s="1"/>
  <c r="F159" i="85"/>
  <c r="G158" i="85"/>
  <c r="H158" i="85" s="1"/>
  <c r="I158" i="85" s="1"/>
  <c r="F158" i="85"/>
  <c r="G154" i="85"/>
  <c r="H154" i="85" s="1"/>
  <c r="I154" i="85" s="1"/>
  <c r="F154" i="85"/>
  <c r="E148" i="85"/>
  <c r="I136" i="85"/>
  <c r="H136" i="85"/>
  <c r="G136" i="85"/>
  <c r="F136" i="85"/>
  <c r="F174" i="85" s="1"/>
  <c r="E136" i="85"/>
  <c r="I77" i="85"/>
  <c r="H77" i="85"/>
  <c r="G77" i="85"/>
  <c r="F77" i="85"/>
  <c r="E74" i="85"/>
  <c r="H61" i="85"/>
  <c r="I61" i="85" s="1"/>
  <c r="G61" i="85"/>
  <c r="F61" i="85"/>
  <c r="H159" i="79" l="1"/>
  <c r="I159" i="79" s="1"/>
  <c r="I158" i="79"/>
  <c r="H158" i="79"/>
  <c r="L66" i="81"/>
  <c r="M66" i="81"/>
  <c r="N66" i="81"/>
  <c r="K66" i="81"/>
  <c r="L7" i="81"/>
  <c r="M7" i="81"/>
  <c r="N7" i="81"/>
  <c r="K7" i="81"/>
  <c r="E66" i="81" l="1"/>
  <c r="C66" i="81"/>
  <c r="E7" i="81"/>
  <c r="C7" i="81"/>
  <c r="E30" i="81"/>
  <c r="E8" i="81"/>
  <c r="E29" i="81"/>
  <c r="I7" i="80" l="1"/>
  <c r="H7" i="80"/>
  <c r="G7" i="80"/>
  <c r="F7" i="80"/>
  <c r="F174" i="79"/>
  <c r="G174" i="79"/>
  <c r="H174" i="79"/>
  <c r="I174" i="79"/>
  <c r="E174" i="79"/>
  <c r="H173" i="79"/>
  <c r="I173" i="79" s="1"/>
  <c r="I172" i="79"/>
  <c r="H172" i="79"/>
  <c r="H154" i="79" l="1"/>
  <c r="I154" i="79" s="1"/>
  <c r="F136" i="79"/>
  <c r="G136" i="79"/>
  <c r="H136" i="79"/>
  <c r="I136" i="79"/>
  <c r="E136" i="79"/>
  <c r="I77" i="79"/>
  <c r="H77" i="79"/>
  <c r="G77" i="79"/>
  <c r="F77" i="79"/>
  <c r="I61" i="79"/>
  <c r="H61" i="79"/>
  <c r="H14" i="82" l="1"/>
  <c r="H12" i="82"/>
  <c r="Q18" i="83"/>
  <c r="M18" i="83"/>
  <c r="I18" i="83"/>
  <c r="T17" i="83"/>
  <c r="U17" i="83" s="1"/>
  <c r="F17" i="83"/>
  <c r="E17" i="83"/>
  <c r="F18" i="83" s="1"/>
  <c r="Z16" i="83"/>
  <c r="V16" i="83"/>
  <c r="W16" i="83" s="1"/>
  <c r="R16" i="83"/>
  <c r="N16" i="83"/>
  <c r="O16" i="83" s="1"/>
  <c r="K16" i="83"/>
  <c r="G16" i="83"/>
  <c r="Q15" i="83"/>
  <c r="R15" i="83" s="1"/>
  <c r="P15" i="83"/>
  <c r="M15" i="83"/>
  <c r="N15" i="83" s="1"/>
  <c r="L15" i="83"/>
  <c r="G15" i="83"/>
  <c r="K15" i="83" s="1"/>
  <c r="F10" i="83"/>
  <c r="F11" i="83" s="1"/>
  <c r="E10" i="83"/>
  <c r="I9" i="83"/>
  <c r="M9" i="83" s="1"/>
  <c r="H9" i="83"/>
  <c r="J9" i="83" s="1"/>
  <c r="K9" i="83" s="1"/>
  <c r="G9" i="83"/>
  <c r="I8" i="83"/>
  <c r="J8" i="83" s="1"/>
  <c r="H8" i="83"/>
  <c r="H10" i="83" s="1"/>
  <c r="G8" i="83"/>
  <c r="G10" i="83" s="1"/>
  <c r="F51" i="82"/>
  <c r="F52" i="82" s="1"/>
  <c r="E51" i="82"/>
  <c r="G50" i="82"/>
  <c r="G49" i="82"/>
  <c r="G51" i="82" s="1"/>
  <c r="F47" i="82"/>
  <c r="F46" i="82"/>
  <c r="E46" i="82"/>
  <c r="I45" i="82"/>
  <c r="H45" i="82"/>
  <c r="J45" i="82" s="1"/>
  <c r="K45" i="82" s="1"/>
  <c r="G45" i="82"/>
  <c r="J44" i="82"/>
  <c r="G44" i="82"/>
  <c r="G46" i="82" s="1"/>
  <c r="F39" i="82"/>
  <c r="F40" i="82" s="1"/>
  <c r="E39" i="82"/>
  <c r="I38" i="82"/>
  <c r="J38" i="82" s="1"/>
  <c r="K38" i="82" s="1"/>
  <c r="H38" i="82"/>
  <c r="G38" i="82"/>
  <c r="J37" i="82"/>
  <c r="K37" i="82" s="1"/>
  <c r="H37" i="82"/>
  <c r="H54" i="82" s="1"/>
  <c r="G37" i="82"/>
  <c r="G39" i="82" s="1"/>
  <c r="F34" i="82"/>
  <c r="F35" i="82" s="1"/>
  <c r="E34" i="82"/>
  <c r="I33" i="82"/>
  <c r="H33" i="82"/>
  <c r="H28" i="82" s="1"/>
  <c r="G33" i="82"/>
  <c r="G32" i="82"/>
  <c r="G34" i="82" s="1"/>
  <c r="G28" i="82"/>
  <c r="F28" i="82"/>
  <c r="E28" i="82"/>
  <c r="J27" i="82"/>
  <c r="J32" i="82" s="1"/>
  <c r="F27" i="82"/>
  <c r="G27" i="82" s="1"/>
  <c r="G29" i="82" s="1"/>
  <c r="E27" i="82"/>
  <c r="E29" i="82" s="1"/>
  <c r="I23" i="82"/>
  <c r="H23" i="82"/>
  <c r="H24" i="82" s="1"/>
  <c r="I18" i="82"/>
  <c r="H18" i="82"/>
  <c r="G14" i="82"/>
  <c r="F14" i="82"/>
  <c r="H19" i="82" s="1"/>
  <c r="E14" i="82"/>
  <c r="I13" i="82"/>
  <c r="I50" i="82" s="1"/>
  <c r="H13" i="82"/>
  <c r="H8" i="82" s="1"/>
  <c r="J8" i="82" s="1"/>
  <c r="K8" i="82" s="1"/>
  <c r="J12" i="82"/>
  <c r="O8" i="82"/>
  <c r="I8" i="82"/>
  <c r="G8" i="82"/>
  <c r="F8" i="82"/>
  <c r="E8" i="82"/>
  <c r="O7" i="82"/>
  <c r="E7" i="82"/>
  <c r="E9" i="82" s="1"/>
  <c r="Q9" i="83" l="1"/>
  <c r="U18" i="83"/>
  <c r="X17" i="83"/>
  <c r="U15" i="83"/>
  <c r="S15" i="83"/>
  <c r="R17" i="83"/>
  <c r="K8" i="83"/>
  <c r="J10" i="83"/>
  <c r="K10" i="83" s="1"/>
  <c r="O15" i="83"/>
  <c r="N17" i="83"/>
  <c r="O17" i="83" s="1"/>
  <c r="T15" i="83"/>
  <c r="G17" i="83"/>
  <c r="K17" i="83" s="1"/>
  <c r="I10" i="83"/>
  <c r="S16" i="83"/>
  <c r="AA16" i="83"/>
  <c r="L9" i="83"/>
  <c r="J34" i="82"/>
  <c r="K32" i="82"/>
  <c r="H17" i="82"/>
  <c r="F7" i="82"/>
  <c r="F9" i="82" s="1"/>
  <c r="F10" i="82" s="1"/>
  <c r="J13" i="82"/>
  <c r="K13" i="82" s="1"/>
  <c r="J18" i="82"/>
  <c r="J23" i="82"/>
  <c r="I28" i="82"/>
  <c r="J28" i="82" s="1"/>
  <c r="F29" i="82"/>
  <c r="F30" i="82" s="1"/>
  <c r="J33" i="82"/>
  <c r="K33" i="82" s="1"/>
  <c r="J46" i="82"/>
  <c r="G7" i="82"/>
  <c r="G9" i="82" s="1"/>
  <c r="K12" i="82"/>
  <c r="F15" i="82"/>
  <c r="I37" i="82"/>
  <c r="I39" i="82" s="1"/>
  <c r="I40" i="82" s="1"/>
  <c r="J39" i="82"/>
  <c r="K39" i="82" s="1"/>
  <c r="K44" i="82"/>
  <c r="H50" i="82"/>
  <c r="J50" i="82" s="1"/>
  <c r="K50" i="82" s="1"/>
  <c r="K27" i="82"/>
  <c r="V15" i="83" l="1"/>
  <c r="Y17" i="83"/>
  <c r="X15" i="83"/>
  <c r="I11" i="83"/>
  <c r="L10" i="83"/>
  <c r="M10" i="83" s="1"/>
  <c r="U9" i="83"/>
  <c r="N9" i="83"/>
  <c r="O9" i="83" s="1"/>
  <c r="P9" i="83"/>
  <c r="L8" i="83"/>
  <c r="S17" i="83"/>
  <c r="K28" i="82"/>
  <c r="J29" i="82"/>
  <c r="K29" i="82" s="1"/>
  <c r="O22" i="82"/>
  <c r="P7" i="82"/>
  <c r="H34" i="82"/>
  <c r="H32" i="82" s="1"/>
  <c r="K34" i="82"/>
  <c r="J14" i="82"/>
  <c r="H46" i="82"/>
  <c r="H44" i="82" s="1"/>
  <c r="I44" i="82" s="1"/>
  <c r="I46" i="82" s="1"/>
  <c r="I47" i="82" s="1"/>
  <c r="K46" i="82"/>
  <c r="Y18" i="83" l="1"/>
  <c r="Y15" i="83"/>
  <c r="Z15" i="83" s="1"/>
  <c r="Y9" i="83"/>
  <c r="R9" i="83"/>
  <c r="S9" i="83" s="1"/>
  <c r="T9" i="83"/>
  <c r="M11" i="83"/>
  <c r="P10" i="83"/>
  <c r="Q10" i="83" s="1"/>
  <c r="M8" i="83"/>
  <c r="N8" i="83" s="1"/>
  <c r="W15" i="83"/>
  <c r="V17" i="83"/>
  <c r="W17" i="83" s="1"/>
  <c r="H27" i="82"/>
  <c r="I32" i="82"/>
  <c r="I34" i="82" s="1"/>
  <c r="I35" i="82" s="1"/>
  <c r="K14" i="82"/>
  <c r="H7" i="82"/>
  <c r="H49" i="82"/>
  <c r="I12" i="82"/>
  <c r="O8" i="83" l="1"/>
  <c r="N10" i="83"/>
  <c r="O10" i="83" s="1"/>
  <c r="AA15" i="83"/>
  <c r="Z17" i="83"/>
  <c r="AA17" i="83" s="1"/>
  <c r="V9" i="83"/>
  <c r="W9" i="83" s="1"/>
  <c r="X9" i="83"/>
  <c r="T8" i="83"/>
  <c r="Q11" i="83"/>
  <c r="T10" i="83"/>
  <c r="U10" i="83" s="1"/>
  <c r="Q8" i="83"/>
  <c r="P8" i="83"/>
  <c r="I49" i="82"/>
  <c r="I51" i="82" s="1"/>
  <c r="I14" i="82"/>
  <c r="H51" i="82"/>
  <c r="H9" i="82"/>
  <c r="H29" i="82"/>
  <c r="I27" i="82"/>
  <c r="I29" i="82" s="1"/>
  <c r="I30" i="82" s="1"/>
  <c r="Z9" i="83" l="1"/>
  <c r="AA9" i="83" s="1"/>
  <c r="R8" i="83"/>
  <c r="U11" i="83"/>
  <c r="X10" i="83"/>
  <c r="Y10" i="83" s="1"/>
  <c r="U8" i="83"/>
  <c r="V8" i="83" s="1"/>
  <c r="I24" i="82"/>
  <c r="I15" i="82"/>
  <c r="I52" i="82"/>
  <c r="J49" i="82"/>
  <c r="I7" i="82"/>
  <c r="W8" i="83" l="1"/>
  <c r="V10" i="83"/>
  <c r="Y11" i="83"/>
  <c r="Y8" i="83"/>
  <c r="S8" i="83"/>
  <c r="R10" i="83"/>
  <c r="S10" i="83" s="1"/>
  <c r="X8" i="83"/>
  <c r="Z8" i="83" s="1"/>
  <c r="J51" i="82"/>
  <c r="K51" i="82" s="1"/>
  <c r="K49" i="82"/>
  <c r="I9" i="82"/>
  <c r="I10" i="82" s="1"/>
  <c r="J7" i="82"/>
  <c r="I22" i="82"/>
  <c r="I25" i="82"/>
  <c r="AA8" i="83" l="1"/>
  <c r="Z10" i="83"/>
  <c r="AA10" i="83" s="1"/>
  <c r="W10" i="83"/>
  <c r="K7" i="82"/>
  <c r="P8" i="82"/>
  <c r="J9" i="82"/>
  <c r="K9" i="82" s="1"/>
  <c r="J22" i="82"/>
  <c r="I17" i="82"/>
  <c r="P22" i="82" s="1"/>
  <c r="I19" i="82" l="1"/>
  <c r="I20" i="82" s="1"/>
  <c r="J17" i="82"/>
  <c r="J19" i="82" s="1"/>
  <c r="J24" i="82"/>
  <c r="Q22" i="82"/>
  <c r="H17" i="75" l="1"/>
  <c r="H14" i="75"/>
  <c r="H12" i="75"/>
  <c r="F10" i="78" l="1"/>
  <c r="F11" i="78"/>
  <c r="F12" i="78"/>
  <c r="F13" i="78"/>
  <c r="F14" i="78"/>
  <c r="F17" i="78"/>
  <c r="F18" i="78"/>
  <c r="F20" i="78"/>
  <c r="F25" i="78"/>
  <c r="F26" i="78"/>
  <c r="F36" i="78"/>
  <c r="F39" i="78"/>
  <c r="F40" i="78"/>
  <c r="F41" i="78"/>
  <c r="F43" i="78"/>
  <c r="F44" i="78"/>
  <c r="F50" i="78"/>
  <c r="F51" i="78"/>
  <c r="F53" i="78"/>
  <c r="F54" i="78"/>
  <c r="F55" i="78"/>
  <c r="F58" i="78"/>
  <c r="F59" i="78"/>
  <c r="F61" i="78"/>
  <c r="F9" i="78"/>
  <c r="D57" i="78"/>
  <c r="E41" i="78"/>
  <c r="D41" i="78"/>
  <c r="D15" i="78"/>
  <c r="E9" i="78"/>
  <c r="D9" i="78"/>
  <c r="D38" i="78" l="1"/>
  <c r="D66" i="78" s="1"/>
  <c r="D37" i="77" l="1"/>
  <c r="D26" i="77" s="1"/>
  <c r="H66" i="81" l="1"/>
  <c r="G66" i="81"/>
  <c r="J29" i="81"/>
  <c r="J7" i="81" s="1"/>
  <c r="J66" i="81" s="1"/>
  <c r="I29" i="81"/>
  <c r="I7" i="81" s="1"/>
  <c r="I66" i="81" s="1"/>
  <c r="H7" i="81"/>
  <c r="G7" i="81"/>
  <c r="D7" i="81"/>
  <c r="D66" i="81" s="1"/>
  <c r="E7" i="80"/>
  <c r="D7" i="80"/>
  <c r="G173" i="79"/>
  <c r="F173" i="79"/>
  <c r="G172" i="79"/>
  <c r="F172" i="79"/>
  <c r="E168" i="79"/>
  <c r="G159" i="79"/>
  <c r="F159" i="79"/>
  <c r="G158" i="79"/>
  <c r="F158" i="79"/>
  <c r="G154" i="79"/>
  <c r="F154" i="79"/>
  <c r="E74" i="79"/>
  <c r="E148" i="79" s="1"/>
  <c r="G61" i="79"/>
  <c r="F61" i="79"/>
  <c r="E16" i="78"/>
  <c r="F16" i="78" s="1"/>
  <c r="E19" i="78"/>
  <c r="F19" i="78" s="1"/>
  <c r="E21" i="78"/>
  <c r="F21" i="78" s="1"/>
  <c r="E22" i="78"/>
  <c r="F22" i="78" s="1"/>
  <c r="E23" i="78"/>
  <c r="F23" i="78" s="1"/>
  <c r="E24" i="78"/>
  <c r="F24" i="78" s="1"/>
  <c r="E27" i="78"/>
  <c r="F27" i="78" s="1"/>
  <c r="E28" i="78"/>
  <c r="F28" i="78" s="1"/>
  <c r="E29" i="78"/>
  <c r="F29" i="78" s="1"/>
  <c r="E30" i="78"/>
  <c r="F30" i="78" s="1"/>
  <c r="E31" i="78"/>
  <c r="F31" i="78" s="1"/>
  <c r="E32" i="78"/>
  <c r="F32" i="78" s="1"/>
  <c r="E33" i="78"/>
  <c r="F33" i="78" s="1"/>
  <c r="E34" i="78"/>
  <c r="F34" i="78" s="1"/>
  <c r="E35" i="78"/>
  <c r="F35" i="78" s="1"/>
  <c r="E37" i="78"/>
  <c r="F37" i="78" s="1"/>
  <c r="E42" i="78"/>
  <c r="F42" i="78" s="1"/>
  <c r="E45" i="78"/>
  <c r="F45" i="78" s="1"/>
  <c r="E46" i="78"/>
  <c r="F46" i="78" s="1"/>
  <c r="E47" i="78"/>
  <c r="F47" i="78" s="1"/>
  <c r="E48" i="78"/>
  <c r="F48" i="78" s="1"/>
  <c r="E49" i="78"/>
  <c r="F49" i="78" s="1"/>
  <c r="E52" i="78"/>
  <c r="F52" i="78" s="1"/>
  <c r="E56" i="78"/>
  <c r="F56" i="78" s="1"/>
  <c r="E60" i="78"/>
  <c r="E62" i="78"/>
  <c r="F62" i="78" s="1"/>
  <c r="E63" i="78"/>
  <c r="F63" i="78" s="1"/>
  <c r="E64" i="78"/>
  <c r="F64" i="78" s="1"/>
  <c r="E65" i="78"/>
  <c r="F65" i="78" s="1"/>
  <c r="E57" i="78" l="1"/>
  <c r="F60" i="78"/>
  <c r="E15" i="78"/>
  <c r="E20" i="77"/>
  <c r="E18" i="77"/>
  <c r="D16" i="77"/>
  <c r="D9" i="77"/>
  <c r="E7" i="77"/>
  <c r="E26" i="77" s="1"/>
  <c r="F15" i="78" l="1"/>
  <c r="E38" i="78"/>
  <c r="F38" i="78" s="1"/>
  <c r="F57" i="78"/>
  <c r="H29" i="75"/>
  <c r="H28" i="75"/>
  <c r="H27" i="75"/>
  <c r="K136" i="41"/>
  <c r="K137" i="41" s="1"/>
  <c r="X15" i="76"/>
  <c r="AA15" i="76"/>
  <c r="AA14" i="76"/>
  <c r="AA13" i="76"/>
  <c r="W15" i="76"/>
  <c r="W14" i="76"/>
  <c r="W13" i="76"/>
  <c r="Z15" i="76"/>
  <c r="Z14" i="76"/>
  <c r="U13" i="76"/>
  <c r="T13" i="76"/>
  <c r="T15" i="76"/>
  <c r="V13" i="76"/>
  <c r="V14" i="76"/>
  <c r="V15" i="76"/>
  <c r="S15" i="76"/>
  <c r="S14" i="76"/>
  <c r="S13" i="76"/>
  <c r="R14" i="76"/>
  <c r="R13" i="76"/>
  <c r="O14" i="76"/>
  <c r="N14" i="76"/>
  <c r="N13" i="76"/>
  <c r="E66" i="78" l="1"/>
  <c r="F66" i="78" s="1"/>
  <c r="X13" i="76"/>
  <c r="Z13" i="76"/>
  <c r="Y13" i="76" l="1"/>
  <c r="Y15" i="76" s="1"/>
  <c r="Y16" i="76" s="1"/>
  <c r="Y10" i="76" l="1"/>
  <c r="X10" i="76"/>
  <c r="Y9" i="76"/>
  <c r="X9" i="76"/>
  <c r="Z9" i="76" s="1"/>
  <c r="AA9" i="76" s="1"/>
  <c r="U10" i="76"/>
  <c r="U11" i="76" s="1"/>
  <c r="U15" i="76"/>
  <c r="U16" i="76" s="1"/>
  <c r="T10" i="76"/>
  <c r="U9" i="76"/>
  <c r="V9" i="76" s="1"/>
  <c r="W9" i="76" s="1"/>
  <c r="T9" i="76"/>
  <c r="T8" i="76"/>
  <c r="Q10" i="76"/>
  <c r="Q11" i="76" s="1"/>
  <c r="H10" i="76"/>
  <c r="R15" i="76"/>
  <c r="P10" i="76"/>
  <c r="Q9" i="76"/>
  <c r="R9" i="76" s="1"/>
  <c r="S9" i="76" s="1"/>
  <c r="P9" i="76"/>
  <c r="P8" i="76"/>
  <c r="O9" i="76"/>
  <c r="O10" i="76"/>
  <c r="O8" i="76"/>
  <c r="M10" i="76"/>
  <c r="L8" i="76"/>
  <c r="L10" i="76"/>
  <c r="M9" i="76"/>
  <c r="L9" i="76"/>
  <c r="N9" i="76" s="1"/>
  <c r="M16" i="76"/>
  <c r="I14" i="76"/>
  <c r="H14" i="76"/>
  <c r="J8" i="76"/>
  <c r="K8" i="76" s="1"/>
  <c r="I8" i="76"/>
  <c r="I9" i="76"/>
  <c r="H9" i="76"/>
  <c r="H8" i="76"/>
  <c r="F16" i="76"/>
  <c r="F15" i="76"/>
  <c r="E15" i="76"/>
  <c r="G14" i="76"/>
  <c r="G13" i="76"/>
  <c r="G15" i="76" s="1"/>
  <c r="F11" i="76"/>
  <c r="F10" i="76"/>
  <c r="E10" i="76"/>
  <c r="G9" i="76"/>
  <c r="G8" i="76"/>
  <c r="G10" i="76" s="1"/>
  <c r="H16" i="68"/>
  <c r="Y11" i="76" l="1"/>
  <c r="Q16" i="76"/>
  <c r="Y8" i="76"/>
  <c r="X8" i="76"/>
  <c r="U8" i="76"/>
  <c r="V8" i="76" s="1"/>
  <c r="Q8" i="76"/>
  <c r="R8" i="76" s="1"/>
  <c r="J14" i="76"/>
  <c r="K14" i="76" s="1"/>
  <c r="J9" i="76"/>
  <c r="K9" i="76" s="1"/>
  <c r="Z8" i="76" l="1"/>
  <c r="Z10" i="76" s="1"/>
  <c r="AA10" i="76" s="1"/>
  <c r="AA8" i="76"/>
  <c r="W8" i="76"/>
  <c r="V10" i="76"/>
  <c r="W10" i="76" s="1"/>
  <c r="S8" i="76"/>
  <c r="R10" i="76"/>
  <c r="S10" i="76" s="1"/>
  <c r="N15" i="76"/>
  <c r="J10" i="76"/>
  <c r="I10" i="76" s="1"/>
  <c r="I11" i="76" s="1"/>
  <c r="K10" i="76" l="1"/>
  <c r="H35" i="68" l="1"/>
  <c r="L16" i="68"/>
  <c r="H19" i="68"/>
  <c r="H38" i="68" s="1"/>
  <c r="F87" i="20"/>
  <c r="E87" i="20"/>
  <c r="AE17" i="41"/>
  <c r="X21" i="41"/>
  <c r="E183" i="20"/>
  <c r="E182" i="20"/>
  <c r="E130" i="20"/>
  <c r="G130" i="20"/>
  <c r="Y20" i="41"/>
  <c r="H36" i="68"/>
  <c r="H37" i="68"/>
  <c r="G36" i="68"/>
  <c r="G37" i="68"/>
  <c r="G38" i="68"/>
  <c r="G35" i="68"/>
  <c r="G12" i="68"/>
  <c r="F9" i="68"/>
  <c r="K53" i="41"/>
  <c r="W64" i="41"/>
  <c r="D198" i="20" l="1"/>
  <c r="W20" i="41"/>
  <c r="F197" i="20"/>
  <c r="D197" i="20"/>
  <c r="E197" i="20"/>
  <c r="J50" i="75"/>
  <c r="I50" i="75"/>
  <c r="H50" i="75"/>
  <c r="I8" i="75"/>
  <c r="J8" i="75" s="1"/>
  <c r="H8" i="75"/>
  <c r="AA124" i="41"/>
  <c r="AA19" i="41"/>
  <c r="H37" i="75"/>
  <c r="G178" i="20"/>
  <c r="F178" i="20"/>
  <c r="E178" i="20"/>
  <c r="F164" i="20"/>
  <c r="G164" i="20"/>
  <c r="E164" i="20"/>
  <c r="F167" i="20"/>
  <c r="E167" i="20"/>
  <c r="F181" i="20"/>
  <c r="E181" i="20"/>
  <c r="E178" i="4" l="1"/>
  <c r="E176" i="4"/>
  <c r="E177" i="4"/>
  <c r="E138" i="4"/>
  <c r="F95" i="4"/>
  <c r="E95" i="4"/>
  <c r="E165" i="20"/>
  <c r="I28" i="75"/>
  <c r="J33" i="75"/>
  <c r="J38" i="75"/>
  <c r="I38" i="75"/>
  <c r="F156" i="20" s="1"/>
  <c r="H38" i="75"/>
  <c r="E156" i="20" s="1"/>
  <c r="I33" i="75"/>
  <c r="F157" i="20" s="1"/>
  <c r="H33" i="75"/>
  <c r="F97" i="4"/>
  <c r="F96" i="4"/>
  <c r="G97" i="4"/>
  <c r="F48" i="20"/>
  <c r="E179" i="20" l="1"/>
  <c r="F165" i="20"/>
  <c r="H165" i="20" s="1"/>
  <c r="F155" i="20"/>
  <c r="E157" i="20"/>
  <c r="G157" i="20" s="1"/>
  <c r="G156" i="20"/>
  <c r="G155" i="20" l="1"/>
  <c r="J156" i="20" s="1"/>
  <c r="E155" i="20"/>
  <c r="J157" i="20" l="1"/>
  <c r="E76" i="20" l="1"/>
  <c r="E92" i="20"/>
  <c r="F92" i="20" s="1"/>
  <c r="G187" i="4"/>
  <c r="F188" i="4"/>
  <c r="G188" i="4"/>
  <c r="E188" i="4"/>
  <c r="I45" i="75"/>
  <c r="H45" i="75"/>
  <c r="J45" i="75" s="1"/>
  <c r="E98" i="4"/>
  <c r="I23" i="75"/>
  <c r="H23" i="75"/>
  <c r="I18" i="75"/>
  <c r="H18" i="75"/>
  <c r="H13" i="75" s="1"/>
  <c r="F7" i="75"/>
  <c r="F9" i="75" s="1"/>
  <c r="E7" i="75"/>
  <c r="G14" i="75"/>
  <c r="F14" i="75"/>
  <c r="F15" i="75" s="1"/>
  <c r="E14" i="75"/>
  <c r="G8" i="75"/>
  <c r="F8" i="75"/>
  <c r="E8" i="75"/>
  <c r="F51" i="75"/>
  <c r="F52" i="75" s="1"/>
  <c r="E51" i="75"/>
  <c r="G50" i="75"/>
  <c r="G49" i="75"/>
  <c r="G51" i="75" s="1"/>
  <c r="I124" i="41"/>
  <c r="I19" i="41"/>
  <c r="G46" i="75"/>
  <c r="F46" i="75"/>
  <c r="F47" i="75" s="1"/>
  <c r="E46" i="75"/>
  <c r="G45" i="75"/>
  <c r="G44" i="75"/>
  <c r="F29" i="75"/>
  <c r="E29" i="75"/>
  <c r="G28" i="75"/>
  <c r="G27" i="75"/>
  <c r="G29" i="75" s="1"/>
  <c r="F27" i="75"/>
  <c r="F28" i="75"/>
  <c r="E28" i="75"/>
  <c r="E27" i="75"/>
  <c r="G34" i="75"/>
  <c r="F34" i="75"/>
  <c r="F35" i="75" s="1"/>
  <c r="E34" i="75"/>
  <c r="G33" i="75"/>
  <c r="G32" i="75"/>
  <c r="F40" i="75"/>
  <c r="F39" i="75"/>
  <c r="G39" i="75"/>
  <c r="E39" i="75"/>
  <c r="G38" i="75"/>
  <c r="G37" i="75"/>
  <c r="I13" i="75" l="1"/>
  <c r="J13" i="75"/>
  <c r="J23" i="75"/>
  <c r="J18" i="75"/>
  <c r="G7" i="75"/>
  <c r="G9" i="75" s="1"/>
  <c r="E9" i="75"/>
  <c r="F10" i="75" s="1"/>
  <c r="K50" i="75"/>
  <c r="F30" i="75"/>
  <c r="K45" i="75" l="1"/>
  <c r="K38" i="75"/>
  <c r="K33" i="75"/>
  <c r="K8" i="75"/>
  <c r="K13" i="75" l="1"/>
  <c r="E111" i="20" l="1"/>
  <c r="E161" i="20" s="1"/>
  <c r="W84" i="41" l="1"/>
  <c r="X65" i="41"/>
  <c r="W65" i="41"/>
  <c r="X79" i="41"/>
  <c r="W79" i="41"/>
  <c r="J200" i="73"/>
  <c r="I200" i="73"/>
  <c r="H200" i="73"/>
  <c r="D200" i="73"/>
  <c r="K199" i="73"/>
  <c r="L199" i="73" s="1"/>
  <c r="M199" i="73" s="1"/>
  <c r="N199" i="73" s="1"/>
  <c r="O199" i="73" s="1"/>
  <c r="P199" i="73" s="1"/>
  <c r="Q199" i="73" s="1"/>
  <c r="R199" i="73" s="1"/>
  <c r="S199" i="73" s="1"/>
  <c r="T199" i="73" s="1"/>
  <c r="U199" i="73" s="1"/>
  <c r="V199" i="73" s="1"/>
  <c r="W199" i="73" s="1"/>
  <c r="X199" i="73" s="1"/>
  <c r="Y199" i="73" s="1"/>
  <c r="S198" i="73"/>
  <c r="T198" i="73" s="1"/>
  <c r="U198" i="73" s="1"/>
  <c r="V198" i="73" s="1"/>
  <c r="W198" i="73" s="1"/>
  <c r="X198" i="73" s="1"/>
  <c r="Y198" i="73" s="1"/>
  <c r="O198" i="73"/>
  <c r="P198" i="73" s="1"/>
  <c r="Q198" i="73" s="1"/>
  <c r="R198" i="73" s="1"/>
  <c r="K198" i="73"/>
  <c r="L198" i="73" s="1"/>
  <c r="N198" i="73" s="1"/>
  <c r="S197" i="73"/>
  <c r="T197" i="73" s="1"/>
  <c r="U197" i="73" s="1"/>
  <c r="V197" i="73" s="1"/>
  <c r="W197" i="73" s="1"/>
  <c r="X197" i="73" s="1"/>
  <c r="Y197" i="73" s="1"/>
  <c r="K197" i="73"/>
  <c r="L197" i="73" s="1"/>
  <c r="M197" i="73" s="1"/>
  <c r="N197" i="73" s="1"/>
  <c r="O197" i="73" s="1"/>
  <c r="P197" i="73" s="1"/>
  <c r="Q197" i="73" s="1"/>
  <c r="R197" i="73" s="1"/>
  <c r="W196" i="73"/>
  <c r="X196" i="73" s="1"/>
  <c r="Y196" i="73" s="1"/>
  <c r="O196" i="73"/>
  <c r="P196" i="73" s="1"/>
  <c r="Q196" i="73" s="1"/>
  <c r="R196" i="73" s="1"/>
  <c r="S196" i="73" s="1"/>
  <c r="T196" i="73" s="1"/>
  <c r="U196" i="73" s="1"/>
  <c r="V196" i="73" s="1"/>
  <c r="N196" i="73"/>
  <c r="K196" i="73"/>
  <c r="L196" i="73" s="1"/>
  <c r="M196" i="73" s="1"/>
  <c r="K195" i="73"/>
  <c r="L195" i="73" s="1"/>
  <c r="M195" i="73" s="1"/>
  <c r="N195" i="73" s="1"/>
  <c r="O195" i="73" s="1"/>
  <c r="P195" i="73" s="1"/>
  <c r="Q195" i="73" s="1"/>
  <c r="R195" i="73" s="1"/>
  <c r="S195" i="73" s="1"/>
  <c r="T195" i="73" s="1"/>
  <c r="U195" i="73" s="1"/>
  <c r="V195" i="73" s="1"/>
  <c r="W195" i="73" s="1"/>
  <c r="X195" i="73" s="1"/>
  <c r="Y195" i="73" s="1"/>
  <c r="W194" i="73"/>
  <c r="X194" i="73" s="1"/>
  <c r="Y194" i="73" s="1"/>
  <c r="O194" i="73"/>
  <c r="P194" i="73" s="1"/>
  <c r="Q194" i="73" s="1"/>
  <c r="R194" i="73" s="1"/>
  <c r="S194" i="73" s="1"/>
  <c r="T194" i="73" s="1"/>
  <c r="U194" i="73" s="1"/>
  <c r="V194" i="73" s="1"/>
  <c r="N194" i="73"/>
  <c r="K194" i="73"/>
  <c r="L194" i="73" s="1"/>
  <c r="M194" i="73" s="1"/>
  <c r="K193" i="73"/>
  <c r="L193" i="73" s="1"/>
  <c r="M193" i="73" s="1"/>
  <c r="N193" i="73" s="1"/>
  <c r="O193" i="73" s="1"/>
  <c r="P193" i="73" s="1"/>
  <c r="Q193" i="73" s="1"/>
  <c r="R193" i="73" s="1"/>
  <c r="S193" i="73" s="1"/>
  <c r="T193" i="73" s="1"/>
  <c r="U193" i="73" s="1"/>
  <c r="V193" i="73" s="1"/>
  <c r="W193" i="73" s="1"/>
  <c r="X193" i="73" s="1"/>
  <c r="Y193" i="73" s="1"/>
  <c r="O192" i="73"/>
  <c r="P192" i="73" s="1"/>
  <c r="Q192" i="73" s="1"/>
  <c r="R192" i="73" s="1"/>
  <c r="S192" i="73" s="1"/>
  <c r="T192" i="73" s="1"/>
  <c r="U192" i="73" s="1"/>
  <c r="V192" i="73" s="1"/>
  <c r="W192" i="73" s="1"/>
  <c r="X192" i="73" s="1"/>
  <c r="Y192" i="73" s="1"/>
  <c r="N192" i="73"/>
  <c r="K192" i="73"/>
  <c r="L192" i="73" s="1"/>
  <c r="M192" i="73" s="1"/>
  <c r="M191" i="73"/>
  <c r="N191" i="73" s="1"/>
  <c r="O191" i="73" s="1"/>
  <c r="P191" i="73" s="1"/>
  <c r="Q191" i="73" s="1"/>
  <c r="R191" i="73" s="1"/>
  <c r="S191" i="73" s="1"/>
  <c r="T191" i="73" s="1"/>
  <c r="U191" i="73" s="1"/>
  <c r="V191" i="73" s="1"/>
  <c r="W191" i="73" s="1"/>
  <c r="X191" i="73" s="1"/>
  <c r="Y191" i="73" s="1"/>
  <c r="L191" i="73"/>
  <c r="K191" i="73"/>
  <c r="K190" i="73"/>
  <c r="L190" i="73" s="1"/>
  <c r="M190" i="73" s="1"/>
  <c r="N190" i="73" s="1"/>
  <c r="O190" i="73" s="1"/>
  <c r="P190" i="73" s="1"/>
  <c r="Q190" i="73" s="1"/>
  <c r="R190" i="73" s="1"/>
  <c r="S190" i="73" s="1"/>
  <c r="T190" i="73" s="1"/>
  <c r="U190" i="73" s="1"/>
  <c r="V190" i="73" s="1"/>
  <c r="W190" i="73" s="1"/>
  <c r="X190" i="73" s="1"/>
  <c r="Y190" i="73" s="1"/>
  <c r="O189" i="73"/>
  <c r="P189" i="73" s="1"/>
  <c r="Q189" i="73" s="1"/>
  <c r="R189" i="73" s="1"/>
  <c r="S189" i="73" s="1"/>
  <c r="T189" i="73" s="1"/>
  <c r="U189" i="73" s="1"/>
  <c r="V189" i="73" s="1"/>
  <c r="W189" i="73" s="1"/>
  <c r="X189" i="73" s="1"/>
  <c r="Y189" i="73" s="1"/>
  <c r="K189" i="73"/>
  <c r="L189" i="73" s="1"/>
  <c r="M189" i="73" s="1"/>
  <c r="N189" i="73" s="1"/>
  <c r="K188" i="73"/>
  <c r="L188" i="73" s="1"/>
  <c r="M188" i="73" s="1"/>
  <c r="N188" i="73" s="1"/>
  <c r="O188" i="73" s="1"/>
  <c r="P188" i="73" s="1"/>
  <c r="Q188" i="73" s="1"/>
  <c r="R188" i="73" s="1"/>
  <c r="S188" i="73" s="1"/>
  <c r="T188" i="73" s="1"/>
  <c r="U188" i="73" s="1"/>
  <c r="V188" i="73" s="1"/>
  <c r="W188" i="73" s="1"/>
  <c r="X188" i="73" s="1"/>
  <c r="Y188" i="73" s="1"/>
  <c r="M187" i="73"/>
  <c r="N187" i="73" s="1"/>
  <c r="O187" i="73" s="1"/>
  <c r="P187" i="73" s="1"/>
  <c r="Q187" i="73" s="1"/>
  <c r="R187" i="73" s="1"/>
  <c r="S187" i="73" s="1"/>
  <c r="T187" i="73" s="1"/>
  <c r="U187" i="73" s="1"/>
  <c r="V187" i="73" s="1"/>
  <c r="W187" i="73" s="1"/>
  <c r="X187" i="73" s="1"/>
  <c r="Y187" i="73" s="1"/>
  <c r="L187" i="73"/>
  <c r="K187" i="73"/>
  <c r="U186" i="73"/>
  <c r="V186" i="73" s="1"/>
  <c r="W186" i="73" s="1"/>
  <c r="X186" i="73" s="1"/>
  <c r="Y186" i="73" s="1"/>
  <c r="K186" i="73"/>
  <c r="L186" i="73" s="1"/>
  <c r="M186" i="73" s="1"/>
  <c r="N186" i="73" s="1"/>
  <c r="O186" i="73" s="1"/>
  <c r="P186" i="73" s="1"/>
  <c r="Q186" i="73" s="1"/>
  <c r="R186" i="73" s="1"/>
  <c r="S186" i="73" s="1"/>
  <c r="T186" i="73" s="1"/>
  <c r="S185" i="73"/>
  <c r="T185" i="73" s="1"/>
  <c r="U185" i="73" s="1"/>
  <c r="V185" i="73" s="1"/>
  <c r="W185" i="73" s="1"/>
  <c r="X185" i="73" s="1"/>
  <c r="Y185" i="73" s="1"/>
  <c r="K185" i="73"/>
  <c r="L185" i="73" s="1"/>
  <c r="M185" i="73" s="1"/>
  <c r="N185" i="73" s="1"/>
  <c r="O185" i="73" s="1"/>
  <c r="P185" i="73" s="1"/>
  <c r="Q185" i="73" s="1"/>
  <c r="R185" i="73" s="1"/>
  <c r="W184" i="73"/>
  <c r="X184" i="73" s="1"/>
  <c r="Y184" i="73" s="1"/>
  <c r="O184" i="73"/>
  <c r="P184" i="73" s="1"/>
  <c r="Q184" i="73" s="1"/>
  <c r="R184" i="73" s="1"/>
  <c r="S184" i="73" s="1"/>
  <c r="T184" i="73" s="1"/>
  <c r="U184" i="73" s="1"/>
  <c r="V184" i="73" s="1"/>
  <c r="K184" i="73"/>
  <c r="L184" i="73" s="1"/>
  <c r="M184" i="73" s="1"/>
  <c r="N184" i="73" s="1"/>
  <c r="K183" i="73"/>
  <c r="L183" i="73" s="1"/>
  <c r="M183" i="73" s="1"/>
  <c r="N183" i="73" s="1"/>
  <c r="O183" i="73" s="1"/>
  <c r="P183" i="73" s="1"/>
  <c r="Q183" i="73" s="1"/>
  <c r="R183" i="73" s="1"/>
  <c r="S183" i="73" s="1"/>
  <c r="T183" i="73" s="1"/>
  <c r="U183" i="73" s="1"/>
  <c r="V183" i="73" s="1"/>
  <c r="W183" i="73" s="1"/>
  <c r="X183" i="73" s="1"/>
  <c r="Y183" i="73" s="1"/>
  <c r="K182" i="73"/>
  <c r="L182" i="73" s="1"/>
  <c r="M182" i="73" s="1"/>
  <c r="N182" i="73" s="1"/>
  <c r="O182" i="73" s="1"/>
  <c r="P182" i="73" s="1"/>
  <c r="Q182" i="73" s="1"/>
  <c r="R182" i="73" s="1"/>
  <c r="S182" i="73" s="1"/>
  <c r="T182" i="73" s="1"/>
  <c r="U182" i="73" s="1"/>
  <c r="V182" i="73" s="1"/>
  <c r="W182" i="73" s="1"/>
  <c r="X182" i="73" s="1"/>
  <c r="Y182" i="73" s="1"/>
  <c r="S181" i="73"/>
  <c r="T181" i="73" s="1"/>
  <c r="U181" i="73" s="1"/>
  <c r="V181" i="73" s="1"/>
  <c r="W181" i="73" s="1"/>
  <c r="X181" i="73" s="1"/>
  <c r="Y181" i="73" s="1"/>
  <c r="L181" i="73"/>
  <c r="M181" i="73" s="1"/>
  <c r="N181" i="73" s="1"/>
  <c r="O181" i="73" s="1"/>
  <c r="P181" i="73" s="1"/>
  <c r="Q181" i="73" s="1"/>
  <c r="R181" i="73" s="1"/>
  <c r="K181" i="73"/>
  <c r="Q180" i="73"/>
  <c r="R180" i="73" s="1"/>
  <c r="S180" i="73" s="1"/>
  <c r="T180" i="73" s="1"/>
  <c r="U180" i="73" s="1"/>
  <c r="V180" i="73" s="1"/>
  <c r="W180" i="73" s="1"/>
  <c r="X180" i="73" s="1"/>
  <c r="Y180" i="73" s="1"/>
  <c r="M180" i="73"/>
  <c r="N180" i="73" s="1"/>
  <c r="O180" i="73" s="1"/>
  <c r="P180" i="73" s="1"/>
  <c r="K180" i="73"/>
  <c r="L180" i="73" s="1"/>
  <c r="Y179" i="73"/>
  <c r="K179" i="73"/>
  <c r="L179" i="73" s="1"/>
  <c r="M179" i="73" s="1"/>
  <c r="N179" i="73" s="1"/>
  <c r="O179" i="73" s="1"/>
  <c r="P179" i="73" s="1"/>
  <c r="Q179" i="73" s="1"/>
  <c r="R179" i="73" s="1"/>
  <c r="S179" i="73" s="1"/>
  <c r="T179" i="73" s="1"/>
  <c r="U179" i="73" s="1"/>
  <c r="V179" i="73" s="1"/>
  <c r="W179" i="73" s="1"/>
  <c r="X179" i="73" s="1"/>
  <c r="Q178" i="73"/>
  <c r="R178" i="73" s="1"/>
  <c r="S178" i="73" s="1"/>
  <c r="T178" i="73" s="1"/>
  <c r="U178" i="73" s="1"/>
  <c r="V178" i="73" s="1"/>
  <c r="W178" i="73" s="1"/>
  <c r="X178" i="73" s="1"/>
  <c r="Y178" i="73" s="1"/>
  <c r="M178" i="73"/>
  <c r="N178" i="73" s="1"/>
  <c r="O178" i="73" s="1"/>
  <c r="P178" i="73" s="1"/>
  <c r="K178" i="73"/>
  <c r="L178" i="73" s="1"/>
  <c r="Y177" i="73"/>
  <c r="Q177" i="73"/>
  <c r="R177" i="73" s="1"/>
  <c r="S177" i="73" s="1"/>
  <c r="T177" i="73" s="1"/>
  <c r="U177" i="73" s="1"/>
  <c r="V177" i="73" s="1"/>
  <c r="W177" i="73" s="1"/>
  <c r="X177" i="73" s="1"/>
  <c r="K177" i="73"/>
  <c r="L177" i="73" s="1"/>
  <c r="M177" i="73" s="1"/>
  <c r="N177" i="73" s="1"/>
  <c r="O177" i="73" s="1"/>
  <c r="P177" i="73" s="1"/>
  <c r="N176" i="73"/>
  <c r="O176" i="73" s="1"/>
  <c r="P176" i="73" s="1"/>
  <c r="Q176" i="73" s="1"/>
  <c r="R176" i="73" s="1"/>
  <c r="S176" i="73" s="1"/>
  <c r="T176" i="73" s="1"/>
  <c r="U176" i="73" s="1"/>
  <c r="V176" i="73" s="1"/>
  <c r="W176" i="73" s="1"/>
  <c r="X176" i="73" s="1"/>
  <c r="Y176" i="73" s="1"/>
  <c r="M176" i="73"/>
  <c r="K176" i="73"/>
  <c r="L176" i="73" s="1"/>
  <c r="U175" i="73"/>
  <c r="V175" i="73" s="1"/>
  <c r="W175" i="73" s="1"/>
  <c r="X175" i="73" s="1"/>
  <c r="Y175" i="73" s="1"/>
  <c r="M175" i="73"/>
  <c r="N175" i="73" s="1"/>
  <c r="O175" i="73" s="1"/>
  <c r="P175" i="73" s="1"/>
  <c r="Q175" i="73" s="1"/>
  <c r="R175" i="73" s="1"/>
  <c r="S175" i="73" s="1"/>
  <c r="T175" i="73" s="1"/>
  <c r="K175" i="73"/>
  <c r="L175" i="73" s="1"/>
  <c r="K174" i="73"/>
  <c r="L174" i="73" s="1"/>
  <c r="M174" i="73" s="1"/>
  <c r="N174" i="73" s="1"/>
  <c r="O174" i="73" s="1"/>
  <c r="P174" i="73" s="1"/>
  <c r="Q174" i="73" s="1"/>
  <c r="R174" i="73" s="1"/>
  <c r="S174" i="73" s="1"/>
  <c r="T174" i="73" s="1"/>
  <c r="U174" i="73" s="1"/>
  <c r="V174" i="73" s="1"/>
  <c r="W174" i="73" s="1"/>
  <c r="X174" i="73" s="1"/>
  <c r="Y174" i="73" s="1"/>
  <c r="Q173" i="73"/>
  <c r="R173" i="73" s="1"/>
  <c r="S173" i="73" s="1"/>
  <c r="T173" i="73" s="1"/>
  <c r="U173" i="73" s="1"/>
  <c r="V173" i="73" s="1"/>
  <c r="W173" i="73" s="1"/>
  <c r="X173" i="73" s="1"/>
  <c r="Y173" i="73" s="1"/>
  <c r="K173" i="73"/>
  <c r="L173" i="73" s="1"/>
  <c r="M173" i="73" s="1"/>
  <c r="N173" i="73" s="1"/>
  <c r="O173" i="73" s="1"/>
  <c r="P173" i="73" s="1"/>
  <c r="V172" i="73"/>
  <c r="W172" i="73" s="1"/>
  <c r="X172" i="73" s="1"/>
  <c r="Y172" i="73" s="1"/>
  <c r="N172" i="73"/>
  <c r="O172" i="73" s="1"/>
  <c r="P172" i="73" s="1"/>
  <c r="Q172" i="73" s="1"/>
  <c r="R172" i="73" s="1"/>
  <c r="S172" i="73" s="1"/>
  <c r="T172" i="73" s="1"/>
  <c r="U172" i="73" s="1"/>
  <c r="M172" i="73"/>
  <c r="K172" i="73"/>
  <c r="L172" i="73" s="1"/>
  <c r="U171" i="73"/>
  <c r="V171" i="73" s="1"/>
  <c r="W171" i="73" s="1"/>
  <c r="X171" i="73" s="1"/>
  <c r="Y171" i="73" s="1"/>
  <c r="M171" i="73"/>
  <c r="N171" i="73" s="1"/>
  <c r="O171" i="73" s="1"/>
  <c r="P171" i="73" s="1"/>
  <c r="Q171" i="73" s="1"/>
  <c r="R171" i="73" s="1"/>
  <c r="S171" i="73" s="1"/>
  <c r="T171" i="73" s="1"/>
  <c r="K171" i="73"/>
  <c r="L171" i="73" s="1"/>
  <c r="K170" i="73"/>
  <c r="L170" i="73" s="1"/>
  <c r="M170" i="73" s="1"/>
  <c r="N170" i="73" s="1"/>
  <c r="O170" i="73" s="1"/>
  <c r="P170" i="73" s="1"/>
  <c r="Q170" i="73" s="1"/>
  <c r="R170" i="73" s="1"/>
  <c r="S170" i="73" s="1"/>
  <c r="T170" i="73" s="1"/>
  <c r="U170" i="73" s="1"/>
  <c r="V170" i="73" s="1"/>
  <c r="W170" i="73" s="1"/>
  <c r="X170" i="73" s="1"/>
  <c r="Y170" i="73" s="1"/>
  <c r="K169" i="73"/>
  <c r="L169" i="73" s="1"/>
  <c r="M169" i="73" s="1"/>
  <c r="N169" i="73" s="1"/>
  <c r="O169" i="73" s="1"/>
  <c r="P169" i="73" s="1"/>
  <c r="Q169" i="73" s="1"/>
  <c r="R169" i="73" s="1"/>
  <c r="S169" i="73" s="1"/>
  <c r="T169" i="73" s="1"/>
  <c r="U169" i="73" s="1"/>
  <c r="V169" i="73" s="1"/>
  <c r="W169" i="73" s="1"/>
  <c r="X169" i="73" s="1"/>
  <c r="Y169" i="73" s="1"/>
  <c r="K168" i="73"/>
  <c r="L168" i="73" s="1"/>
  <c r="M168" i="73" s="1"/>
  <c r="N168" i="73" s="1"/>
  <c r="O168" i="73" s="1"/>
  <c r="P168" i="73" s="1"/>
  <c r="Q168" i="73" s="1"/>
  <c r="R168" i="73" s="1"/>
  <c r="S168" i="73" s="1"/>
  <c r="T168" i="73" s="1"/>
  <c r="U168" i="73" s="1"/>
  <c r="V168" i="73" s="1"/>
  <c r="W168" i="73" s="1"/>
  <c r="X168" i="73" s="1"/>
  <c r="Y168" i="73" s="1"/>
  <c r="Y167" i="73"/>
  <c r="S167" i="73"/>
  <c r="T167" i="73" s="1"/>
  <c r="U167" i="73" s="1"/>
  <c r="V167" i="73" s="1"/>
  <c r="W167" i="73" s="1"/>
  <c r="X167" i="73" s="1"/>
  <c r="N167" i="73"/>
  <c r="O167" i="73" s="1"/>
  <c r="P167" i="73" s="1"/>
  <c r="Q167" i="73" s="1"/>
  <c r="R167" i="73" s="1"/>
  <c r="M167" i="73"/>
  <c r="K167" i="73"/>
  <c r="L167" i="73" s="1"/>
  <c r="K166" i="73"/>
  <c r="L166" i="73" s="1"/>
  <c r="M166" i="73" s="1"/>
  <c r="N166" i="73" s="1"/>
  <c r="O166" i="73" s="1"/>
  <c r="P166" i="73" s="1"/>
  <c r="Q166" i="73" s="1"/>
  <c r="R166" i="73" s="1"/>
  <c r="S166" i="73" s="1"/>
  <c r="T166" i="73" s="1"/>
  <c r="U166" i="73" s="1"/>
  <c r="V166" i="73" s="1"/>
  <c r="W166" i="73" s="1"/>
  <c r="X166" i="73" s="1"/>
  <c r="Y166" i="73" s="1"/>
  <c r="R165" i="73"/>
  <c r="S165" i="73" s="1"/>
  <c r="T165" i="73" s="1"/>
  <c r="U165" i="73" s="1"/>
  <c r="V165" i="73" s="1"/>
  <c r="W165" i="73" s="1"/>
  <c r="X165" i="73" s="1"/>
  <c r="Y165" i="73" s="1"/>
  <c r="N165" i="73"/>
  <c r="O165" i="73" s="1"/>
  <c r="P165" i="73" s="1"/>
  <c r="Q165" i="73" s="1"/>
  <c r="K165" i="73"/>
  <c r="L165" i="73" s="1"/>
  <c r="M165" i="73" s="1"/>
  <c r="K164" i="73"/>
  <c r="K200" i="73" s="1"/>
  <c r="J161" i="73"/>
  <c r="I161" i="73"/>
  <c r="D161" i="73"/>
  <c r="J160" i="73"/>
  <c r="J159" i="73"/>
  <c r="I159" i="73"/>
  <c r="I160" i="73" s="1"/>
  <c r="D159" i="73"/>
  <c r="D160" i="73" s="1"/>
  <c r="K158" i="73"/>
  <c r="L158" i="73" s="1"/>
  <c r="M158" i="73" s="1"/>
  <c r="N158" i="73" s="1"/>
  <c r="O158" i="73" s="1"/>
  <c r="P158" i="73" s="1"/>
  <c r="Q158" i="73" s="1"/>
  <c r="R158" i="73" s="1"/>
  <c r="S158" i="73" s="1"/>
  <c r="T158" i="73" s="1"/>
  <c r="U158" i="73" s="1"/>
  <c r="V158" i="73" s="1"/>
  <c r="W158" i="73" s="1"/>
  <c r="X158" i="73" s="1"/>
  <c r="Y158" i="73" s="1"/>
  <c r="P157" i="73"/>
  <c r="Q157" i="73" s="1"/>
  <c r="R157" i="73" s="1"/>
  <c r="S157" i="73" s="1"/>
  <c r="T157" i="73" s="1"/>
  <c r="U157" i="73" s="1"/>
  <c r="V157" i="73" s="1"/>
  <c r="W157" i="73" s="1"/>
  <c r="X157" i="73" s="1"/>
  <c r="Y157" i="73" s="1"/>
  <c r="M157" i="73"/>
  <c r="N157" i="73" s="1"/>
  <c r="O157" i="73" s="1"/>
  <c r="L157" i="73"/>
  <c r="K157" i="73"/>
  <c r="N156" i="73"/>
  <c r="O156" i="73" s="1"/>
  <c r="P156" i="73" s="1"/>
  <c r="Q156" i="73" s="1"/>
  <c r="R156" i="73" s="1"/>
  <c r="S156" i="73" s="1"/>
  <c r="T156" i="73" s="1"/>
  <c r="U156" i="73" s="1"/>
  <c r="V156" i="73" s="1"/>
  <c r="W156" i="73" s="1"/>
  <c r="X156" i="73" s="1"/>
  <c r="Y156" i="73" s="1"/>
  <c r="M156" i="73"/>
  <c r="K156" i="73"/>
  <c r="L156" i="73" s="1"/>
  <c r="N155" i="73"/>
  <c r="O155" i="73" s="1"/>
  <c r="P155" i="73" s="1"/>
  <c r="Q155" i="73" s="1"/>
  <c r="R155" i="73" s="1"/>
  <c r="S155" i="73" s="1"/>
  <c r="T155" i="73" s="1"/>
  <c r="U155" i="73" s="1"/>
  <c r="V155" i="73" s="1"/>
  <c r="W155" i="73" s="1"/>
  <c r="X155" i="73" s="1"/>
  <c r="Y155" i="73" s="1"/>
  <c r="K155" i="73"/>
  <c r="L155" i="73" s="1"/>
  <c r="M155" i="73" s="1"/>
  <c r="K154" i="73"/>
  <c r="L154" i="73" s="1"/>
  <c r="M154" i="73" s="1"/>
  <c r="N154" i="73" s="1"/>
  <c r="O154" i="73" s="1"/>
  <c r="P154" i="73" s="1"/>
  <c r="Q154" i="73" s="1"/>
  <c r="R154" i="73" s="1"/>
  <c r="S154" i="73" s="1"/>
  <c r="T154" i="73" s="1"/>
  <c r="U154" i="73" s="1"/>
  <c r="V154" i="73" s="1"/>
  <c r="W154" i="73" s="1"/>
  <c r="X154" i="73" s="1"/>
  <c r="Y154" i="73" s="1"/>
  <c r="L153" i="73"/>
  <c r="M153" i="73" s="1"/>
  <c r="N153" i="73" s="1"/>
  <c r="O153" i="73" s="1"/>
  <c r="P153" i="73" s="1"/>
  <c r="Q153" i="73" s="1"/>
  <c r="R153" i="73" s="1"/>
  <c r="S153" i="73" s="1"/>
  <c r="T153" i="73" s="1"/>
  <c r="U153" i="73" s="1"/>
  <c r="V153" i="73" s="1"/>
  <c r="W153" i="73" s="1"/>
  <c r="X153" i="73" s="1"/>
  <c r="Y153" i="73" s="1"/>
  <c r="K153" i="73"/>
  <c r="R152" i="73"/>
  <c r="S152" i="73" s="1"/>
  <c r="T152" i="73" s="1"/>
  <c r="U152" i="73" s="1"/>
  <c r="V152" i="73" s="1"/>
  <c r="W152" i="73" s="1"/>
  <c r="X152" i="73" s="1"/>
  <c r="Y152" i="73" s="1"/>
  <c r="M152" i="73"/>
  <c r="N152" i="73" s="1"/>
  <c r="O152" i="73" s="1"/>
  <c r="P152" i="73" s="1"/>
  <c r="Q152" i="73" s="1"/>
  <c r="K152" i="73"/>
  <c r="L152" i="73" s="1"/>
  <c r="N151" i="73"/>
  <c r="O151" i="73" s="1"/>
  <c r="P151" i="73" s="1"/>
  <c r="Q151" i="73" s="1"/>
  <c r="R151" i="73" s="1"/>
  <c r="S151" i="73" s="1"/>
  <c r="T151" i="73" s="1"/>
  <c r="U151" i="73" s="1"/>
  <c r="V151" i="73" s="1"/>
  <c r="W151" i="73" s="1"/>
  <c r="X151" i="73" s="1"/>
  <c r="Y151" i="73" s="1"/>
  <c r="L151" i="73"/>
  <c r="M151" i="73" s="1"/>
  <c r="K151" i="73"/>
  <c r="L150" i="73"/>
  <c r="M150" i="73" s="1"/>
  <c r="N150" i="73" s="1"/>
  <c r="O150" i="73" s="1"/>
  <c r="P150" i="73" s="1"/>
  <c r="Q150" i="73" s="1"/>
  <c r="R150" i="73" s="1"/>
  <c r="S150" i="73" s="1"/>
  <c r="T150" i="73" s="1"/>
  <c r="U150" i="73" s="1"/>
  <c r="V150" i="73" s="1"/>
  <c r="W150" i="73" s="1"/>
  <c r="X150" i="73" s="1"/>
  <c r="Y150" i="73" s="1"/>
  <c r="K150" i="73"/>
  <c r="R149" i="73"/>
  <c r="S149" i="73" s="1"/>
  <c r="T149" i="73" s="1"/>
  <c r="U149" i="73" s="1"/>
  <c r="V149" i="73" s="1"/>
  <c r="W149" i="73" s="1"/>
  <c r="X149" i="73" s="1"/>
  <c r="Y149" i="73" s="1"/>
  <c r="L149" i="73"/>
  <c r="M149" i="73" s="1"/>
  <c r="N149" i="73" s="1"/>
  <c r="O149" i="73" s="1"/>
  <c r="P149" i="73" s="1"/>
  <c r="Q149" i="73" s="1"/>
  <c r="K149" i="73"/>
  <c r="Q148" i="73"/>
  <c r="R148" i="73" s="1"/>
  <c r="S148" i="73" s="1"/>
  <c r="T148" i="73" s="1"/>
  <c r="U148" i="73" s="1"/>
  <c r="V148" i="73" s="1"/>
  <c r="W148" i="73" s="1"/>
  <c r="X148" i="73" s="1"/>
  <c r="Y148" i="73" s="1"/>
  <c r="M148" i="73"/>
  <c r="N148" i="73" s="1"/>
  <c r="O148" i="73" s="1"/>
  <c r="P148" i="73" s="1"/>
  <c r="L148" i="73"/>
  <c r="K148" i="73"/>
  <c r="K147" i="73"/>
  <c r="L147" i="73" s="1"/>
  <c r="M147" i="73" s="1"/>
  <c r="N147" i="73" s="1"/>
  <c r="O147" i="73" s="1"/>
  <c r="P147" i="73" s="1"/>
  <c r="Q147" i="73" s="1"/>
  <c r="R147" i="73" s="1"/>
  <c r="S147" i="73" s="1"/>
  <c r="T147" i="73" s="1"/>
  <c r="U147" i="73" s="1"/>
  <c r="V147" i="73" s="1"/>
  <c r="W147" i="73" s="1"/>
  <c r="X147" i="73" s="1"/>
  <c r="Y147" i="73" s="1"/>
  <c r="W146" i="73"/>
  <c r="X146" i="73" s="1"/>
  <c r="Y146" i="73" s="1"/>
  <c r="O146" i="73"/>
  <c r="P146" i="73" s="1"/>
  <c r="Q146" i="73" s="1"/>
  <c r="R146" i="73" s="1"/>
  <c r="S146" i="73" s="1"/>
  <c r="T146" i="73" s="1"/>
  <c r="U146" i="73" s="1"/>
  <c r="V146" i="73" s="1"/>
  <c r="L146" i="73"/>
  <c r="M146" i="73" s="1"/>
  <c r="N146" i="73" s="1"/>
  <c r="K146" i="73"/>
  <c r="L145" i="73"/>
  <c r="M145" i="73" s="1"/>
  <c r="N145" i="73" s="1"/>
  <c r="O145" i="73" s="1"/>
  <c r="P145" i="73" s="1"/>
  <c r="Q145" i="73" s="1"/>
  <c r="R145" i="73" s="1"/>
  <c r="S145" i="73" s="1"/>
  <c r="T145" i="73" s="1"/>
  <c r="U145" i="73" s="1"/>
  <c r="V145" i="73" s="1"/>
  <c r="W145" i="73" s="1"/>
  <c r="X145" i="73" s="1"/>
  <c r="Y145" i="73" s="1"/>
  <c r="K145" i="73"/>
  <c r="M144" i="73"/>
  <c r="N144" i="73" s="1"/>
  <c r="O144" i="73" s="1"/>
  <c r="P144" i="73" s="1"/>
  <c r="Q144" i="73" s="1"/>
  <c r="R144" i="73" s="1"/>
  <c r="S144" i="73" s="1"/>
  <c r="T144" i="73" s="1"/>
  <c r="U144" i="73" s="1"/>
  <c r="V144" i="73" s="1"/>
  <c r="W144" i="73" s="1"/>
  <c r="X144" i="73" s="1"/>
  <c r="Y144" i="73" s="1"/>
  <c r="Z144" i="73" s="1"/>
  <c r="AA144" i="73" s="1"/>
  <c r="AB144" i="73" s="1"/>
  <c r="AC144" i="73" s="1"/>
  <c r="AD144" i="73" s="1"/>
  <c r="AE144" i="73" s="1"/>
  <c r="AF144" i="73" s="1"/>
  <c r="AG144" i="73" s="1"/>
  <c r="AH144" i="73" s="1"/>
  <c r="AI144" i="73" s="1"/>
  <c r="AJ144" i="73" s="1"/>
  <c r="AK144" i="73" s="1"/>
  <c r="L144" i="73"/>
  <c r="K144" i="73"/>
  <c r="S143" i="73"/>
  <c r="T143" i="73" s="1"/>
  <c r="U143" i="73" s="1"/>
  <c r="V143" i="73" s="1"/>
  <c r="W143" i="73" s="1"/>
  <c r="X143" i="73" s="1"/>
  <c r="Y143" i="73" s="1"/>
  <c r="K143" i="73"/>
  <c r="L143" i="73" s="1"/>
  <c r="M143" i="73" s="1"/>
  <c r="N143" i="73" s="1"/>
  <c r="O143" i="73" s="1"/>
  <c r="P143" i="73" s="1"/>
  <c r="Q143" i="73" s="1"/>
  <c r="R143" i="73" s="1"/>
  <c r="K142" i="73"/>
  <c r="L142" i="73" s="1"/>
  <c r="M142" i="73" s="1"/>
  <c r="N142" i="73" s="1"/>
  <c r="O142" i="73" s="1"/>
  <c r="P142" i="73" s="1"/>
  <c r="Q142" i="73" s="1"/>
  <c r="R142" i="73" s="1"/>
  <c r="S142" i="73" s="1"/>
  <c r="T142" i="73" s="1"/>
  <c r="U142" i="73" s="1"/>
  <c r="V142" i="73" s="1"/>
  <c r="W142" i="73" s="1"/>
  <c r="X142" i="73" s="1"/>
  <c r="Y142" i="73" s="1"/>
  <c r="L141" i="73"/>
  <c r="M141" i="73" s="1"/>
  <c r="N141" i="73" s="1"/>
  <c r="O141" i="73" s="1"/>
  <c r="P141" i="73" s="1"/>
  <c r="Q141" i="73" s="1"/>
  <c r="R141" i="73" s="1"/>
  <c r="S141" i="73" s="1"/>
  <c r="T141" i="73" s="1"/>
  <c r="U141" i="73" s="1"/>
  <c r="V141" i="73" s="1"/>
  <c r="W141" i="73" s="1"/>
  <c r="X141" i="73" s="1"/>
  <c r="Y141" i="73" s="1"/>
  <c r="K141" i="73"/>
  <c r="O140" i="73"/>
  <c r="P140" i="73" s="1"/>
  <c r="Q140" i="73" s="1"/>
  <c r="R140" i="73" s="1"/>
  <c r="S140" i="73" s="1"/>
  <c r="T140" i="73" s="1"/>
  <c r="U140" i="73" s="1"/>
  <c r="V140" i="73" s="1"/>
  <c r="W140" i="73" s="1"/>
  <c r="X140" i="73" s="1"/>
  <c r="Y140" i="73" s="1"/>
  <c r="K140" i="73"/>
  <c r="L140" i="73" s="1"/>
  <c r="M140" i="73" s="1"/>
  <c r="N140" i="73" s="1"/>
  <c r="L139" i="73"/>
  <c r="M139" i="73" s="1"/>
  <c r="N139" i="73" s="1"/>
  <c r="O139" i="73" s="1"/>
  <c r="P139" i="73" s="1"/>
  <c r="Q139" i="73" s="1"/>
  <c r="R139" i="73" s="1"/>
  <c r="S139" i="73" s="1"/>
  <c r="T139" i="73" s="1"/>
  <c r="U139" i="73" s="1"/>
  <c r="V139" i="73" s="1"/>
  <c r="W139" i="73" s="1"/>
  <c r="X139" i="73" s="1"/>
  <c r="Y139" i="73" s="1"/>
  <c r="K139" i="73"/>
  <c r="M138" i="73"/>
  <c r="N138" i="73" s="1"/>
  <c r="O138" i="73" s="1"/>
  <c r="P138" i="73" s="1"/>
  <c r="Q138" i="73" s="1"/>
  <c r="R138" i="73" s="1"/>
  <c r="S138" i="73" s="1"/>
  <c r="T138" i="73" s="1"/>
  <c r="U138" i="73" s="1"/>
  <c r="V138" i="73" s="1"/>
  <c r="W138" i="73" s="1"/>
  <c r="X138" i="73" s="1"/>
  <c r="Y138" i="73" s="1"/>
  <c r="L138" i="73"/>
  <c r="K138" i="73"/>
  <c r="K137" i="73"/>
  <c r="L137" i="73" s="1"/>
  <c r="M137" i="73" s="1"/>
  <c r="N137" i="73" s="1"/>
  <c r="O137" i="73" s="1"/>
  <c r="P137" i="73" s="1"/>
  <c r="Q137" i="73" s="1"/>
  <c r="R137" i="73" s="1"/>
  <c r="S137" i="73" s="1"/>
  <c r="T137" i="73" s="1"/>
  <c r="U137" i="73" s="1"/>
  <c r="V137" i="73" s="1"/>
  <c r="W137" i="73" s="1"/>
  <c r="X137" i="73" s="1"/>
  <c r="Y137" i="73" s="1"/>
  <c r="K136" i="73"/>
  <c r="L136" i="73" s="1"/>
  <c r="M136" i="73" s="1"/>
  <c r="N136" i="73" s="1"/>
  <c r="O136" i="73" s="1"/>
  <c r="P136" i="73" s="1"/>
  <c r="Q136" i="73" s="1"/>
  <c r="R136" i="73" s="1"/>
  <c r="S136" i="73" s="1"/>
  <c r="T136" i="73" s="1"/>
  <c r="U136" i="73" s="1"/>
  <c r="V136" i="73" s="1"/>
  <c r="W136" i="73" s="1"/>
  <c r="X136" i="73" s="1"/>
  <c r="Y136" i="73" s="1"/>
  <c r="P135" i="73"/>
  <c r="Q135" i="73" s="1"/>
  <c r="R135" i="73" s="1"/>
  <c r="S135" i="73" s="1"/>
  <c r="T135" i="73" s="1"/>
  <c r="U135" i="73" s="1"/>
  <c r="V135" i="73" s="1"/>
  <c r="W135" i="73" s="1"/>
  <c r="X135" i="73" s="1"/>
  <c r="Y135" i="73" s="1"/>
  <c r="L135" i="73"/>
  <c r="M135" i="73" s="1"/>
  <c r="N135" i="73" s="1"/>
  <c r="O135" i="73" s="1"/>
  <c r="K135" i="73"/>
  <c r="M134" i="73"/>
  <c r="N134" i="73" s="1"/>
  <c r="O134" i="73" s="1"/>
  <c r="P134" i="73" s="1"/>
  <c r="Q134" i="73" s="1"/>
  <c r="R134" i="73" s="1"/>
  <c r="S134" i="73" s="1"/>
  <c r="T134" i="73" s="1"/>
  <c r="U134" i="73" s="1"/>
  <c r="V134" i="73" s="1"/>
  <c r="W134" i="73" s="1"/>
  <c r="X134" i="73" s="1"/>
  <c r="Y134" i="73" s="1"/>
  <c r="L134" i="73"/>
  <c r="K134" i="73"/>
  <c r="K133" i="73"/>
  <c r="L133" i="73" s="1"/>
  <c r="M133" i="73" s="1"/>
  <c r="N133" i="73" s="1"/>
  <c r="O133" i="73" s="1"/>
  <c r="P133" i="73" s="1"/>
  <c r="Q133" i="73" s="1"/>
  <c r="R133" i="73" s="1"/>
  <c r="S133" i="73" s="1"/>
  <c r="T133" i="73" s="1"/>
  <c r="U133" i="73" s="1"/>
  <c r="V133" i="73" s="1"/>
  <c r="W133" i="73" s="1"/>
  <c r="X133" i="73" s="1"/>
  <c r="Y133" i="73" s="1"/>
  <c r="O132" i="73"/>
  <c r="P132" i="73" s="1"/>
  <c r="Q132" i="73" s="1"/>
  <c r="R132" i="73" s="1"/>
  <c r="S132" i="73" s="1"/>
  <c r="T132" i="73" s="1"/>
  <c r="U132" i="73" s="1"/>
  <c r="V132" i="73" s="1"/>
  <c r="W132" i="73" s="1"/>
  <c r="X132" i="73" s="1"/>
  <c r="Y132" i="73" s="1"/>
  <c r="K132" i="73"/>
  <c r="L132" i="73" s="1"/>
  <c r="M132" i="73" s="1"/>
  <c r="N132" i="73" s="1"/>
  <c r="L131" i="73"/>
  <c r="M131" i="73" s="1"/>
  <c r="N131" i="73" s="1"/>
  <c r="O131" i="73" s="1"/>
  <c r="P131" i="73" s="1"/>
  <c r="Q131" i="73" s="1"/>
  <c r="R131" i="73" s="1"/>
  <c r="S131" i="73" s="1"/>
  <c r="T131" i="73" s="1"/>
  <c r="U131" i="73" s="1"/>
  <c r="V131" i="73" s="1"/>
  <c r="W131" i="73" s="1"/>
  <c r="X131" i="73" s="1"/>
  <c r="Y131" i="73" s="1"/>
  <c r="K131" i="73"/>
  <c r="M130" i="73"/>
  <c r="N130" i="73" s="1"/>
  <c r="O130" i="73" s="1"/>
  <c r="P130" i="73" s="1"/>
  <c r="Q130" i="73" s="1"/>
  <c r="R130" i="73" s="1"/>
  <c r="S130" i="73" s="1"/>
  <c r="T130" i="73" s="1"/>
  <c r="U130" i="73" s="1"/>
  <c r="V130" i="73" s="1"/>
  <c r="W130" i="73" s="1"/>
  <c r="X130" i="73" s="1"/>
  <c r="Y130" i="73" s="1"/>
  <c r="L130" i="73"/>
  <c r="K130" i="73"/>
  <c r="N129" i="73"/>
  <c r="O129" i="73" s="1"/>
  <c r="P129" i="73" s="1"/>
  <c r="Q129" i="73" s="1"/>
  <c r="R129" i="73" s="1"/>
  <c r="S129" i="73" s="1"/>
  <c r="T129" i="73" s="1"/>
  <c r="U129" i="73" s="1"/>
  <c r="V129" i="73" s="1"/>
  <c r="W129" i="73" s="1"/>
  <c r="X129" i="73" s="1"/>
  <c r="Y129" i="73" s="1"/>
  <c r="M129" i="73"/>
  <c r="L129" i="73"/>
  <c r="K129" i="73"/>
  <c r="N128" i="73"/>
  <c r="O128" i="73" s="1"/>
  <c r="P128" i="73" s="1"/>
  <c r="Q128" i="73" s="1"/>
  <c r="R128" i="73" s="1"/>
  <c r="S128" i="73" s="1"/>
  <c r="T128" i="73" s="1"/>
  <c r="U128" i="73" s="1"/>
  <c r="V128" i="73" s="1"/>
  <c r="W128" i="73" s="1"/>
  <c r="X128" i="73" s="1"/>
  <c r="Y128" i="73" s="1"/>
  <c r="K128" i="73"/>
  <c r="L128" i="73" s="1"/>
  <c r="M128" i="73" s="1"/>
  <c r="S127" i="73"/>
  <c r="T127" i="73" s="1"/>
  <c r="U127" i="73" s="1"/>
  <c r="V127" i="73" s="1"/>
  <c r="W127" i="73" s="1"/>
  <c r="X127" i="73" s="1"/>
  <c r="Y127" i="73" s="1"/>
  <c r="K127" i="73"/>
  <c r="L127" i="73" s="1"/>
  <c r="M127" i="73" s="1"/>
  <c r="N127" i="73" s="1"/>
  <c r="O127" i="73" s="1"/>
  <c r="P127" i="73" s="1"/>
  <c r="Q127" i="73" s="1"/>
  <c r="R127" i="73" s="1"/>
  <c r="L126" i="73"/>
  <c r="M126" i="73" s="1"/>
  <c r="N126" i="73" s="1"/>
  <c r="O126" i="73" s="1"/>
  <c r="P126" i="73" s="1"/>
  <c r="Q126" i="73" s="1"/>
  <c r="R126" i="73" s="1"/>
  <c r="S126" i="73" s="1"/>
  <c r="T126" i="73" s="1"/>
  <c r="U126" i="73" s="1"/>
  <c r="V126" i="73" s="1"/>
  <c r="W126" i="73" s="1"/>
  <c r="X126" i="73" s="1"/>
  <c r="Y126" i="73" s="1"/>
  <c r="K126" i="73"/>
  <c r="N125" i="73"/>
  <c r="O125" i="73" s="1"/>
  <c r="P125" i="73" s="1"/>
  <c r="Q125" i="73" s="1"/>
  <c r="R125" i="73" s="1"/>
  <c r="S125" i="73" s="1"/>
  <c r="T125" i="73" s="1"/>
  <c r="U125" i="73" s="1"/>
  <c r="V125" i="73" s="1"/>
  <c r="W125" i="73" s="1"/>
  <c r="X125" i="73" s="1"/>
  <c r="Y125" i="73" s="1"/>
  <c r="M125" i="73"/>
  <c r="L125" i="73"/>
  <c r="K125" i="73"/>
  <c r="O124" i="73"/>
  <c r="P124" i="73" s="1"/>
  <c r="Q124" i="73" s="1"/>
  <c r="R124" i="73" s="1"/>
  <c r="S124" i="73" s="1"/>
  <c r="T124" i="73" s="1"/>
  <c r="U124" i="73" s="1"/>
  <c r="V124" i="73" s="1"/>
  <c r="W124" i="73" s="1"/>
  <c r="X124" i="73" s="1"/>
  <c r="Y124" i="73" s="1"/>
  <c r="K124" i="73"/>
  <c r="L124" i="73" s="1"/>
  <c r="M124" i="73" s="1"/>
  <c r="N124" i="73" s="1"/>
  <c r="L123" i="73"/>
  <c r="M123" i="73" s="1"/>
  <c r="N123" i="73" s="1"/>
  <c r="O123" i="73" s="1"/>
  <c r="P123" i="73" s="1"/>
  <c r="Q123" i="73" s="1"/>
  <c r="R123" i="73" s="1"/>
  <c r="S123" i="73" s="1"/>
  <c r="T123" i="73" s="1"/>
  <c r="U123" i="73" s="1"/>
  <c r="V123" i="73" s="1"/>
  <c r="W123" i="73" s="1"/>
  <c r="X123" i="73" s="1"/>
  <c r="Y123" i="73" s="1"/>
  <c r="K123" i="73"/>
  <c r="L122" i="73"/>
  <c r="M122" i="73" s="1"/>
  <c r="N122" i="73" s="1"/>
  <c r="O122" i="73" s="1"/>
  <c r="P122" i="73" s="1"/>
  <c r="Q122" i="73" s="1"/>
  <c r="R122" i="73" s="1"/>
  <c r="S122" i="73" s="1"/>
  <c r="T122" i="73" s="1"/>
  <c r="U122" i="73" s="1"/>
  <c r="V122" i="73" s="1"/>
  <c r="W122" i="73" s="1"/>
  <c r="X122" i="73" s="1"/>
  <c r="Y122" i="73" s="1"/>
  <c r="K122" i="73"/>
  <c r="Y121" i="73"/>
  <c r="M121" i="73"/>
  <c r="N121" i="73" s="1"/>
  <c r="O121" i="73" s="1"/>
  <c r="P121" i="73" s="1"/>
  <c r="Q121" i="73" s="1"/>
  <c r="R121" i="73" s="1"/>
  <c r="S121" i="73" s="1"/>
  <c r="T121" i="73" s="1"/>
  <c r="U121" i="73" s="1"/>
  <c r="V121" i="73" s="1"/>
  <c r="W121" i="73" s="1"/>
  <c r="X121" i="73" s="1"/>
  <c r="L121" i="73"/>
  <c r="K121" i="73"/>
  <c r="R120" i="73"/>
  <c r="S120" i="73" s="1"/>
  <c r="T120" i="73" s="1"/>
  <c r="U120" i="73" s="1"/>
  <c r="V120" i="73" s="1"/>
  <c r="W120" i="73" s="1"/>
  <c r="X120" i="73" s="1"/>
  <c r="Y120" i="73" s="1"/>
  <c r="K120" i="73"/>
  <c r="L120" i="73" s="1"/>
  <c r="M120" i="73" s="1"/>
  <c r="N120" i="73" s="1"/>
  <c r="O120" i="73" s="1"/>
  <c r="P120" i="73" s="1"/>
  <c r="Q120" i="73" s="1"/>
  <c r="K119" i="73"/>
  <c r="L119" i="73" s="1"/>
  <c r="M119" i="73" s="1"/>
  <c r="N119" i="73" s="1"/>
  <c r="O119" i="73" s="1"/>
  <c r="P119" i="73" s="1"/>
  <c r="Q119" i="73" s="1"/>
  <c r="R119" i="73" s="1"/>
  <c r="S119" i="73" s="1"/>
  <c r="T119" i="73" s="1"/>
  <c r="U119" i="73" s="1"/>
  <c r="V119" i="73" s="1"/>
  <c r="W119" i="73" s="1"/>
  <c r="X119" i="73" s="1"/>
  <c r="Y119" i="73" s="1"/>
  <c r="L118" i="73"/>
  <c r="M118" i="73" s="1"/>
  <c r="N118" i="73" s="1"/>
  <c r="O118" i="73" s="1"/>
  <c r="P118" i="73" s="1"/>
  <c r="Q118" i="73" s="1"/>
  <c r="R118" i="73" s="1"/>
  <c r="S118" i="73" s="1"/>
  <c r="T118" i="73" s="1"/>
  <c r="U118" i="73" s="1"/>
  <c r="V118" i="73" s="1"/>
  <c r="W118" i="73" s="1"/>
  <c r="X118" i="73" s="1"/>
  <c r="Y118" i="73" s="1"/>
  <c r="K118" i="73"/>
  <c r="M117" i="73"/>
  <c r="N117" i="73" s="1"/>
  <c r="O117" i="73" s="1"/>
  <c r="P117" i="73" s="1"/>
  <c r="Q117" i="73" s="1"/>
  <c r="R117" i="73" s="1"/>
  <c r="S117" i="73" s="1"/>
  <c r="T117" i="73" s="1"/>
  <c r="U117" i="73" s="1"/>
  <c r="V117" i="73" s="1"/>
  <c r="W117" i="73" s="1"/>
  <c r="X117" i="73" s="1"/>
  <c r="Y117" i="73" s="1"/>
  <c r="L117" i="73"/>
  <c r="K117" i="73"/>
  <c r="S116" i="73"/>
  <c r="T116" i="73" s="1"/>
  <c r="U116" i="73" s="1"/>
  <c r="V116" i="73" s="1"/>
  <c r="W116" i="73" s="1"/>
  <c r="X116" i="73" s="1"/>
  <c r="Y116" i="73" s="1"/>
  <c r="K116" i="73"/>
  <c r="L116" i="73" s="1"/>
  <c r="M116" i="73" s="1"/>
  <c r="N116" i="73" s="1"/>
  <c r="O116" i="73" s="1"/>
  <c r="P116" i="73" s="1"/>
  <c r="Q116" i="73" s="1"/>
  <c r="R116" i="73" s="1"/>
  <c r="X115" i="73"/>
  <c r="Y115" i="73" s="1"/>
  <c r="K115" i="73"/>
  <c r="L115" i="73" s="1"/>
  <c r="M115" i="73" s="1"/>
  <c r="N115" i="73" s="1"/>
  <c r="O115" i="73" s="1"/>
  <c r="P115" i="73" s="1"/>
  <c r="Q115" i="73" s="1"/>
  <c r="R115" i="73" s="1"/>
  <c r="S115" i="73" s="1"/>
  <c r="T115" i="73" s="1"/>
  <c r="U115" i="73" s="1"/>
  <c r="V115" i="73" s="1"/>
  <c r="W115" i="73" s="1"/>
  <c r="M114" i="73"/>
  <c r="N114" i="73" s="1"/>
  <c r="O114" i="73" s="1"/>
  <c r="P114" i="73" s="1"/>
  <c r="Q114" i="73" s="1"/>
  <c r="R114" i="73" s="1"/>
  <c r="S114" i="73" s="1"/>
  <c r="T114" i="73" s="1"/>
  <c r="U114" i="73" s="1"/>
  <c r="V114" i="73" s="1"/>
  <c r="W114" i="73" s="1"/>
  <c r="X114" i="73" s="1"/>
  <c r="Y114" i="73" s="1"/>
  <c r="L114" i="73"/>
  <c r="K114" i="73"/>
  <c r="L113" i="73"/>
  <c r="M113" i="73" s="1"/>
  <c r="N113" i="73" s="1"/>
  <c r="O113" i="73" s="1"/>
  <c r="P113" i="73" s="1"/>
  <c r="Q113" i="73" s="1"/>
  <c r="R113" i="73" s="1"/>
  <c r="S113" i="73" s="1"/>
  <c r="T113" i="73" s="1"/>
  <c r="U113" i="73" s="1"/>
  <c r="V113" i="73" s="1"/>
  <c r="W113" i="73" s="1"/>
  <c r="X113" i="73" s="1"/>
  <c r="Y113" i="73" s="1"/>
  <c r="K113" i="73"/>
  <c r="K112" i="73"/>
  <c r="L112" i="73" s="1"/>
  <c r="M112" i="73" s="1"/>
  <c r="N112" i="73" s="1"/>
  <c r="O112" i="73" s="1"/>
  <c r="P112" i="73" s="1"/>
  <c r="Q112" i="73" s="1"/>
  <c r="R112" i="73" s="1"/>
  <c r="S112" i="73" s="1"/>
  <c r="T112" i="73" s="1"/>
  <c r="U112" i="73" s="1"/>
  <c r="V112" i="73" s="1"/>
  <c r="W112" i="73" s="1"/>
  <c r="X112" i="73" s="1"/>
  <c r="Y112" i="73" s="1"/>
  <c r="K111" i="73"/>
  <c r="L111" i="73" s="1"/>
  <c r="M111" i="73" s="1"/>
  <c r="N111" i="73" s="1"/>
  <c r="O111" i="73" s="1"/>
  <c r="P111" i="73" s="1"/>
  <c r="Q111" i="73" s="1"/>
  <c r="R111" i="73" s="1"/>
  <c r="S111" i="73" s="1"/>
  <c r="T111" i="73" s="1"/>
  <c r="U111" i="73" s="1"/>
  <c r="V111" i="73" s="1"/>
  <c r="W111" i="73" s="1"/>
  <c r="X111" i="73" s="1"/>
  <c r="Y111" i="73" s="1"/>
  <c r="M110" i="73"/>
  <c r="N110" i="73" s="1"/>
  <c r="O110" i="73" s="1"/>
  <c r="P110" i="73" s="1"/>
  <c r="Q110" i="73" s="1"/>
  <c r="R110" i="73" s="1"/>
  <c r="S110" i="73" s="1"/>
  <c r="T110" i="73" s="1"/>
  <c r="U110" i="73" s="1"/>
  <c r="V110" i="73" s="1"/>
  <c r="W110" i="73" s="1"/>
  <c r="X110" i="73" s="1"/>
  <c r="Y110" i="73" s="1"/>
  <c r="K110" i="73"/>
  <c r="L110" i="73" s="1"/>
  <c r="O109" i="73"/>
  <c r="P109" i="73" s="1"/>
  <c r="Q109" i="73" s="1"/>
  <c r="R109" i="73" s="1"/>
  <c r="S109" i="73" s="1"/>
  <c r="T109" i="73" s="1"/>
  <c r="U109" i="73" s="1"/>
  <c r="V109" i="73" s="1"/>
  <c r="W109" i="73" s="1"/>
  <c r="X109" i="73" s="1"/>
  <c r="Y109" i="73" s="1"/>
  <c r="K109" i="73"/>
  <c r="L109" i="73" s="1"/>
  <c r="M109" i="73" s="1"/>
  <c r="N109" i="73" s="1"/>
  <c r="T108" i="73"/>
  <c r="U108" i="73" s="1"/>
  <c r="V108" i="73" s="1"/>
  <c r="W108" i="73" s="1"/>
  <c r="X108" i="73" s="1"/>
  <c r="Y108" i="73" s="1"/>
  <c r="L108" i="73"/>
  <c r="M108" i="73" s="1"/>
  <c r="N108" i="73" s="1"/>
  <c r="O108" i="73" s="1"/>
  <c r="P108" i="73" s="1"/>
  <c r="Q108" i="73" s="1"/>
  <c r="R108" i="73" s="1"/>
  <c r="S108" i="73" s="1"/>
  <c r="K108" i="73"/>
  <c r="L107" i="73"/>
  <c r="M107" i="73" s="1"/>
  <c r="N107" i="73" s="1"/>
  <c r="O107" i="73" s="1"/>
  <c r="P107" i="73" s="1"/>
  <c r="Q107" i="73" s="1"/>
  <c r="R107" i="73" s="1"/>
  <c r="S107" i="73" s="1"/>
  <c r="T107" i="73" s="1"/>
  <c r="U107" i="73" s="1"/>
  <c r="V107" i="73" s="1"/>
  <c r="W107" i="73" s="1"/>
  <c r="X107" i="73" s="1"/>
  <c r="Y107" i="73" s="1"/>
  <c r="K107" i="73"/>
  <c r="Y106" i="73"/>
  <c r="Q106" i="73"/>
  <c r="R106" i="73" s="1"/>
  <c r="S106" i="73" s="1"/>
  <c r="T106" i="73" s="1"/>
  <c r="U106" i="73" s="1"/>
  <c r="V106" i="73" s="1"/>
  <c r="W106" i="73" s="1"/>
  <c r="X106" i="73" s="1"/>
  <c r="K106" i="73"/>
  <c r="L106" i="73" s="1"/>
  <c r="M106" i="73" s="1"/>
  <c r="N106" i="73" s="1"/>
  <c r="O106" i="73" s="1"/>
  <c r="P106" i="73" s="1"/>
  <c r="K105" i="73"/>
  <c r="L105" i="73" s="1"/>
  <c r="M105" i="73" s="1"/>
  <c r="N105" i="73" s="1"/>
  <c r="O105" i="73" s="1"/>
  <c r="P105" i="73" s="1"/>
  <c r="Q105" i="73" s="1"/>
  <c r="R105" i="73" s="1"/>
  <c r="S105" i="73" s="1"/>
  <c r="T105" i="73" s="1"/>
  <c r="U105" i="73" s="1"/>
  <c r="V105" i="73" s="1"/>
  <c r="W105" i="73" s="1"/>
  <c r="X105" i="73" s="1"/>
  <c r="Y105" i="73" s="1"/>
  <c r="T104" i="73"/>
  <c r="U104" i="73" s="1"/>
  <c r="V104" i="73" s="1"/>
  <c r="W104" i="73" s="1"/>
  <c r="X104" i="73" s="1"/>
  <c r="Y104" i="73" s="1"/>
  <c r="L104" i="73"/>
  <c r="M104" i="73" s="1"/>
  <c r="N104" i="73" s="1"/>
  <c r="O104" i="73" s="1"/>
  <c r="P104" i="73" s="1"/>
  <c r="Q104" i="73" s="1"/>
  <c r="R104" i="73" s="1"/>
  <c r="S104" i="73" s="1"/>
  <c r="K104" i="73"/>
  <c r="L103" i="73"/>
  <c r="M103" i="73" s="1"/>
  <c r="N103" i="73" s="1"/>
  <c r="O103" i="73" s="1"/>
  <c r="P103" i="73" s="1"/>
  <c r="Q103" i="73" s="1"/>
  <c r="R103" i="73" s="1"/>
  <c r="S103" i="73" s="1"/>
  <c r="T103" i="73" s="1"/>
  <c r="U103" i="73" s="1"/>
  <c r="V103" i="73" s="1"/>
  <c r="W103" i="73" s="1"/>
  <c r="X103" i="73" s="1"/>
  <c r="Y103" i="73" s="1"/>
  <c r="K103" i="73"/>
  <c r="Q102" i="73"/>
  <c r="R102" i="73" s="1"/>
  <c r="S102" i="73" s="1"/>
  <c r="T102" i="73" s="1"/>
  <c r="U102" i="73" s="1"/>
  <c r="V102" i="73" s="1"/>
  <c r="W102" i="73" s="1"/>
  <c r="X102" i="73" s="1"/>
  <c r="Y102" i="73" s="1"/>
  <c r="K102" i="73"/>
  <c r="L102" i="73" s="1"/>
  <c r="M102" i="73" s="1"/>
  <c r="N102" i="73" s="1"/>
  <c r="O102" i="73" s="1"/>
  <c r="P102" i="73" s="1"/>
  <c r="K101" i="73"/>
  <c r="L101" i="73" s="1"/>
  <c r="N101" i="73" s="1"/>
  <c r="O101" i="73" s="1"/>
  <c r="P101" i="73" s="1"/>
  <c r="Q101" i="73" s="1"/>
  <c r="R101" i="73" s="1"/>
  <c r="S101" i="73" s="1"/>
  <c r="T101" i="73" s="1"/>
  <c r="U101" i="73" s="1"/>
  <c r="V101" i="73" s="1"/>
  <c r="W101" i="73" s="1"/>
  <c r="X101" i="73" s="1"/>
  <c r="Y101" i="73" s="1"/>
  <c r="N100" i="73"/>
  <c r="O100" i="73" s="1"/>
  <c r="P100" i="73" s="1"/>
  <c r="Q100" i="73" s="1"/>
  <c r="R100" i="73" s="1"/>
  <c r="S100" i="73" s="1"/>
  <c r="T100" i="73" s="1"/>
  <c r="U100" i="73" s="1"/>
  <c r="V100" i="73" s="1"/>
  <c r="W100" i="73" s="1"/>
  <c r="X100" i="73" s="1"/>
  <c r="Y100" i="73" s="1"/>
  <c r="K100" i="73"/>
  <c r="L100" i="73" s="1"/>
  <c r="N99" i="73"/>
  <c r="O99" i="73" s="1"/>
  <c r="P99" i="73" s="1"/>
  <c r="Q99" i="73" s="1"/>
  <c r="R99" i="73" s="1"/>
  <c r="S99" i="73" s="1"/>
  <c r="T99" i="73" s="1"/>
  <c r="U99" i="73" s="1"/>
  <c r="V99" i="73" s="1"/>
  <c r="W99" i="73" s="1"/>
  <c r="X99" i="73" s="1"/>
  <c r="Y99" i="73" s="1"/>
  <c r="K99" i="73"/>
  <c r="L99" i="73" s="1"/>
  <c r="M99" i="73" s="1"/>
  <c r="S98" i="73"/>
  <c r="T98" i="73" s="1"/>
  <c r="U98" i="73" s="1"/>
  <c r="V98" i="73" s="1"/>
  <c r="W98" i="73" s="1"/>
  <c r="X98" i="73" s="1"/>
  <c r="Y98" i="73" s="1"/>
  <c r="P98" i="73"/>
  <c r="Q98" i="73" s="1"/>
  <c r="R98" i="73" s="1"/>
  <c r="K98" i="73"/>
  <c r="L98" i="73" s="1"/>
  <c r="M98" i="73" s="1"/>
  <c r="N98" i="73" s="1"/>
  <c r="O98" i="73" s="1"/>
  <c r="M97" i="73"/>
  <c r="N97" i="73" s="1"/>
  <c r="O97" i="73" s="1"/>
  <c r="P97" i="73" s="1"/>
  <c r="Q97" i="73" s="1"/>
  <c r="R97" i="73" s="1"/>
  <c r="S97" i="73" s="1"/>
  <c r="T97" i="73" s="1"/>
  <c r="U97" i="73" s="1"/>
  <c r="V97" i="73" s="1"/>
  <c r="W97" i="73" s="1"/>
  <c r="X97" i="73" s="1"/>
  <c r="Y97" i="73" s="1"/>
  <c r="L97" i="73"/>
  <c r="K97" i="73"/>
  <c r="M96" i="73"/>
  <c r="N96" i="73" s="1"/>
  <c r="O96" i="73" s="1"/>
  <c r="P96" i="73" s="1"/>
  <c r="Q96" i="73" s="1"/>
  <c r="R96" i="73" s="1"/>
  <c r="S96" i="73" s="1"/>
  <c r="T96" i="73" s="1"/>
  <c r="U96" i="73" s="1"/>
  <c r="V96" i="73" s="1"/>
  <c r="W96" i="73" s="1"/>
  <c r="X96" i="73" s="1"/>
  <c r="Y96" i="73" s="1"/>
  <c r="K96" i="73"/>
  <c r="L96" i="73" s="1"/>
  <c r="S95" i="73"/>
  <c r="T95" i="73" s="1"/>
  <c r="U95" i="73" s="1"/>
  <c r="V95" i="73" s="1"/>
  <c r="W95" i="73" s="1"/>
  <c r="X95" i="73" s="1"/>
  <c r="Y95" i="73" s="1"/>
  <c r="N95" i="73"/>
  <c r="O95" i="73" s="1"/>
  <c r="P95" i="73" s="1"/>
  <c r="Q95" i="73" s="1"/>
  <c r="R95" i="73" s="1"/>
  <c r="K95" i="73"/>
  <c r="L95" i="73" s="1"/>
  <c r="M95" i="73" s="1"/>
  <c r="K94" i="73"/>
  <c r="L94" i="73" s="1"/>
  <c r="M94" i="73" s="1"/>
  <c r="N94" i="73" s="1"/>
  <c r="O94" i="73" s="1"/>
  <c r="P94" i="73" s="1"/>
  <c r="Q94" i="73" s="1"/>
  <c r="R94" i="73" s="1"/>
  <c r="S94" i="73" s="1"/>
  <c r="T94" i="73" s="1"/>
  <c r="U94" i="73" s="1"/>
  <c r="V94" i="73" s="1"/>
  <c r="W94" i="73" s="1"/>
  <c r="X94" i="73" s="1"/>
  <c r="Y94" i="73" s="1"/>
  <c r="M93" i="73"/>
  <c r="N93" i="73" s="1"/>
  <c r="O93" i="73" s="1"/>
  <c r="P93" i="73" s="1"/>
  <c r="Q93" i="73" s="1"/>
  <c r="R93" i="73" s="1"/>
  <c r="S93" i="73" s="1"/>
  <c r="T93" i="73" s="1"/>
  <c r="U93" i="73" s="1"/>
  <c r="V93" i="73" s="1"/>
  <c r="W93" i="73" s="1"/>
  <c r="X93" i="73" s="1"/>
  <c r="Y93" i="73" s="1"/>
  <c r="L93" i="73"/>
  <c r="K93" i="73"/>
  <c r="L92" i="73"/>
  <c r="Z92" i="73" s="1"/>
  <c r="AA92" i="73" s="1"/>
  <c r="AB92" i="73" s="1"/>
  <c r="AC92" i="73" s="1"/>
  <c r="AD92" i="73" s="1"/>
  <c r="AE92" i="73" s="1"/>
  <c r="AF92" i="73" s="1"/>
  <c r="AG92" i="73" s="1"/>
  <c r="AH92" i="73" s="1"/>
  <c r="AI92" i="73" s="1"/>
  <c r="AJ92" i="73" s="1"/>
  <c r="AK92" i="73" s="1"/>
  <c r="K92" i="73"/>
  <c r="O91" i="73"/>
  <c r="P91" i="73" s="1"/>
  <c r="Q91" i="73" s="1"/>
  <c r="R91" i="73" s="1"/>
  <c r="S91" i="73" s="1"/>
  <c r="T91" i="73" s="1"/>
  <c r="U91" i="73" s="1"/>
  <c r="V91" i="73" s="1"/>
  <c r="W91" i="73" s="1"/>
  <c r="X91" i="73" s="1"/>
  <c r="Y91" i="73" s="1"/>
  <c r="N91" i="73"/>
  <c r="K91" i="73"/>
  <c r="L91" i="73" s="1"/>
  <c r="M91" i="73" s="1"/>
  <c r="N90" i="73"/>
  <c r="O90" i="73" s="1"/>
  <c r="P90" i="73" s="1"/>
  <c r="Q90" i="73" s="1"/>
  <c r="R90" i="73" s="1"/>
  <c r="S90" i="73" s="1"/>
  <c r="T90" i="73" s="1"/>
  <c r="U90" i="73" s="1"/>
  <c r="V90" i="73" s="1"/>
  <c r="W90" i="73" s="1"/>
  <c r="X90" i="73" s="1"/>
  <c r="Y90" i="73" s="1"/>
  <c r="K90" i="73"/>
  <c r="L90" i="73" s="1"/>
  <c r="M90" i="73" s="1"/>
  <c r="K89" i="73"/>
  <c r="L89" i="73" s="1"/>
  <c r="M89" i="73" s="1"/>
  <c r="N89" i="73" s="1"/>
  <c r="O89" i="73" s="1"/>
  <c r="P89" i="73" s="1"/>
  <c r="Q89" i="73" s="1"/>
  <c r="R89" i="73" s="1"/>
  <c r="S89" i="73" s="1"/>
  <c r="T89" i="73" s="1"/>
  <c r="U89" i="73" s="1"/>
  <c r="V89" i="73" s="1"/>
  <c r="W89" i="73" s="1"/>
  <c r="X89" i="73" s="1"/>
  <c r="Y89" i="73" s="1"/>
  <c r="R88" i="73"/>
  <c r="S88" i="73" s="1"/>
  <c r="T88" i="73" s="1"/>
  <c r="U88" i="73" s="1"/>
  <c r="V88" i="73" s="1"/>
  <c r="W88" i="73" s="1"/>
  <c r="X88" i="73" s="1"/>
  <c r="Y88" i="73" s="1"/>
  <c r="N88" i="73"/>
  <c r="O88" i="73" s="1"/>
  <c r="P88" i="73" s="1"/>
  <c r="Q88" i="73" s="1"/>
  <c r="M88" i="73"/>
  <c r="L88" i="73"/>
  <c r="K88" i="73"/>
  <c r="K87" i="73"/>
  <c r="L87" i="73" s="1"/>
  <c r="M87" i="73" s="1"/>
  <c r="N87" i="73" s="1"/>
  <c r="O87" i="73" s="1"/>
  <c r="P87" i="73" s="1"/>
  <c r="Q87" i="73" s="1"/>
  <c r="R87" i="73" s="1"/>
  <c r="S87" i="73" s="1"/>
  <c r="T87" i="73" s="1"/>
  <c r="U87" i="73" s="1"/>
  <c r="V87" i="73" s="1"/>
  <c r="W87" i="73" s="1"/>
  <c r="X87" i="73" s="1"/>
  <c r="Y87" i="73" s="1"/>
  <c r="L86" i="73"/>
  <c r="M86" i="73" s="1"/>
  <c r="N86" i="73" s="1"/>
  <c r="O86" i="73" s="1"/>
  <c r="P86" i="73" s="1"/>
  <c r="Q86" i="73" s="1"/>
  <c r="R86" i="73" s="1"/>
  <c r="S86" i="73" s="1"/>
  <c r="T86" i="73" s="1"/>
  <c r="U86" i="73" s="1"/>
  <c r="V86" i="73" s="1"/>
  <c r="W86" i="73" s="1"/>
  <c r="X86" i="73" s="1"/>
  <c r="Y86" i="73" s="1"/>
  <c r="K86" i="73"/>
  <c r="L85" i="73"/>
  <c r="M85" i="73" s="1"/>
  <c r="N85" i="73" s="1"/>
  <c r="O85" i="73" s="1"/>
  <c r="P85" i="73" s="1"/>
  <c r="Q85" i="73" s="1"/>
  <c r="R85" i="73" s="1"/>
  <c r="S85" i="73" s="1"/>
  <c r="T85" i="73" s="1"/>
  <c r="U85" i="73" s="1"/>
  <c r="V85" i="73" s="1"/>
  <c r="W85" i="73" s="1"/>
  <c r="X85" i="73" s="1"/>
  <c r="Y85" i="73" s="1"/>
  <c r="K85" i="73"/>
  <c r="K84" i="73"/>
  <c r="L84" i="73" s="1"/>
  <c r="M84" i="73" s="1"/>
  <c r="N84" i="73" s="1"/>
  <c r="O84" i="73" s="1"/>
  <c r="P84" i="73" s="1"/>
  <c r="Q84" i="73" s="1"/>
  <c r="R84" i="73" s="1"/>
  <c r="S84" i="73" s="1"/>
  <c r="T84" i="73" s="1"/>
  <c r="U84" i="73" s="1"/>
  <c r="V84" i="73" s="1"/>
  <c r="W84" i="73" s="1"/>
  <c r="X84" i="73" s="1"/>
  <c r="Y84" i="73" s="1"/>
  <c r="O83" i="73"/>
  <c r="P83" i="73" s="1"/>
  <c r="Q83" i="73" s="1"/>
  <c r="R83" i="73" s="1"/>
  <c r="S83" i="73" s="1"/>
  <c r="T83" i="73" s="1"/>
  <c r="U83" i="73" s="1"/>
  <c r="V83" i="73" s="1"/>
  <c r="W83" i="73" s="1"/>
  <c r="X83" i="73" s="1"/>
  <c r="Y83" i="73" s="1"/>
  <c r="N83" i="73"/>
  <c r="K83" i="73"/>
  <c r="L83" i="73" s="1"/>
  <c r="M83" i="73" s="1"/>
  <c r="L82" i="73"/>
  <c r="M82" i="73" s="1"/>
  <c r="N82" i="73" s="1"/>
  <c r="O82" i="73" s="1"/>
  <c r="P82" i="73" s="1"/>
  <c r="Q82" i="73" s="1"/>
  <c r="R82" i="73" s="1"/>
  <c r="S82" i="73" s="1"/>
  <c r="T82" i="73" s="1"/>
  <c r="U82" i="73" s="1"/>
  <c r="V82" i="73" s="1"/>
  <c r="W82" i="73" s="1"/>
  <c r="X82" i="73" s="1"/>
  <c r="Y82" i="73" s="1"/>
  <c r="K82" i="73"/>
  <c r="L81" i="73"/>
  <c r="M81" i="73" s="1"/>
  <c r="N81" i="73" s="1"/>
  <c r="O81" i="73" s="1"/>
  <c r="P81" i="73" s="1"/>
  <c r="Q81" i="73" s="1"/>
  <c r="R81" i="73" s="1"/>
  <c r="S81" i="73" s="1"/>
  <c r="T81" i="73" s="1"/>
  <c r="U81" i="73" s="1"/>
  <c r="V81" i="73" s="1"/>
  <c r="W81" i="73" s="1"/>
  <c r="X81" i="73" s="1"/>
  <c r="Y81" i="73" s="1"/>
  <c r="K81" i="73"/>
  <c r="Q80" i="73"/>
  <c r="R80" i="73" s="1"/>
  <c r="S80" i="73" s="1"/>
  <c r="T80" i="73" s="1"/>
  <c r="U80" i="73" s="1"/>
  <c r="V80" i="73" s="1"/>
  <c r="W80" i="73" s="1"/>
  <c r="X80" i="73" s="1"/>
  <c r="Y80" i="73" s="1"/>
  <c r="N80" i="73"/>
  <c r="O80" i="73" s="1"/>
  <c r="P80" i="73" s="1"/>
  <c r="L80" i="73"/>
  <c r="K80" i="73"/>
  <c r="N79" i="73"/>
  <c r="O79" i="73" s="1"/>
  <c r="P79" i="73" s="1"/>
  <c r="Q79" i="73" s="1"/>
  <c r="R79" i="73" s="1"/>
  <c r="S79" i="73" s="1"/>
  <c r="T79" i="73" s="1"/>
  <c r="U79" i="73" s="1"/>
  <c r="V79" i="73" s="1"/>
  <c r="W79" i="73" s="1"/>
  <c r="X79" i="73" s="1"/>
  <c r="Y79" i="73" s="1"/>
  <c r="L79" i="73"/>
  <c r="K79" i="73"/>
  <c r="L78" i="73"/>
  <c r="N78" i="73" s="1"/>
  <c r="O78" i="73" s="1"/>
  <c r="P78" i="73" s="1"/>
  <c r="Q78" i="73" s="1"/>
  <c r="R78" i="73" s="1"/>
  <c r="S78" i="73" s="1"/>
  <c r="T78" i="73" s="1"/>
  <c r="U78" i="73" s="1"/>
  <c r="V78" i="73" s="1"/>
  <c r="W78" i="73" s="1"/>
  <c r="X78" i="73" s="1"/>
  <c r="Y78" i="73" s="1"/>
  <c r="K78" i="73"/>
  <c r="L77" i="73"/>
  <c r="N77" i="73" s="1"/>
  <c r="O77" i="73" s="1"/>
  <c r="P77" i="73" s="1"/>
  <c r="Q77" i="73" s="1"/>
  <c r="R77" i="73" s="1"/>
  <c r="S77" i="73" s="1"/>
  <c r="T77" i="73" s="1"/>
  <c r="U77" i="73" s="1"/>
  <c r="V77" i="73" s="1"/>
  <c r="W77" i="73" s="1"/>
  <c r="X77" i="73" s="1"/>
  <c r="Y77" i="73" s="1"/>
  <c r="K77" i="73"/>
  <c r="K76" i="73"/>
  <c r="L76" i="73" s="1"/>
  <c r="M76" i="73" s="1"/>
  <c r="N76" i="73" s="1"/>
  <c r="O76" i="73" s="1"/>
  <c r="P76" i="73" s="1"/>
  <c r="Q76" i="73" s="1"/>
  <c r="R76" i="73" s="1"/>
  <c r="S76" i="73" s="1"/>
  <c r="T76" i="73" s="1"/>
  <c r="U76" i="73" s="1"/>
  <c r="V76" i="73" s="1"/>
  <c r="W76" i="73" s="1"/>
  <c r="X76" i="73" s="1"/>
  <c r="Y76" i="73" s="1"/>
  <c r="O75" i="73"/>
  <c r="P75" i="73" s="1"/>
  <c r="Q75" i="73" s="1"/>
  <c r="R75" i="73" s="1"/>
  <c r="S75" i="73" s="1"/>
  <c r="T75" i="73" s="1"/>
  <c r="U75" i="73" s="1"/>
  <c r="V75" i="73" s="1"/>
  <c r="W75" i="73" s="1"/>
  <c r="X75" i="73" s="1"/>
  <c r="Y75" i="73" s="1"/>
  <c r="N75" i="73"/>
  <c r="K75" i="73"/>
  <c r="L75" i="73" s="1"/>
  <c r="M75" i="73" s="1"/>
  <c r="T74" i="73"/>
  <c r="U74" i="73" s="1"/>
  <c r="V74" i="73" s="1"/>
  <c r="W74" i="73" s="1"/>
  <c r="X74" i="73" s="1"/>
  <c r="Y74" i="73" s="1"/>
  <c r="L74" i="73"/>
  <c r="M74" i="73" s="1"/>
  <c r="N74" i="73" s="1"/>
  <c r="O74" i="73" s="1"/>
  <c r="P74" i="73" s="1"/>
  <c r="Q74" i="73" s="1"/>
  <c r="R74" i="73" s="1"/>
  <c r="S74" i="73" s="1"/>
  <c r="K74" i="73"/>
  <c r="L73" i="73"/>
  <c r="M73" i="73" s="1"/>
  <c r="N73" i="73" s="1"/>
  <c r="O73" i="73" s="1"/>
  <c r="P73" i="73" s="1"/>
  <c r="Q73" i="73" s="1"/>
  <c r="R73" i="73" s="1"/>
  <c r="S73" i="73" s="1"/>
  <c r="T73" i="73" s="1"/>
  <c r="U73" i="73" s="1"/>
  <c r="V73" i="73" s="1"/>
  <c r="W73" i="73" s="1"/>
  <c r="X73" i="73" s="1"/>
  <c r="Y73" i="73" s="1"/>
  <c r="K73" i="73"/>
  <c r="Y72" i="73"/>
  <c r="Q72" i="73"/>
  <c r="R72" i="73" s="1"/>
  <c r="S72" i="73" s="1"/>
  <c r="T72" i="73" s="1"/>
  <c r="U72" i="73" s="1"/>
  <c r="V72" i="73" s="1"/>
  <c r="W72" i="73" s="1"/>
  <c r="X72" i="73" s="1"/>
  <c r="K72" i="73"/>
  <c r="L72" i="73" s="1"/>
  <c r="M72" i="73" s="1"/>
  <c r="N72" i="73" s="1"/>
  <c r="O72" i="73" s="1"/>
  <c r="P72" i="73" s="1"/>
  <c r="W71" i="73"/>
  <c r="X71" i="73" s="1"/>
  <c r="Y71" i="73" s="1"/>
  <c r="O71" i="73"/>
  <c r="P71" i="73" s="1"/>
  <c r="Q71" i="73" s="1"/>
  <c r="R71" i="73" s="1"/>
  <c r="S71" i="73" s="1"/>
  <c r="T71" i="73" s="1"/>
  <c r="U71" i="73" s="1"/>
  <c r="V71" i="73" s="1"/>
  <c r="N71" i="73"/>
  <c r="K71" i="73"/>
  <c r="L71" i="73" s="1"/>
  <c r="M71" i="73" s="1"/>
  <c r="T70" i="73"/>
  <c r="U70" i="73" s="1"/>
  <c r="V70" i="73" s="1"/>
  <c r="W70" i="73" s="1"/>
  <c r="X70" i="73" s="1"/>
  <c r="Y70" i="73" s="1"/>
  <c r="L70" i="73"/>
  <c r="M70" i="73" s="1"/>
  <c r="N70" i="73" s="1"/>
  <c r="O70" i="73" s="1"/>
  <c r="P70" i="73" s="1"/>
  <c r="Q70" i="73" s="1"/>
  <c r="R70" i="73" s="1"/>
  <c r="S70" i="73" s="1"/>
  <c r="K70" i="73"/>
  <c r="Y69" i="73"/>
  <c r="Q69" i="73"/>
  <c r="R69" i="73" s="1"/>
  <c r="S69" i="73" s="1"/>
  <c r="T69" i="73" s="1"/>
  <c r="U69" i="73" s="1"/>
  <c r="V69" i="73" s="1"/>
  <c r="W69" i="73" s="1"/>
  <c r="X69" i="73" s="1"/>
  <c r="P69" i="73"/>
  <c r="M69" i="73"/>
  <c r="N69" i="73" s="1"/>
  <c r="O69" i="73" s="1"/>
  <c r="L69" i="73"/>
  <c r="K69" i="73"/>
  <c r="Y68" i="73"/>
  <c r="Q68" i="73"/>
  <c r="R68" i="73" s="1"/>
  <c r="S68" i="73" s="1"/>
  <c r="T68" i="73" s="1"/>
  <c r="U68" i="73" s="1"/>
  <c r="V68" i="73" s="1"/>
  <c r="W68" i="73" s="1"/>
  <c r="X68" i="73" s="1"/>
  <c r="N68" i="73"/>
  <c r="O68" i="73" s="1"/>
  <c r="P68" i="73" s="1"/>
  <c r="M68" i="73"/>
  <c r="K68" i="73"/>
  <c r="L68" i="73" s="1"/>
  <c r="W67" i="73"/>
  <c r="X67" i="73" s="1"/>
  <c r="Y67" i="73" s="1"/>
  <c r="O67" i="73"/>
  <c r="P67" i="73" s="1"/>
  <c r="Q67" i="73" s="1"/>
  <c r="R67" i="73" s="1"/>
  <c r="S67" i="73" s="1"/>
  <c r="T67" i="73" s="1"/>
  <c r="U67" i="73" s="1"/>
  <c r="V67" i="73" s="1"/>
  <c r="N67" i="73"/>
  <c r="K67" i="73"/>
  <c r="L67" i="73" s="1"/>
  <c r="M67" i="73" s="1"/>
  <c r="T66" i="73"/>
  <c r="U66" i="73" s="1"/>
  <c r="V66" i="73" s="1"/>
  <c r="W66" i="73" s="1"/>
  <c r="X66" i="73" s="1"/>
  <c r="Y66" i="73" s="1"/>
  <c r="L66" i="73"/>
  <c r="M66" i="73" s="1"/>
  <c r="N66" i="73" s="1"/>
  <c r="O66" i="73" s="1"/>
  <c r="P66" i="73" s="1"/>
  <c r="Q66" i="73" s="1"/>
  <c r="R66" i="73" s="1"/>
  <c r="S66" i="73" s="1"/>
  <c r="K66" i="73"/>
  <c r="N65" i="73"/>
  <c r="O65" i="73" s="1"/>
  <c r="P65" i="73" s="1"/>
  <c r="Q65" i="73" s="1"/>
  <c r="R65" i="73" s="1"/>
  <c r="S65" i="73" s="1"/>
  <c r="T65" i="73" s="1"/>
  <c r="U65" i="73" s="1"/>
  <c r="V65" i="73" s="1"/>
  <c r="W65" i="73" s="1"/>
  <c r="X65" i="73" s="1"/>
  <c r="Y65" i="73" s="1"/>
  <c r="M65" i="73"/>
  <c r="L65" i="73"/>
  <c r="K65" i="73"/>
  <c r="O64" i="73"/>
  <c r="P64" i="73" s="1"/>
  <c r="Q64" i="73" s="1"/>
  <c r="R64" i="73" s="1"/>
  <c r="S64" i="73" s="1"/>
  <c r="T64" i="73" s="1"/>
  <c r="U64" i="73" s="1"/>
  <c r="V64" i="73" s="1"/>
  <c r="W64" i="73" s="1"/>
  <c r="X64" i="73" s="1"/>
  <c r="Y64" i="73" s="1"/>
  <c r="K64" i="73"/>
  <c r="L64" i="73" s="1"/>
  <c r="M64" i="73" s="1"/>
  <c r="N64" i="73" s="1"/>
  <c r="T63" i="73"/>
  <c r="U63" i="73" s="1"/>
  <c r="V63" i="73" s="1"/>
  <c r="W63" i="73" s="1"/>
  <c r="X63" i="73" s="1"/>
  <c r="Y63" i="73" s="1"/>
  <c r="P63" i="73"/>
  <c r="Q63" i="73" s="1"/>
  <c r="R63" i="73" s="1"/>
  <c r="S63" i="73" s="1"/>
  <c r="L63" i="73"/>
  <c r="M63" i="73" s="1"/>
  <c r="N63" i="73" s="1"/>
  <c r="O63" i="73" s="1"/>
  <c r="K63" i="73"/>
  <c r="M62" i="73"/>
  <c r="N62" i="73" s="1"/>
  <c r="O62" i="73" s="1"/>
  <c r="P62" i="73" s="1"/>
  <c r="Q62" i="73" s="1"/>
  <c r="R62" i="73" s="1"/>
  <c r="S62" i="73" s="1"/>
  <c r="T62" i="73" s="1"/>
  <c r="U62" i="73" s="1"/>
  <c r="V62" i="73" s="1"/>
  <c r="W62" i="73" s="1"/>
  <c r="X62" i="73" s="1"/>
  <c r="Y62" i="73" s="1"/>
  <c r="L62" i="73"/>
  <c r="K62" i="73"/>
  <c r="Z61" i="73"/>
  <c r="AA61" i="73" s="1"/>
  <c r="AB61" i="73" s="1"/>
  <c r="AC61" i="73" s="1"/>
  <c r="AD61" i="73" s="1"/>
  <c r="AE61" i="73" s="1"/>
  <c r="AF61" i="73" s="1"/>
  <c r="AG61" i="73" s="1"/>
  <c r="AH61" i="73" s="1"/>
  <c r="AI61" i="73" s="1"/>
  <c r="AJ61" i="73" s="1"/>
  <c r="AK61" i="73" s="1"/>
  <c r="V61" i="73"/>
  <c r="W61" i="73" s="1"/>
  <c r="X61" i="73" s="1"/>
  <c r="Y61" i="73" s="1"/>
  <c r="R61" i="73"/>
  <c r="S61" i="73" s="1"/>
  <c r="T61" i="73" s="1"/>
  <c r="U61" i="73" s="1"/>
  <c r="N61" i="73"/>
  <c r="O61" i="73" s="1"/>
  <c r="P61" i="73" s="1"/>
  <c r="Q61" i="73" s="1"/>
  <c r="M61" i="73"/>
  <c r="L61" i="73"/>
  <c r="K61" i="73"/>
  <c r="K60" i="73"/>
  <c r="L60" i="73" s="1"/>
  <c r="M60" i="73" s="1"/>
  <c r="N60" i="73" s="1"/>
  <c r="O60" i="73" s="1"/>
  <c r="P60" i="73" s="1"/>
  <c r="Q60" i="73" s="1"/>
  <c r="R60" i="73" s="1"/>
  <c r="S60" i="73" s="1"/>
  <c r="T60" i="73" s="1"/>
  <c r="U60" i="73" s="1"/>
  <c r="V60" i="73" s="1"/>
  <c r="W60" i="73" s="1"/>
  <c r="X60" i="73" s="1"/>
  <c r="Y60" i="73" s="1"/>
  <c r="P59" i="73"/>
  <c r="Q59" i="73" s="1"/>
  <c r="R59" i="73" s="1"/>
  <c r="S59" i="73" s="1"/>
  <c r="T59" i="73" s="1"/>
  <c r="U59" i="73" s="1"/>
  <c r="V59" i="73" s="1"/>
  <c r="W59" i="73" s="1"/>
  <c r="X59" i="73" s="1"/>
  <c r="Y59" i="73" s="1"/>
  <c r="K59" i="73"/>
  <c r="L59" i="73" s="1"/>
  <c r="N59" i="73" s="1"/>
  <c r="O59" i="73" s="1"/>
  <c r="T58" i="73"/>
  <c r="U58" i="73" s="1"/>
  <c r="V58" i="73" s="1"/>
  <c r="W58" i="73" s="1"/>
  <c r="X58" i="73" s="1"/>
  <c r="Y58" i="73" s="1"/>
  <c r="P58" i="73"/>
  <c r="Q58" i="73" s="1"/>
  <c r="R58" i="73" s="1"/>
  <c r="S58" i="73" s="1"/>
  <c r="L58" i="73"/>
  <c r="M58" i="73" s="1"/>
  <c r="N58" i="73" s="1"/>
  <c r="O58" i="73" s="1"/>
  <c r="K58" i="73"/>
  <c r="M57" i="73"/>
  <c r="N57" i="73" s="1"/>
  <c r="O57" i="73" s="1"/>
  <c r="P57" i="73" s="1"/>
  <c r="Q57" i="73" s="1"/>
  <c r="R57" i="73" s="1"/>
  <c r="S57" i="73" s="1"/>
  <c r="T57" i="73" s="1"/>
  <c r="U57" i="73" s="1"/>
  <c r="V57" i="73" s="1"/>
  <c r="W57" i="73" s="1"/>
  <c r="X57" i="73" s="1"/>
  <c r="Y57" i="73" s="1"/>
  <c r="L57" i="73"/>
  <c r="K57" i="73"/>
  <c r="Z56" i="73"/>
  <c r="AA56" i="73" s="1"/>
  <c r="AB56" i="73" s="1"/>
  <c r="AC56" i="73" s="1"/>
  <c r="AD56" i="73" s="1"/>
  <c r="AE56" i="73" s="1"/>
  <c r="AF56" i="73" s="1"/>
  <c r="AG56" i="73" s="1"/>
  <c r="AH56" i="73" s="1"/>
  <c r="AI56" i="73" s="1"/>
  <c r="AJ56" i="73" s="1"/>
  <c r="AK56" i="73" s="1"/>
  <c r="V56" i="73"/>
  <c r="W56" i="73" s="1"/>
  <c r="X56" i="73" s="1"/>
  <c r="Y56" i="73" s="1"/>
  <c r="R56" i="73"/>
  <c r="S56" i="73" s="1"/>
  <c r="T56" i="73" s="1"/>
  <c r="U56" i="73" s="1"/>
  <c r="N56" i="73"/>
  <c r="O56" i="73" s="1"/>
  <c r="P56" i="73" s="1"/>
  <c r="Q56" i="73" s="1"/>
  <c r="M56" i="73"/>
  <c r="L56" i="73"/>
  <c r="K56" i="73"/>
  <c r="K55" i="73"/>
  <c r="L55" i="73" s="1"/>
  <c r="M55" i="73" s="1"/>
  <c r="N55" i="73" s="1"/>
  <c r="O55" i="73" s="1"/>
  <c r="P55" i="73" s="1"/>
  <c r="Q55" i="73" s="1"/>
  <c r="R55" i="73" s="1"/>
  <c r="S55" i="73" s="1"/>
  <c r="T55" i="73" s="1"/>
  <c r="U55" i="73" s="1"/>
  <c r="V55" i="73" s="1"/>
  <c r="W55" i="73" s="1"/>
  <c r="X55" i="73" s="1"/>
  <c r="Y55" i="73" s="1"/>
  <c r="P54" i="73"/>
  <c r="Q54" i="73" s="1"/>
  <c r="R54" i="73" s="1"/>
  <c r="S54" i="73" s="1"/>
  <c r="T54" i="73" s="1"/>
  <c r="U54" i="73" s="1"/>
  <c r="V54" i="73" s="1"/>
  <c r="W54" i="73" s="1"/>
  <c r="X54" i="73" s="1"/>
  <c r="Y54" i="73" s="1"/>
  <c r="L54" i="73"/>
  <c r="M54" i="73" s="1"/>
  <c r="N54" i="73" s="1"/>
  <c r="O54" i="73" s="1"/>
  <c r="K54" i="73"/>
  <c r="Y53" i="73"/>
  <c r="U53" i="73"/>
  <c r="V53" i="73" s="1"/>
  <c r="W53" i="73" s="1"/>
  <c r="X53" i="73" s="1"/>
  <c r="Q53" i="73"/>
  <c r="R53" i="73" s="1"/>
  <c r="S53" i="73" s="1"/>
  <c r="T53" i="73" s="1"/>
  <c r="M53" i="73"/>
  <c r="N53" i="73" s="1"/>
  <c r="O53" i="73" s="1"/>
  <c r="P53" i="73" s="1"/>
  <c r="L53" i="73"/>
  <c r="K53" i="73"/>
  <c r="V52" i="73"/>
  <c r="W52" i="73" s="1"/>
  <c r="X52" i="73" s="1"/>
  <c r="Y52" i="73" s="1"/>
  <c r="R52" i="73"/>
  <c r="S52" i="73" s="1"/>
  <c r="T52" i="73" s="1"/>
  <c r="U52" i="73" s="1"/>
  <c r="N52" i="73"/>
  <c r="O52" i="73" s="1"/>
  <c r="P52" i="73" s="1"/>
  <c r="Q52" i="73" s="1"/>
  <c r="M52" i="73"/>
  <c r="L52" i="73"/>
  <c r="K52" i="73"/>
  <c r="W51" i="73"/>
  <c r="X51" i="73" s="1"/>
  <c r="Y51" i="73" s="1"/>
  <c r="S51" i="73"/>
  <c r="T51" i="73" s="1"/>
  <c r="U51" i="73" s="1"/>
  <c r="V51" i="73" s="1"/>
  <c r="O51" i="73"/>
  <c r="P51" i="73" s="1"/>
  <c r="Q51" i="73" s="1"/>
  <c r="R51" i="73" s="1"/>
  <c r="K51" i="73"/>
  <c r="L51" i="73" s="1"/>
  <c r="M51" i="73" s="1"/>
  <c r="N51" i="73" s="1"/>
  <c r="L50" i="73"/>
  <c r="M50" i="73" s="1"/>
  <c r="N50" i="73" s="1"/>
  <c r="O50" i="73" s="1"/>
  <c r="P50" i="73" s="1"/>
  <c r="Q50" i="73" s="1"/>
  <c r="R50" i="73" s="1"/>
  <c r="S50" i="73" s="1"/>
  <c r="T50" i="73" s="1"/>
  <c r="U50" i="73" s="1"/>
  <c r="V50" i="73" s="1"/>
  <c r="W50" i="73" s="1"/>
  <c r="X50" i="73" s="1"/>
  <c r="Y50" i="73" s="1"/>
  <c r="K50" i="73"/>
  <c r="U49" i="73"/>
  <c r="V49" i="73" s="1"/>
  <c r="W49" i="73" s="1"/>
  <c r="X49" i="73" s="1"/>
  <c r="Y49" i="73" s="1"/>
  <c r="Q49" i="73"/>
  <c r="R49" i="73" s="1"/>
  <c r="S49" i="73" s="1"/>
  <c r="T49" i="73" s="1"/>
  <c r="M49" i="73"/>
  <c r="N49" i="73" s="1"/>
  <c r="O49" i="73" s="1"/>
  <c r="P49" i="73" s="1"/>
  <c r="L49" i="73"/>
  <c r="K49" i="73"/>
  <c r="R48" i="73"/>
  <c r="S48" i="73" s="1"/>
  <c r="T48" i="73" s="1"/>
  <c r="U48" i="73" s="1"/>
  <c r="V48" i="73" s="1"/>
  <c r="W48" i="73" s="1"/>
  <c r="X48" i="73" s="1"/>
  <c r="Y48" i="73" s="1"/>
  <c r="N48" i="73"/>
  <c r="O48" i="73" s="1"/>
  <c r="P48" i="73" s="1"/>
  <c r="Q48" i="73" s="1"/>
  <c r="M48" i="73"/>
  <c r="L48" i="73"/>
  <c r="K48" i="73"/>
  <c r="S47" i="73"/>
  <c r="T47" i="73" s="1"/>
  <c r="U47" i="73" s="1"/>
  <c r="V47" i="73" s="1"/>
  <c r="W47" i="73" s="1"/>
  <c r="X47" i="73" s="1"/>
  <c r="Y47" i="73" s="1"/>
  <c r="O47" i="73"/>
  <c r="P47" i="73" s="1"/>
  <c r="Q47" i="73" s="1"/>
  <c r="R47" i="73" s="1"/>
  <c r="K47" i="73"/>
  <c r="L47" i="73" s="1"/>
  <c r="M47" i="73" s="1"/>
  <c r="N47" i="73" s="1"/>
  <c r="X46" i="73"/>
  <c r="Y46" i="73" s="1"/>
  <c r="T46" i="73"/>
  <c r="U46" i="73" s="1"/>
  <c r="V46" i="73" s="1"/>
  <c r="W46" i="73" s="1"/>
  <c r="P46" i="73"/>
  <c r="Q46" i="73" s="1"/>
  <c r="R46" i="73" s="1"/>
  <c r="S46" i="73" s="1"/>
  <c r="L46" i="73"/>
  <c r="M46" i="73" s="1"/>
  <c r="N46" i="73" s="1"/>
  <c r="O46" i="73" s="1"/>
  <c r="K46" i="73"/>
  <c r="Q45" i="73"/>
  <c r="R45" i="73" s="1"/>
  <c r="S45" i="73" s="1"/>
  <c r="T45" i="73" s="1"/>
  <c r="U45" i="73" s="1"/>
  <c r="V45" i="73" s="1"/>
  <c r="W45" i="73" s="1"/>
  <c r="X45" i="73" s="1"/>
  <c r="Y45" i="73" s="1"/>
  <c r="M45" i="73"/>
  <c r="N45" i="73" s="1"/>
  <c r="O45" i="73" s="1"/>
  <c r="P45" i="73" s="1"/>
  <c r="L45" i="73"/>
  <c r="K45" i="73"/>
  <c r="N44" i="73"/>
  <c r="O44" i="73" s="1"/>
  <c r="P44" i="73" s="1"/>
  <c r="Q44" i="73" s="1"/>
  <c r="R44" i="73" s="1"/>
  <c r="S44" i="73" s="1"/>
  <c r="T44" i="73" s="1"/>
  <c r="U44" i="73" s="1"/>
  <c r="V44" i="73" s="1"/>
  <c r="W44" i="73" s="1"/>
  <c r="X44" i="73" s="1"/>
  <c r="Y44" i="73" s="1"/>
  <c r="M44" i="73"/>
  <c r="L44" i="73"/>
  <c r="K44" i="73"/>
  <c r="O43" i="73"/>
  <c r="P43" i="73" s="1"/>
  <c r="Q43" i="73" s="1"/>
  <c r="R43" i="73" s="1"/>
  <c r="S43" i="73" s="1"/>
  <c r="T43" i="73" s="1"/>
  <c r="U43" i="73" s="1"/>
  <c r="V43" i="73" s="1"/>
  <c r="W43" i="73" s="1"/>
  <c r="X43" i="73" s="1"/>
  <c r="Y43" i="73" s="1"/>
  <c r="K43" i="73"/>
  <c r="L43" i="73" s="1"/>
  <c r="M43" i="73" s="1"/>
  <c r="N43" i="73" s="1"/>
  <c r="T42" i="73"/>
  <c r="U42" i="73" s="1"/>
  <c r="V42" i="73" s="1"/>
  <c r="W42" i="73" s="1"/>
  <c r="X42" i="73" s="1"/>
  <c r="Y42" i="73" s="1"/>
  <c r="P42" i="73"/>
  <c r="Q42" i="73" s="1"/>
  <c r="R42" i="73" s="1"/>
  <c r="S42" i="73" s="1"/>
  <c r="L42" i="73"/>
  <c r="M42" i="73" s="1"/>
  <c r="N42" i="73" s="1"/>
  <c r="O42" i="73" s="1"/>
  <c r="K42" i="73"/>
  <c r="M41" i="73"/>
  <c r="N41" i="73" s="1"/>
  <c r="O41" i="73" s="1"/>
  <c r="P41" i="73" s="1"/>
  <c r="Q41" i="73" s="1"/>
  <c r="R41" i="73" s="1"/>
  <c r="S41" i="73" s="1"/>
  <c r="T41" i="73" s="1"/>
  <c r="U41" i="73" s="1"/>
  <c r="V41" i="73" s="1"/>
  <c r="W41" i="73" s="1"/>
  <c r="X41" i="73" s="1"/>
  <c r="Y41" i="73" s="1"/>
  <c r="L41" i="73"/>
  <c r="K41" i="73"/>
  <c r="Z40" i="73"/>
  <c r="AA40" i="73" s="1"/>
  <c r="AB40" i="73" s="1"/>
  <c r="AC40" i="73" s="1"/>
  <c r="AD40" i="73" s="1"/>
  <c r="AE40" i="73" s="1"/>
  <c r="AF40" i="73" s="1"/>
  <c r="AG40" i="73" s="1"/>
  <c r="AH40" i="73" s="1"/>
  <c r="AI40" i="73" s="1"/>
  <c r="AJ40" i="73" s="1"/>
  <c r="AK40" i="73" s="1"/>
  <c r="V40" i="73"/>
  <c r="W40" i="73" s="1"/>
  <c r="X40" i="73" s="1"/>
  <c r="Y40" i="73" s="1"/>
  <c r="R40" i="73"/>
  <c r="S40" i="73" s="1"/>
  <c r="T40" i="73" s="1"/>
  <c r="U40" i="73" s="1"/>
  <c r="N40" i="73"/>
  <c r="O40" i="73" s="1"/>
  <c r="P40" i="73" s="1"/>
  <c r="Q40" i="73" s="1"/>
  <c r="M40" i="73"/>
  <c r="L40" i="73"/>
  <c r="K40" i="73"/>
  <c r="K39" i="73"/>
  <c r="L39" i="73" s="1"/>
  <c r="M39" i="73" s="1"/>
  <c r="N39" i="73" s="1"/>
  <c r="O39" i="73" s="1"/>
  <c r="P39" i="73" s="1"/>
  <c r="Q39" i="73" s="1"/>
  <c r="R39" i="73" s="1"/>
  <c r="S39" i="73" s="1"/>
  <c r="T39" i="73" s="1"/>
  <c r="U39" i="73" s="1"/>
  <c r="V39" i="73" s="1"/>
  <c r="W39" i="73" s="1"/>
  <c r="X39" i="73" s="1"/>
  <c r="Y39" i="73" s="1"/>
  <c r="P38" i="73"/>
  <c r="Q38" i="73" s="1"/>
  <c r="R38" i="73" s="1"/>
  <c r="S38" i="73" s="1"/>
  <c r="T38" i="73" s="1"/>
  <c r="U38" i="73" s="1"/>
  <c r="V38" i="73" s="1"/>
  <c r="W38" i="73" s="1"/>
  <c r="X38" i="73" s="1"/>
  <c r="Y38" i="73" s="1"/>
  <c r="K38" i="73"/>
  <c r="L38" i="73" s="1"/>
  <c r="N38" i="73" s="1"/>
  <c r="O38" i="73" s="1"/>
  <c r="T37" i="73"/>
  <c r="U37" i="73" s="1"/>
  <c r="V37" i="73" s="1"/>
  <c r="W37" i="73" s="1"/>
  <c r="X37" i="73" s="1"/>
  <c r="Y37" i="73" s="1"/>
  <c r="P37" i="73"/>
  <c r="Q37" i="73" s="1"/>
  <c r="R37" i="73" s="1"/>
  <c r="S37" i="73" s="1"/>
  <c r="L37" i="73"/>
  <c r="M37" i="73" s="1"/>
  <c r="N37" i="73" s="1"/>
  <c r="O37" i="73" s="1"/>
  <c r="K37" i="73"/>
  <c r="M36" i="73"/>
  <c r="N36" i="73" s="1"/>
  <c r="O36" i="73" s="1"/>
  <c r="P36" i="73" s="1"/>
  <c r="Q36" i="73" s="1"/>
  <c r="R36" i="73" s="1"/>
  <c r="S36" i="73" s="1"/>
  <c r="T36" i="73" s="1"/>
  <c r="U36" i="73" s="1"/>
  <c r="V36" i="73" s="1"/>
  <c r="W36" i="73" s="1"/>
  <c r="X36" i="73" s="1"/>
  <c r="Y36" i="73" s="1"/>
  <c r="L36" i="73"/>
  <c r="K36" i="73"/>
  <c r="Z35" i="73"/>
  <c r="AA35" i="73" s="1"/>
  <c r="AB35" i="73" s="1"/>
  <c r="AC35" i="73" s="1"/>
  <c r="AD35" i="73" s="1"/>
  <c r="AE35" i="73" s="1"/>
  <c r="AF35" i="73" s="1"/>
  <c r="AG35" i="73" s="1"/>
  <c r="AH35" i="73" s="1"/>
  <c r="AI35" i="73" s="1"/>
  <c r="AJ35" i="73" s="1"/>
  <c r="AK35" i="73" s="1"/>
  <c r="U35" i="73"/>
  <c r="V35" i="73" s="1"/>
  <c r="W35" i="73" s="1"/>
  <c r="X35" i="73" s="1"/>
  <c r="Q35" i="73"/>
  <c r="R35" i="73" s="1"/>
  <c r="S35" i="73" s="1"/>
  <c r="T35" i="73" s="1"/>
  <c r="M35" i="73"/>
  <c r="N35" i="73" s="1"/>
  <c r="O35" i="73" s="1"/>
  <c r="P35" i="73" s="1"/>
  <c r="L35" i="73"/>
  <c r="K35" i="73"/>
  <c r="V34" i="73"/>
  <c r="W34" i="73" s="1"/>
  <c r="X34" i="73" s="1"/>
  <c r="Y34" i="73" s="1"/>
  <c r="R34" i="73"/>
  <c r="S34" i="73" s="1"/>
  <c r="T34" i="73" s="1"/>
  <c r="U34" i="73" s="1"/>
  <c r="N34" i="73"/>
  <c r="O34" i="73" s="1"/>
  <c r="P34" i="73" s="1"/>
  <c r="Q34" i="73" s="1"/>
  <c r="M34" i="73"/>
  <c r="L34" i="73"/>
  <c r="K34" i="73"/>
  <c r="W33" i="73"/>
  <c r="X33" i="73" s="1"/>
  <c r="Y33" i="73" s="1"/>
  <c r="S33" i="73"/>
  <c r="T33" i="73" s="1"/>
  <c r="U33" i="73" s="1"/>
  <c r="V33" i="73" s="1"/>
  <c r="O33" i="73"/>
  <c r="P33" i="73" s="1"/>
  <c r="Q33" i="73" s="1"/>
  <c r="R33" i="73" s="1"/>
  <c r="K33" i="73"/>
  <c r="L33" i="73" s="1"/>
  <c r="M33" i="73" s="1"/>
  <c r="N33" i="73" s="1"/>
  <c r="L32" i="73"/>
  <c r="M32" i="73" s="1"/>
  <c r="N32" i="73" s="1"/>
  <c r="O32" i="73" s="1"/>
  <c r="P32" i="73" s="1"/>
  <c r="Q32" i="73" s="1"/>
  <c r="R32" i="73" s="1"/>
  <c r="S32" i="73" s="1"/>
  <c r="T32" i="73" s="1"/>
  <c r="U32" i="73" s="1"/>
  <c r="V32" i="73" s="1"/>
  <c r="W32" i="73" s="1"/>
  <c r="X32" i="73" s="1"/>
  <c r="Y32" i="73" s="1"/>
  <c r="K32" i="73"/>
  <c r="U31" i="73"/>
  <c r="V31" i="73" s="1"/>
  <c r="W31" i="73" s="1"/>
  <c r="X31" i="73" s="1"/>
  <c r="Y31" i="73" s="1"/>
  <c r="Q31" i="73"/>
  <c r="R31" i="73" s="1"/>
  <c r="S31" i="73" s="1"/>
  <c r="T31" i="73" s="1"/>
  <c r="M31" i="73"/>
  <c r="N31" i="73" s="1"/>
  <c r="O31" i="73" s="1"/>
  <c r="P31" i="73" s="1"/>
  <c r="L31" i="73"/>
  <c r="K31" i="73"/>
  <c r="R30" i="73"/>
  <c r="S30" i="73" s="1"/>
  <c r="T30" i="73" s="1"/>
  <c r="U30" i="73" s="1"/>
  <c r="V30" i="73" s="1"/>
  <c r="W30" i="73" s="1"/>
  <c r="X30" i="73" s="1"/>
  <c r="Y30" i="73" s="1"/>
  <c r="N30" i="73"/>
  <c r="O30" i="73" s="1"/>
  <c r="P30" i="73" s="1"/>
  <c r="Q30" i="73" s="1"/>
  <c r="M30" i="73"/>
  <c r="L30" i="73"/>
  <c r="K30" i="73"/>
  <c r="S29" i="73"/>
  <c r="T29" i="73" s="1"/>
  <c r="U29" i="73" s="1"/>
  <c r="V29" i="73" s="1"/>
  <c r="W29" i="73" s="1"/>
  <c r="X29" i="73" s="1"/>
  <c r="Y29" i="73" s="1"/>
  <c r="O29" i="73"/>
  <c r="P29" i="73" s="1"/>
  <c r="Q29" i="73" s="1"/>
  <c r="R29" i="73" s="1"/>
  <c r="N29" i="73"/>
  <c r="L29" i="73"/>
  <c r="K29" i="73"/>
  <c r="S28" i="73"/>
  <c r="T28" i="73" s="1"/>
  <c r="U28" i="73" s="1"/>
  <c r="V28" i="73" s="1"/>
  <c r="W28" i="73" s="1"/>
  <c r="X28" i="73" s="1"/>
  <c r="Y28" i="73" s="1"/>
  <c r="O28" i="73"/>
  <c r="P28" i="73" s="1"/>
  <c r="Q28" i="73" s="1"/>
  <c r="R28" i="73" s="1"/>
  <c r="K28" i="73"/>
  <c r="L28" i="73" s="1"/>
  <c r="M28" i="73" s="1"/>
  <c r="N28" i="73" s="1"/>
  <c r="K27" i="73"/>
  <c r="L27" i="73" s="1"/>
  <c r="M27" i="73" s="1"/>
  <c r="N27" i="73" s="1"/>
  <c r="O27" i="73" s="1"/>
  <c r="P27" i="73" s="1"/>
  <c r="Q27" i="73" s="1"/>
  <c r="R27" i="73" s="1"/>
  <c r="S27" i="73" s="1"/>
  <c r="T27" i="73" s="1"/>
  <c r="U27" i="73" s="1"/>
  <c r="V27" i="73" s="1"/>
  <c r="W27" i="73" s="1"/>
  <c r="X27" i="73" s="1"/>
  <c r="Y27" i="73" s="1"/>
  <c r="P26" i="73"/>
  <c r="Q26" i="73" s="1"/>
  <c r="R26" i="73" s="1"/>
  <c r="S26" i="73" s="1"/>
  <c r="T26" i="73" s="1"/>
  <c r="U26" i="73" s="1"/>
  <c r="V26" i="73" s="1"/>
  <c r="W26" i="73" s="1"/>
  <c r="X26" i="73" s="1"/>
  <c r="Y26" i="73" s="1"/>
  <c r="M26" i="73"/>
  <c r="N26" i="73" s="1"/>
  <c r="O26" i="73" s="1"/>
  <c r="L26" i="73"/>
  <c r="K26" i="73"/>
  <c r="N25" i="73"/>
  <c r="O25" i="73" s="1"/>
  <c r="P25" i="73" s="1"/>
  <c r="Q25" i="73" s="1"/>
  <c r="R25" i="73" s="1"/>
  <c r="S25" i="73" s="1"/>
  <c r="T25" i="73" s="1"/>
  <c r="U25" i="73" s="1"/>
  <c r="V25" i="73" s="1"/>
  <c r="W25" i="73" s="1"/>
  <c r="X25" i="73" s="1"/>
  <c r="Y25" i="73" s="1"/>
  <c r="M25" i="73"/>
  <c r="L25" i="73"/>
  <c r="K25" i="73"/>
  <c r="O24" i="73"/>
  <c r="P24" i="73" s="1"/>
  <c r="Q24" i="73" s="1"/>
  <c r="R24" i="73" s="1"/>
  <c r="S24" i="73" s="1"/>
  <c r="T24" i="73" s="1"/>
  <c r="U24" i="73" s="1"/>
  <c r="V24" i="73" s="1"/>
  <c r="W24" i="73" s="1"/>
  <c r="X24" i="73" s="1"/>
  <c r="Y24" i="73" s="1"/>
  <c r="N24" i="73"/>
  <c r="K24" i="73"/>
  <c r="L24" i="73" s="1"/>
  <c r="M24" i="73" s="1"/>
  <c r="L23" i="73"/>
  <c r="M23" i="73" s="1"/>
  <c r="N23" i="73" s="1"/>
  <c r="O23" i="73" s="1"/>
  <c r="P23" i="73" s="1"/>
  <c r="Q23" i="73" s="1"/>
  <c r="R23" i="73" s="1"/>
  <c r="S23" i="73" s="1"/>
  <c r="T23" i="73" s="1"/>
  <c r="U23" i="73" s="1"/>
  <c r="V23" i="73" s="1"/>
  <c r="W23" i="73" s="1"/>
  <c r="X23" i="73" s="1"/>
  <c r="Y23" i="73" s="1"/>
  <c r="K23" i="73"/>
  <c r="Q22" i="73"/>
  <c r="R22" i="73" s="1"/>
  <c r="S22" i="73" s="1"/>
  <c r="T22" i="73" s="1"/>
  <c r="U22" i="73" s="1"/>
  <c r="V22" i="73" s="1"/>
  <c r="W22" i="73" s="1"/>
  <c r="X22" i="73" s="1"/>
  <c r="Y22" i="73" s="1"/>
  <c r="P22" i="73"/>
  <c r="M22" i="73"/>
  <c r="N22" i="73" s="1"/>
  <c r="O22" i="73" s="1"/>
  <c r="L22" i="73"/>
  <c r="K22" i="73"/>
  <c r="Q21" i="73"/>
  <c r="R21" i="73" s="1"/>
  <c r="S21" i="73" s="1"/>
  <c r="T21" i="73" s="1"/>
  <c r="U21" i="73" s="1"/>
  <c r="V21" i="73" s="1"/>
  <c r="W21" i="73" s="1"/>
  <c r="X21" i="73" s="1"/>
  <c r="Y21" i="73" s="1"/>
  <c r="N21" i="73"/>
  <c r="O21" i="73" s="1"/>
  <c r="P21" i="73" s="1"/>
  <c r="M21" i="73"/>
  <c r="L21" i="73"/>
  <c r="K21" i="73"/>
  <c r="R20" i="73"/>
  <c r="S20" i="73" s="1"/>
  <c r="T20" i="73" s="1"/>
  <c r="U20" i="73" s="1"/>
  <c r="V20" i="73" s="1"/>
  <c r="W20" i="73" s="1"/>
  <c r="X20" i="73" s="1"/>
  <c r="Y20" i="73" s="1"/>
  <c r="O20" i="73"/>
  <c r="P20" i="73" s="1"/>
  <c r="Q20" i="73" s="1"/>
  <c r="N20" i="73"/>
  <c r="K20" i="73"/>
  <c r="L20" i="73" s="1"/>
  <c r="M20" i="73" s="1"/>
  <c r="O19" i="73"/>
  <c r="P19" i="73" s="1"/>
  <c r="Q19" i="73" s="1"/>
  <c r="R19" i="73" s="1"/>
  <c r="S19" i="73" s="1"/>
  <c r="T19" i="73" s="1"/>
  <c r="U19" i="73" s="1"/>
  <c r="V19" i="73" s="1"/>
  <c r="W19" i="73" s="1"/>
  <c r="X19" i="73" s="1"/>
  <c r="Y19" i="73" s="1"/>
  <c r="L19" i="73"/>
  <c r="M19" i="73" s="1"/>
  <c r="N19" i="73" s="1"/>
  <c r="K19" i="73"/>
  <c r="L18" i="73"/>
  <c r="M18" i="73" s="1"/>
  <c r="N18" i="73" s="1"/>
  <c r="O18" i="73" s="1"/>
  <c r="P18" i="73" s="1"/>
  <c r="Q18" i="73" s="1"/>
  <c r="R18" i="73" s="1"/>
  <c r="S18" i="73" s="1"/>
  <c r="T18" i="73" s="1"/>
  <c r="U18" i="73" s="1"/>
  <c r="V18" i="73" s="1"/>
  <c r="W18" i="73" s="1"/>
  <c r="X18" i="73" s="1"/>
  <c r="Y18" i="73" s="1"/>
  <c r="K18" i="73"/>
  <c r="R17" i="73"/>
  <c r="S17" i="73" s="1"/>
  <c r="T17" i="73" s="1"/>
  <c r="U17" i="73" s="1"/>
  <c r="V17" i="73" s="1"/>
  <c r="W17" i="73" s="1"/>
  <c r="X17" i="73" s="1"/>
  <c r="Y17" i="73" s="1"/>
  <c r="Q17" i="73"/>
  <c r="N17" i="73"/>
  <c r="O17" i="73" s="1"/>
  <c r="P17" i="73" s="1"/>
  <c r="M17" i="73"/>
  <c r="L17" i="73"/>
  <c r="K17" i="73"/>
  <c r="K16" i="73"/>
  <c r="L16" i="73" s="1"/>
  <c r="M16" i="73" s="1"/>
  <c r="N16" i="73" s="1"/>
  <c r="O16" i="73" s="1"/>
  <c r="P16" i="73" s="1"/>
  <c r="Q16" i="73" s="1"/>
  <c r="R16" i="73" s="1"/>
  <c r="S16" i="73" s="1"/>
  <c r="T16" i="73" s="1"/>
  <c r="U16" i="73" s="1"/>
  <c r="V16" i="73" s="1"/>
  <c r="W16" i="73" s="1"/>
  <c r="X16" i="73" s="1"/>
  <c r="Y16" i="73" s="1"/>
  <c r="B16" i="73"/>
  <c r="B17" i="73" s="1"/>
  <c r="B18" i="73" s="1"/>
  <c r="B19" i="73" s="1"/>
  <c r="B20" i="73" s="1"/>
  <c r="B21" i="73" s="1"/>
  <c r="B22" i="73" s="1"/>
  <c r="B23" i="73" s="1"/>
  <c r="B24" i="73" s="1"/>
  <c r="B25" i="73" s="1"/>
  <c r="B26" i="73" s="1"/>
  <c r="B27" i="73" s="1"/>
  <c r="B28" i="73" s="1"/>
  <c r="B29" i="73" s="1"/>
  <c r="B30" i="73" s="1"/>
  <c r="B31" i="73" s="1"/>
  <c r="B32" i="73" s="1"/>
  <c r="B33" i="73" s="1"/>
  <c r="B34" i="73" s="1"/>
  <c r="B35" i="73" s="1"/>
  <c r="B36" i="73" s="1"/>
  <c r="B37" i="73" s="1"/>
  <c r="B38" i="73" s="1"/>
  <c r="B39" i="73" s="1"/>
  <c r="B40" i="73" s="1"/>
  <c r="B41" i="73" s="1"/>
  <c r="B42" i="73" s="1"/>
  <c r="B43" i="73" s="1"/>
  <c r="B44" i="73" s="1"/>
  <c r="B45" i="73" s="1"/>
  <c r="B46" i="73" s="1"/>
  <c r="B47" i="73" s="1"/>
  <c r="B48" i="73" s="1"/>
  <c r="B49" i="73" s="1"/>
  <c r="B50" i="73" s="1"/>
  <c r="B51" i="73" s="1"/>
  <c r="B52" i="73" s="1"/>
  <c r="B53" i="73" s="1"/>
  <c r="B54" i="73" s="1"/>
  <c r="B55" i="73" s="1"/>
  <c r="B56" i="73" s="1"/>
  <c r="B57" i="73" s="1"/>
  <c r="B58" i="73" s="1"/>
  <c r="B59" i="73" s="1"/>
  <c r="B60" i="73" s="1"/>
  <c r="B61" i="73" s="1"/>
  <c r="B62" i="73" s="1"/>
  <c r="B63" i="73" s="1"/>
  <c r="B64" i="73" s="1"/>
  <c r="B65" i="73" s="1"/>
  <c r="B66" i="73" s="1"/>
  <c r="B67" i="73" s="1"/>
  <c r="B68" i="73" s="1"/>
  <c r="B69" i="73" s="1"/>
  <c r="B70" i="73" s="1"/>
  <c r="B71" i="73" s="1"/>
  <c r="B72" i="73" s="1"/>
  <c r="B73" i="73" s="1"/>
  <c r="B74" i="73" s="1"/>
  <c r="B75" i="73" s="1"/>
  <c r="B76" i="73" s="1"/>
  <c r="B77" i="73" s="1"/>
  <c r="B78" i="73" s="1"/>
  <c r="B79" i="73" s="1"/>
  <c r="B80" i="73" s="1"/>
  <c r="B81" i="73" s="1"/>
  <c r="B82" i="73" s="1"/>
  <c r="B83" i="73" s="1"/>
  <c r="B84" i="73" s="1"/>
  <c r="B85" i="73" s="1"/>
  <c r="B86" i="73" s="1"/>
  <c r="B87" i="73" s="1"/>
  <c r="B88" i="73" s="1"/>
  <c r="B89" i="73" s="1"/>
  <c r="B90" i="73" s="1"/>
  <c r="B91" i="73" s="1"/>
  <c r="B92" i="73" s="1"/>
  <c r="B93" i="73" s="1"/>
  <c r="B94" i="73" s="1"/>
  <c r="B95" i="73" s="1"/>
  <c r="B96" i="73" s="1"/>
  <c r="B97" i="73" s="1"/>
  <c r="B98" i="73" s="1"/>
  <c r="B99" i="73" s="1"/>
  <c r="B100" i="73" s="1"/>
  <c r="B101" i="73" s="1"/>
  <c r="B102" i="73" s="1"/>
  <c r="B103" i="73" s="1"/>
  <c r="B104" i="73" s="1"/>
  <c r="B105" i="73" s="1"/>
  <c r="B106" i="73" s="1"/>
  <c r="B107" i="73" s="1"/>
  <c r="B108" i="73" s="1"/>
  <c r="B109" i="73" s="1"/>
  <c r="B110" i="73" s="1"/>
  <c r="B111" i="73" s="1"/>
  <c r="B112" i="73" s="1"/>
  <c r="B113" i="73" s="1"/>
  <c r="B114" i="73" s="1"/>
  <c r="B115" i="73" s="1"/>
  <c r="B116" i="73" s="1"/>
  <c r="B117" i="73" s="1"/>
  <c r="B118" i="73" s="1"/>
  <c r="B119" i="73" s="1"/>
  <c r="B120" i="73" s="1"/>
  <c r="B121" i="73" s="1"/>
  <c r="B122" i="73" s="1"/>
  <c r="B123" i="73" s="1"/>
  <c r="B124" i="73" s="1"/>
  <c r="B125" i="73" s="1"/>
  <c r="B126" i="73" s="1"/>
  <c r="B127" i="73" s="1"/>
  <c r="B128" i="73" s="1"/>
  <c r="B129" i="73" s="1"/>
  <c r="B130" i="73" s="1"/>
  <c r="B131" i="73" s="1"/>
  <c r="B132" i="73" s="1"/>
  <c r="B133" i="73" s="1"/>
  <c r="B134" i="73" s="1"/>
  <c r="B135" i="73" s="1"/>
  <c r="B136" i="73" s="1"/>
  <c r="B137" i="73" s="1"/>
  <c r="B138" i="73" s="1"/>
  <c r="B139" i="73" s="1"/>
  <c r="B140" i="73" s="1"/>
  <c r="B141" i="73" s="1"/>
  <c r="B142" i="73" s="1"/>
  <c r="B143" i="73" s="1"/>
  <c r="B144" i="73" s="1"/>
  <c r="B145" i="73" s="1"/>
  <c r="B146" i="73" s="1"/>
  <c r="B147" i="73" s="1"/>
  <c r="B148" i="73" s="1"/>
  <c r="B149" i="73" s="1"/>
  <c r="B150" i="73" s="1"/>
  <c r="B151" i="73" s="1"/>
  <c r="B152" i="73" s="1"/>
  <c r="B153" i="73" s="1"/>
  <c r="B154" i="73" s="1"/>
  <c r="B155" i="73" s="1"/>
  <c r="B156" i="73" s="1"/>
  <c r="B157" i="73" s="1"/>
  <c r="B158" i="73" s="1"/>
  <c r="P15" i="73"/>
  <c r="Q15" i="73" s="1"/>
  <c r="R15" i="73" s="1"/>
  <c r="S15" i="73" s="1"/>
  <c r="T15" i="73" s="1"/>
  <c r="U15" i="73" s="1"/>
  <c r="V15" i="73" s="1"/>
  <c r="W15" i="73" s="1"/>
  <c r="X15" i="73" s="1"/>
  <c r="Y15" i="73" s="1"/>
  <c r="O15" i="73"/>
  <c r="L15" i="73"/>
  <c r="M15" i="73" s="1"/>
  <c r="N15" i="73" s="1"/>
  <c r="K15" i="73"/>
  <c r="M14" i="73"/>
  <c r="N14" i="73" s="1"/>
  <c r="O14" i="73" s="1"/>
  <c r="P14" i="73" s="1"/>
  <c r="Q14" i="73" s="1"/>
  <c r="R14" i="73" s="1"/>
  <c r="S14" i="73" s="1"/>
  <c r="T14" i="73" s="1"/>
  <c r="U14" i="73" s="1"/>
  <c r="V14" i="73" s="1"/>
  <c r="W14" i="73" s="1"/>
  <c r="X14" i="73" s="1"/>
  <c r="Y14" i="73" s="1"/>
  <c r="L14" i="73"/>
  <c r="K14" i="73"/>
  <c r="M13" i="73"/>
  <c r="N13" i="73" s="1"/>
  <c r="O13" i="73" s="1"/>
  <c r="P13" i="73" s="1"/>
  <c r="Q13" i="73" s="1"/>
  <c r="R13" i="73" s="1"/>
  <c r="S13" i="73" s="1"/>
  <c r="T13" i="73" s="1"/>
  <c r="U13" i="73" s="1"/>
  <c r="V13" i="73" s="1"/>
  <c r="W13" i="73" s="1"/>
  <c r="X13" i="73" s="1"/>
  <c r="Y13" i="73" s="1"/>
  <c r="L13" i="73"/>
  <c r="K13" i="73"/>
  <c r="B13" i="73"/>
  <c r="B14" i="73" s="1"/>
  <c r="B15" i="73" s="1"/>
  <c r="K12" i="73"/>
  <c r="Z15" i="73" l="1"/>
  <c r="AA15" i="73" s="1"/>
  <c r="AB15" i="73" s="1"/>
  <c r="AC15" i="73" s="1"/>
  <c r="AD15" i="73" s="1"/>
  <c r="AE15" i="73" s="1"/>
  <c r="AF15" i="73" s="1"/>
  <c r="AG15" i="73" s="1"/>
  <c r="AH15" i="73" s="1"/>
  <c r="AI15" i="73" s="1"/>
  <c r="AJ15" i="73" s="1"/>
  <c r="AK15" i="73" s="1"/>
  <c r="Z24" i="73"/>
  <c r="AA24" i="73" s="1"/>
  <c r="AB24" i="73" s="1"/>
  <c r="AC24" i="73" s="1"/>
  <c r="AD24" i="73" s="1"/>
  <c r="AE24" i="73" s="1"/>
  <c r="AF24" i="73" s="1"/>
  <c r="AG24" i="73" s="1"/>
  <c r="AH24" i="73" s="1"/>
  <c r="AI24" i="73" s="1"/>
  <c r="AJ24" i="73" s="1"/>
  <c r="AK24" i="73" s="1"/>
  <c r="Z26" i="73"/>
  <c r="AA26" i="73" s="1"/>
  <c r="AB26" i="73" s="1"/>
  <c r="AC26" i="73" s="1"/>
  <c r="AD26" i="73" s="1"/>
  <c r="AE26" i="73" s="1"/>
  <c r="AF26" i="73" s="1"/>
  <c r="AG26" i="73" s="1"/>
  <c r="AH26" i="73" s="1"/>
  <c r="AI26" i="73" s="1"/>
  <c r="AJ26" i="73" s="1"/>
  <c r="AK26" i="73" s="1"/>
  <c r="Z28" i="73"/>
  <c r="AA28" i="73" s="1"/>
  <c r="AB28" i="73" s="1"/>
  <c r="AC28" i="73" s="1"/>
  <c r="AD28" i="73" s="1"/>
  <c r="AE28" i="73" s="1"/>
  <c r="AF28" i="73" s="1"/>
  <c r="AG28" i="73" s="1"/>
  <c r="AH28" i="73" s="1"/>
  <c r="AI28" i="73" s="1"/>
  <c r="AJ28" i="73" s="1"/>
  <c r="AK28" i="73" s="1"/>
  <c r="Z37" i="73"/>
  <c r="AA37" i="73" s="1"/>
  <c r="AB37" i="73" s="1"/>
  <c r="AC37" i="73" s="1"/>
  <c r="AD37" i="73" s="1"/>
  <c r="AE37" i="73" s="1"/>
  <c r="AF37" i="73" s="1"/>
  <c r="AG37" i="73" s="1"/>
  <c r="AH37" i="73" s="1"/>
  <c r="AI37" i="73" s="1"/>
  <c r="AJ37" i="73" s="1"/>
  <c r="AK37" i="73" s="1"/>
  <c r="Z60" i="73"/>
  <c r="AA60" i="73" s="1"/>
  <c r="AB60" i="73" s="1"/>
  <c r="AC60" i="73" s="1"/>
  <c r="AD60" i="73" s="1"/>
  <c r="AE60" i="73" s="1"/>
  <c r="AF60" i="73" s="1"/>
  <c r="AG60" i="73" s="1"/>
  <c r="AH60" i="73" s="1"/>
  <c r="AI60" i="73" s="1"/>
  <c r="AJ60" i="73" s="1"/>
  <c r="AK60" i="73" s="1"/>
  <c r="Z65" i="73"/>
  <c r="AA65" i="73" s="1"/>
  <c r="AB65" i="73" s="1"/>
  <c r="AC65" i="73" s="1"/>
  <c r="AD65" i="73" s="1"/>
  <c r="AE65" i="73" s="1"/>
  <c r="AF65" i="73" s="1"/>
  <c r="AG65" i="73" s="1"/>
  <c r="AH65" i="73" s="1"/>
  <c r="AI65" i="73" s="1"/>
  <c r="AJ65" i="73" s="1"/>
  <c r="AK65" i="73" s="1"/>
  <c r="Z13" i="73"/>
  <c r="AA13" i="73" s="1"/>
  <c r="AB13" i="73" s="1"/>
  <c r="AC13" i="73" s="1"/>
  <c r="AD13" i="73" s="1"/>
  <c r="AE13" i="73" s="1"/>
  <c r="AF13" i="73" s="1"/>
  <c r="AG13" i="73" s="1"/>
  <c r="AH13" i="73" s="1"/>
  <c r="AI13" i="73" s="1"/>
  <c r="AJ13" i="73" s="1"/>
  <c r="AK13" i="73" s="1"/>
  <c r="AQ13" i="73" s="1"/>
  <c r="Z27" i="73"/>
  <c r="AA27" i="73" s="1"/>
  <c r="AB27" i="73" s="1"/>
  <c r="AC27" i="73" s="1"/>
  <c r="AD27" i="73" s="1"/>
  <c r="AE27" i="73" s="1"/>
  <c r="AF27" i="73" s="1"/>
  <c r="AG27" i="73" s="1"/>
  <c r="AH27" i="73" s="1"/>
  <c r="AI27" i="73" s="1"/>
  <c r="AJ27" i="73" s="1"/>
  <c r="AK27" i="73" s="1"/>
  <c r="AL35" i="73"/>
  <c r="AQ35" i="73"/>
  <c r="AQ42" i="73"/>
  <c r="Z42" i="73"/>
  <c r="AA42" i="73" s="1"/>
  <c r="AB42" i="73" s="1"/>
  <c r="AC42" i="73" s="1"/>
  <c r="AD42" i="73" s="1"/>
  <c r="AE42" i="73" s="1"/>
  <c r="AF42" i="73" s="1"/>
  <c r="AG42" i="73" s="1"/>
  <c r="AH42" i="73" s="1"/>
  <c r="AI42" i="73" s="1"/>
  <c r="AJ42" i="73" s="1"/>
  <c r="AK42" i="73" s="1"/>
  <c r="AQ49" i="73"/>
  <c r="Z49" i="73"/>
  <c r="AA49" i="73" s="1"/>
  <c r="AB49" i="73" s="1"/>
  <c r="AC49" i="73" s="1"/>
  <c r="AD49" i="73" s="1"/>
  <c r="AE49" i="73" s="1"/>
  <c r="AF49" i="73" s="1"/>
  <c r="AG49" i="73" s="1"/>
  <c r="AH49" i="73" s="1"/>
  <c r="AI49" i="73" s="1"/>
  <c r="AJ49" i="73" s="1"/>
  <c r="AK49" i="73" s="1"/>
  <c r="Z14" i="73"/>
  <c r="AA14" i="73" s="1"/>
  <c r="AB14" i="73" s="1"/>
  <c r="AC14" i="73" s="1"/>
  <c r="AD14" i="73" s="1"/>
  <c r="AE14" i="73" s="1"/>
  <c r="AF14" i="73" s="1"/>
  <c r="AG14" i="73" s="1"/>
  <c r="AH14" i="73" s="1"/>
  <c r="AI14" i="73" s="1"/>
  <c r="AJ14" i="73" s="1"/>
  <c r="AK14" i="73" s="1"/>
  <c r="Z17" i="73"/>
  <c r="AA17" i="73" s="1"/>
  <c r="AB17" i="73" s="1"/>
  <c r="AC17" i="73" s="1"/>
  <c r="AD17" i="73" s="1"/>
  <c r="AE17" i="73" s="1"/>
  <c r="AF17" i="73" s="1"/>
  <c r="AG17" i="73" s="1"/>
  <c r="AH17" i="73" s="1"/>
  <c r="AI17" i="73" s="1"/>
  <c r="AJ17" i="73" s="1"/>
  <c r="AK17" i="73" s="1"/>
  <c r="Z25" i="73"/>
  <c r="AA25" i="73" s="1"/>
  <c r="AB25" i="73" s="1"/>
  <c r="AC25" i="73" s="1"/>
  <c r="AD25" i="73" s="1"/>
  <c r="AE25" i="73" s="1"/>
  <c r="AF25" i="73" s="1"/>
  <c r="AG25" i="73" s="1"/>
  <c r="AH25" i="73" s="1"/>
  <c r="AI25" i="73" s="1"/>
  <c r="AJ25" i="73" s="1"/>
  <c r="AK25" i="73" s="1"/>
  <c r="AQ25" i="73" s="1"/>
  <c r="Z36" i="73"/>
  <c r="AA36" i="73" s="1"/>
  <c r="AB36" i="73" s="1"/>
  <c r="AC36" i="73" s="1"/>
  <c r="AD36" i="73" s="1"/>
  <c r="AE36" i="73" s="1"/>
  <c r="AF36" i="73" s="1"/>
  <c r="AG36" i="73" s="1"/>
  <c r="AH36" i="73" s="1"/>
  <c r="AI36" i="73" s="1"/>
  <c r="AJ36" i="73" s="1"/>
  <c r="AK36" i="73" s="1"/>
  <c r="Z48" i="73"/>
  <c r="AA48" i="73" s="1"/>
  <c r="AB48" i="73" s="1"/>
  <c r="AC48" i="73" s="1"/>
  <c r="AD48" i="73" s="1"/>
  <c r="AE48" i="73" s="1"/>
  <c r="AF48" i="73" s="1"/>
  <c r="AG48" i="73" s="1"/>
  <c r="AH48" i="73" s="1"/>
  <c r="AI48" i="73" s="1"/>
  <c r="AJ48" i="73" s="1"/>
  <c r="AK48" i="73" s="1"/>
  <c r="Z64" i="73"/>
  <c r="AA64" i="73" s="1"/>
  <c r="AB64" i="73" s="1"/>
  <c r="AC64" i="73" s="1"/>
  <c r="AD64" i="73" s="1"/>
  <c r="AE64" i="73" s="1"/>
  <c r="AF64" i="73" s="1"/>
  <c r="AG64" i="73" s="1"/>
  <c r="AH64" i="73" s="1"/>
  <c r="AI64" i="73" s="1"/>
  <c r="AJ64" i="73" s="1"/>
  <c r="AK64" i="73" s="1"/>
  <c r="Z19" i="73"/>
  <c r="AA19" i="73" s="1"/>
  <c r="AB19" i="73" s="1"/>
  <c r="AC19" i="73" s="1"/>
  <c r="AD19" i="73" s="1"/>
  <c r="AE19" i="73" s="1"/>
  <c r="AF19" i="73" s="1"/>
  <c r="AG19" i="73" s="1"/>
  <c r="AH19" i="73" s="1"/>
  <c r="AI19" i="73" s="1"/>
  <c r="AJ19" i="73" s="1"/>
  <c r="AK19" i="73" s="1"/>
  <c r="AQ19" i="73" s="1"/>
  <c r="Z23" i="73"/>
  <c r="AA23" i="73" s="1"/>
  <c r="AB23" i="73" s="1"/>
  <c r="AC23" i="73" s="1"/>
  <c r="AD23" i="73" s="1"/>
  <c r="AE23" i="73" s="1"/>
  <c r="AF23" i="73" s="1"/>
  <c r="AG23" i="73" s="1"/>
  <c r="AH23" i="73" s="1"/>
  <c r="AI23" i="73" s="1"/>
  <c r="AJ23" i="73" s="1"/>
  <c r="AK23" i="73" s="1"/>
  <c r="Z29" i="73"/>
  <c r="AA29" i="73" s="1"/>
  <c r="AB29" i="73" s="1"/>
  <c r="AC29" i="73" s="1"/>
  <c r="AD29" i="73" s="1"/>
  <c r="AE29" i="73" s="1"/>
  <c r="AF29" i="73" s="1"/>
  <c r="AG29" i="73" s="1"/>
  <c r="AH29" i="73" s="1"/>
  <c r="AI29" i="73" s="1"/>
  <c r="AJ29" i="73" s="1"/>
  <c r="AK29" i="73" s="1"/>
  <c r="AQ29" i="73" s="1"/>
  <c r="Z41" i="73"/>
  <c r="AA41" i="73" s="1"/>
  <c r="AB41" i="73" s="1"/>
  <c r="AC41" i="73" s="1"/>
  <c r="AD41" i="73" s="1"/>
  <c r="AE41" i="73" s="1"/>
  <c r="AF41" i="73" s="1"/>
  <c r="AG41" i="73" s="1"/>
  <c r="AH41" i="73" s="1"/>
  <c r="AI41" i="73" s="1"/>
  <c r="AJ41" i="73" s="1"/>
  <c r="AK41" i="73" s="1"/>
  <c r="Z58" i="73"/>
  <c r="AA58" i="73" s="1"/>
  <c r="AB58" i="73" s="1"/>
  <c r="AC58" i="73" s="1"/>
  <c r="AD58" i="73" s="1"/>
  <c r="AE58" i="73" s="1"/>
  <c r="AF58" i="73" s="1"/>
  <c r="AG58" i="73" s="1"/>
  <c r="AH58" i="73" s="1"/>
  <c r="AI58" i="73" s="1"/>
  <c r="AJ58" i="73" s="1"/>
  <c r="AK58" i="73" s="1"/>
  <c r="Z16" i="73"/>
  <c r="AA16" i="73" s="1"/>
  <c r="AB16" i="73" s="1"/>
  <c r="AC16" i="73" s="1"/>
  <c r="AD16" i="73" s="1"/>
  <c r="AE16" i="73" s="1"/>
  <c r="AF16" i="73" s="1"/>
  <c r="AG16" i="73" s="1"/>
  <c r="AH16" i="73" s="1"/>
  <c r="AI16" i="73" s="1"/>
  <c r="AJ16" i="73" s="1"/>
  <c r="AK16" i="73" s="1"/>
  <c r="Z21" i="73"/>
  <c r="AA21" i="73" s="1"/>
  <c r="AB21" i="73" s="1"/>
  <c r="AC21" i="73" s="1"/>
  <c r="AD21" i="73" s="1"/>
  <c r="AE21" i="73" s="1"/>
  <c r="AF21" i="73" s="1"/>
  <c r="AG21" i="73" s="1"/>
  <c r="AH21" i="73" s="1"/>
  <c r="AI21" i="73" s="1"/>
  <c r="AJ21" i="73" s="1"/>
  <c r="AK21" i="73" s="1"/>
  <c r="AQ21" i="73" s="1"/>
  <c r="Z30" i="73"/>
  <c r="AA30" i="73" s="1"/>
  <c r="AB30" i="73" s="1"/>
  <c r="AC30" i="73" s="1"/>
  <c r="AD30" i="73" s="1"/>
  <c r="AE30" i="73" s="1"/>
  <c r="AF30" i="73" s="1"/>
  <c r="AG30" i="73" s="1"/>
  <c r="AH30" i="73" s="1"/>
  <c r="AI30" i="73" s="1"/>
  <c r="AJ30" i="73" s="1"/>
  <c r="AK30" i="73" s="1"/>
  <c r="Z38" i="73"/>
  <c r="AA38" i="73" s="1"/>
  <c r="AB38" i="73" s="1"/>
  <c r="AC38" i="73" s="1"/>
  <c r="AD38" i="73" s="1"/>
  <c r="AE38" i="73" s="1"/>
  <c r="AF38" i="73" s="1"/>
  <c r="AG38" i="73" s="1"/>
  <c r="AH38" i="73" s="1"/>
  <c r="AI38" i="73" s="1"/>
  <c r="AJ38" i="73" s="1"/>
  <c r="AK38" i="73" s="1"/>
  <c r="AQ38" i="73" s="1"/>
  <c r="AL40" i="73"/>
  <c r="AQ40" i="73"/>
  <c r="AQ54" i="73"/>
  <c r="Z54" i="73"/>
  <c r="AA54" i="73" s="1"/>
  <c r="AB54" i="73" s="1"/>
  <c r="AC54" i="73" s="1"/>
  <c r="AD54" i="73" s="1"/>
  <c r="AE54" i="73" s="1"/>
  <c r="AF54" i="73" s="1"/>
  <c r="AG54" i="73" s="1"/>
  <c r="AH54" i="73" s="1"/>
  <c r="AI54" i="73" s="1"/>
  <c r="AJ54" i="73" s="1"/>
  <c r="AK54" i="73" s="1"/>
  <c r="AR56" i="73"/>
  <c r="AL56" i="73"/>
  <c r="AQ56" i="73"/>
  <c r="Z62" i="73"/>
  <c r="AA62" i="73" s="1"/>
  <c r="AB62" i="73" s="1"/>
  <c r="AC62" i="73" s="1"/>
  <c r="AD62" i="73" s="1"/>
  <c r="AE62" i="73" s="1"/>
  <c r="AF62" i="73" s="1"/>
  <c r="AG62" i="73" s="1"/>
  <c r="AH62" i="73" s="1"/>
  <c r="AI62" i="73" s="1"/>
  <c r="AJ62" i="73" s="1"/>
  <c r="AK62" i="73" s="1"/>
  <c r="Z63" i="73"/>
  <c r="AA63" i="73" s="1"/>
  <c r="AB63" i="73" s="1"/>
  <c r="AC63" i="73" s="1"/>
  <c r="AD63" i="73" s="1"/>
  <c r="AE63" i="73" s="1"/>
  <c r="AF63" i="73" s="1"/>
  <c r="AG63" i="73" s="1"/>
  <c r="AH63" i="73" s="1"/>
  <c r="AI63" i="73" s="1"/>
  <c r="AJ63" i="73" s="1"/>
  <c r="AK63" i="73" s="1"/>
  <c r="Z73" i="73"/>
  <c r="AA73" i="73" s="1"/>
  <c r="AB73" i="73" s="1"/>
  <c r="AC73" i="73" s="1"/>
  <c r="AD73" i="73" s="1"/>
  <c r="AE73" i="73" s="1"/>
  <c r="AF73" i="73" s="1"/>
  <c r="AG73" i="73" s="1"/>
  <c r="AH73" i="73" s="1"/>
  <c r="AI73" i="73" s="1"/>
  <c r="AJ73" i="73" s="1"/>
  <c r="AK73" i="73" s="1"/>
  <c r="Z20" i="73"/>
  <c r="AA20" i="73" s="1"/>
  <c r="AB20" i="73" s="1"/>
  <c r="AC20" i="73" s="1"/>
  <c r="AD20" i="73" s="1"/>
  <c r="AE20" i="73" s="1"/>
  <c r="AF20" i="73" s="1"/>
  <c r="AG20" i="73" s="1"/>
  <c r="AH20" i="73" s="1"/>
  <c r="AI20" i="73" s="1"/>
  <c r="AJ20" i="73" s="1"/>
  <c r="AK20" i="73" s="1"/>
  <c r="AQ20" i="73" s="1"/>
  <c r="Z32" i="73"/>
  <c r="AA32" i="73" s="1"/>
  <c r="AB32" i="73" s="1"/>
  <c r="AC32" i="73" s="1"/>
  <c r="AD32" i="73" s="1"/>
  <c r="AE32" i="73" s="1"/>
  <c r="AF32" i="73" s="1"/>
  <c r="AG32" i="73" s="1"/>
  <c r="AH32" i="73" s="1"/>
  <c r="AI32" i="73" s="1"/>
  <c r="AJ32" i="73" s="1"/>
  <c r="AK32" i="73" s="1"/>
  <c r="Z57" i="73"/>
  <c r="AA57" i="73" s="1"/>
  <c r="AB57" i="73" s="1"/>
  <c r="AC57" i="73" s="1"/>
  <c r="AD57" i="73" s="1"/>
  <c r="AE57" i="73" s="1"/>
  <c r="AF57" i="73" s="1"/>
  <c r="AG57" i="73" s="1"/>
  <c r="AH57" i="73" s="1"/>
  <c r="AI57" i="73" s="1"/>
  <c r="AJ57" i="73" s="1"/>
  <c r="AK57" i="73" s="1"/>
  <c r="AQ57" i="73" s="1"/>
  <c r="Z18" i="73"/>
  <c r="AA18" i="73" s="1"/>
  <c r="AB18" i="73" s="1"/>
  <c r="AC18" i="73" s="1"/>
  <c r="AD18" i="73" s="1"/>
  <c r="AE18" i="73" s="1"/>
  <c r="AF18" i="73" s="1"/>
  <c r="AG18" i="73" s="1"/>
  <c r="AH18" i="73" s="1"/>
  <c r="AI18" i="73" s="1"/>
  <c r="AJ18" i="73" s="1"/>
  <c r="AK18" i="73" s="1"/>
  <c r="Z22" i="73"/>
  <c r="AA22" i="73" s="1"/>
  <c r="AB22" i="73" s="1"/>
  <c r="AC22" i="73" s="1"/>
  <c r="AD22" i="73" s="1"/>
  <c r="AE22" i="73" s="1"/>
  <c r="AF22" i="73" s="1"/>
  <c r="AG22" i="73" s="1"/>
  <c r="AH22" i="73" s="1"/>
  <c r="AI22" i="73" s="1"/>
  <c r="AJ22" i="73" s="1"/>
  <c r="AK22" i="73" s="1"/>
  <c r="Z31" i="73"/>
  <c r="AA31" i="73" s="1"/>
  <c r="AB31" i="73" s="1"/>
  <c r="AC31" i="73" s="1"/>
  <c r="AD31" i="73" s="1"/>
  <c r="AE31" i="73" s="1"/>
  <c r="AF31" i="73" s="1"/>
  <c r="AG31" i="73" s="1"/>
  <c r="AH31" i="73" s="1"/>
  <c r="AI31" i="73" s="1"/>
  <c r="AJ31" i="73" s="1"/>
  <c r="AK31" i="73" s="1"/>
  <c r="AQ39" i="73"/>
  <c r="Z39" i="73"/>
  <c r="AA39" i="73" s="1"/>
  <c r="AB39" i="73" s="1"/>
  <c r="AC39" i="73" s="1"/>
  <c r="AD39" i="73" s="1"/>
  <c r="AE39" i="73" s="1"/>
  <c r="AF39" i="73" s="1"/>
  <c r="AG39" i="73" s="1"/>
  <c r="AH39" i="73" s="1"/>
  <c r="AI39" i="73" s="1"/>
  <c r="AJ39" i="73" s="1"/>
  <c r="AK39" i="73" s="1"/>
  <c r="AQ43" i="73"/>
  <c r="Z43" i="73"/>
  <c r="AA43" i="73" s="1"/>
  <c r="AB43" i="73" s="1"/>
  <c r="AC43" i="73" s="1"/>
  <c r="AD43" i="73" s="1"/>
  <c r="AE43" i="73" s="1"/>
  <c r="AF43" i="73" s="1"/>
  <c r="AG43" i="73" s="1"/>
  <c r="AH43" i="73" s="1"/>
  <c r="AI43" i="73" s="1"/>
  <c r="AJ43" i="73" s="1"/>
  <c r="AK43" i="73" s="1"/>
  <c r="AQ44" i="73"/>
  <c r="Z44" i="73"/>
  <c r="AA44" i="73" s="1"/>
  <c r="AB44" i="73" s="1"/>
  <c r="AC44" i="73" s="1"/>
  <c r="AD44" i="73" s="1"/>
  <c r="AE44" i="73" s="1"/>
  <c r="AF44" i="73" s="1"/>
  <c r="AG44" i="73" s="1"/>
  <c r="AH44" i="73" s="1"/>
  <c r="AI44" i="73" s="1"/>
  <c r="AJ44" i="73" s="1"/>
  <c r="AK44" i="73" s="1"/>
  <c r="AQ45" i="73"/>
  <c r="Z45" i="73"/>
  <c r="AA45" i="73" s="1"/>
  <c r="AB45" i="73" s="1"/>
  <c r="AC45" i="73" s="1"/>
  <c r="AD45" i="73" s="1"/>
  <c r="AE45" i="73" s="1"/>
  <c r="AF45" i="73" s="1"/>
  <c r="AG45" i="73" s="1"/>
  <c r="AH45" i="73" s="1"/>
  <c r="AI45" i="73" s="1"/>
  <c r="AJ45" i="73" s="1"/>
  <c r="AK45" i="73" s="1"/>
  <c r="AQ47" i="73"/>
  <c r="Z47" i="73"/>
  <c r="AA47" i="73" s="1"/>
  <c r="AB47" i="73" s="1"/>
  <c r="AC47" i="73" s="1"/>
  <c r="AD47" i="73" s="1"/>
  <c r="AE47" i="73" s="1"/>
  <c r="AF47" i="73" s="1"/>
  <c r="AG47" i="73" s="1"/>
  <c r="AH47" i="73" s="1"/>
  <c r="AI47" i="73" s="1"/>
  <c r="AJ47" i="73" s="1"/>
  <c r="AK47" i="73" s="1"/>
  <c r="AQ50" i="73"/>
  <c r="Z50" i="73"/>
  <c r="AA50" i="73" s="1"/>
  <c r="AB50" i="73" s="1"/>
  <c r="AC50" i="73" s="1"/>
  <c r="AD50" i="73" s="1"/>
  <c r="AE50" i="73" s="1"/>
  <c r="AF50" i="73" s="1"/>
  <c r="AG50" i="73" s="1"/>
  <c r="AH50" i="73" s="1"/>
  <c r="AI50" i="73" s="1"/>
  <c r="AJ50" i="73" s="1"/>
  <c r="AK50" i="73" s="1"/>
  <c r="AQ55" i="73"/>
  <c r="Z55" i="73"/>
  <c r="AA55" i="73" s="1"/>
  <c r="AB55" i="73" s="1"/>
  <c r="AC55" i="73" s="1"/>
  <c r="AD55" i="73" s="1"/>
  <c r="AE55" i="73" s="1"/>
  <c r="AF55" i="73" s="1"/>
  <c r="AG55" i="73" s="1"/>
  <c r="AH55" i="73" s="1"/>
  <c r="AI55" i="73" s="1"/>
  <c r="AJ55" i="73" s="1"/>
  <c r="AK55" i="73" s="1"/>
  <c r="AQ59" i="73"/>
  <c r="Z59" i="73"/>
  <c r="AA59" i="73" s="1"/>
  <c r="AB59" i="73" s="1"/>
  <c r="AC59" i="73" s="1"/>
  <c r="AD59" i="73" s="1"/>
  <c r="AE59" i="73" s="1"/>
  <c r="AF59" i="73" s="1"/>
  <c r="AG59" i="73" s="1"/>
  <c r="AH59" i="73" s="1"/>
  <c r="AI59" i="73" s="1"/>
  <c r="AJ59" i="73" s="1"/>
  <c r="AK59" i="73" s="1"/>
  <c r="AR61" i="73"/>
  <c r="AL61" i="73"/>
  <c r="AQ61" i="73"/>
  <c r="Z53" i="73"/>
  <c r="AA53" i="73" s="1"/>
  <c r="AB53" i="73" s="1"/>
  <c r="AC53" i="73" s="1"/>
  <c r="AD53" i="73" s="1"/>
  <c r="AE53" i="73" s="1"/>
  <c r="AF53" i="73" s="1"/>
  <c r="AG53" i="73" s="1"/>
  <c r="AH53" i="73" s="1"/>
  <c r="AI53" i="73" s="1"/>
  <c r="AJ53" i="73" s="1"/>
  <c r="AK53" i="73" s="1"/>
  <c r="AQ53" i="73" s="1"/>
  <c r="Z75" i="73"/>
  <c r="AA75" i="73" s="1"/>
  <c r="AB75" i="73" s="1"/>
  <c r="AC75" i="73" s="1"/>
  <c r="AD75" i="73" s="1"/>
  <c r="AE75" i="73" s="1"/>
  <c r="AF75" i="73" s="1"/>
  <c r="AG75" i="73" s="1"/>
  <c r="AH75" i="73" s="1"/>
  <c r="AI75" i="73" s="1"/>
  <c r="AJ75" i="73" s="1"/>
  <c r="AK75" i="73" s="1"/>
  <c r="Z79" i="73"/>
  <c r="AA79" i="73" s="1"/>
  <c r="AB79" i="73" s="1"/>
  <c r="AC79" i="73" s="1"/>
  <c r="AD79" i="73" s="1"/>
  <c r="AE79" i="73" s="1"/>
  <c r="AF79" i="73" s="1"/>
  <c r="AG79" i="73" s="1"/>
  <c r="AH79" i="73" s="1"/>
  <c r="AI79" i="73" s="1"/>
  <c r="AJ79" i="73" s="1"/>
  <c r="AK79" i="73" s="1"/>
  <c r="AQ79" i="73" s="1"/>
  <c r="Z80" i="73"/>
  <c r="AA80" i="73" s="1"/>
  <c r="AB80" i="73" s="1"/>
  <c r="AC80" i="73" s="1"/>
  <c r="AD80" i="73" s="1"/>
  <c r="AE80" i="73" s="1"/>
  <c r="AF80" i="73" s="1"/>
  <c r="AG80" i="73" s="1"/>
  <c r="AH80" i="73" s="1"/>
  <c r="AI80" i="73" s="1"/>
  <c r="AJ80" i="73" s="1"/>
  <c r="AK80" i="73" s="1"/>
  <c r="Z82" i="73"/>
  <c r="AA82" i="73" s="1"/>
  <c r="AB82" i="73" s="1"/>
  <c r="AC82" i="73" s="1"/>
  <c r="AD82" i="73" s="1"/>
  <c r="AE82" i="73" s="1"/>
  <c r="AF82" i="73" s="1"/>
  <c r="AG82" i="73" s="1"/>
  <c r="AH82" i="73" s="1"/>
  <c r="AI82" i="73" s="1"/>
  <c r="AJ82" i="73" s="1"/>
  <c r="AK82" i="73" s="1"/>
  <c r="Z84" i="73"/>
  <c r="AA84" i="73" s="1"/>
  <c r="AB84" i="73" s="1"/>
  <c r="AC84" i="73" s="1"/>
  <c r="AD84" i="73" s="1"/>
  <c r="AE84" i="73" s="1"/>
  <c r="AF84" i="73" s="1"/>
  <c r="AG84" i="73" s="1"/>
  <c r="AH84" i="73" s="1"/>
  <c r="AI84" i="73" s="1"/>
  <c r="AJ84" i="73" s="1"/>
  <c r="AK84" i="73" s="1"/>
  <c r="Z86" i="73"/>
  <c r="AA86" i="73" s="1"/>
  <c r="AB86" i="73" s="1"/>
  <c r="AC86" i="73" s="1"/>
  <c r="AD86" i="73" s="1"/>
  <c r="AE86" i="73" s="1"/>
  <c r="AF86" i="73" s="1"/>
  <c r="AG86" i="73" s="1"/>
  <c r="AH86" i="73" s="1"/>
  <c r="AI86" i="73" s="1"/>
  <c r="AJ86" i="73" s="1"/>
  <c r="AK86" i="73" s="1"/>
  <c r="AQ86" i="73"/>
  <c r="Z91" i="73"/>
  <c r="AA91" i="73" s="1"/>
  <c r="AB91" i="73" s="1"/>
  <c r="AC91" i="73" s="1"/>
  <c r="AD91" i="73" s="1"/>
  <c r="AE91" i="73" s="1"/>
  <c r="AF91" i="73" s="1"/>
  <c r="AG91" i="73" s="1"/>
  <c r="AH91" i="73" s="1"/>
  <c r="AI91" i="73" s="1"/>
  <c r="AJ91" i="73" s="1"/>
  <c r="AK91" i="73" s="1"/>
  <c r="AQ91" i="73"/>
  <c r="Z102" i="73"/>
  <c r="AA102" i="73" s="1"/>
  <c r="AB102" i="73" s="1"/>
  <c r="AC102" i="73" s="1"/>
  <c r="AD102" i="73" s="1"/>
  <c r="AE102" i="73" s="1"/>
  <c r="AF102" i="73" s="1"/>
  <c r="AG102" i="73" s="1"/>
  <c r="AH102" i="73" s="1"/>
  <c r="AI102" i="73" s="1"/>
  <c r="AJ102" i="73" s="1"/>
  <c r="AK102" i="73" s="1"/>
  <c r="AQ102" i="73" s="1"/>
  <c r="Z109" i="73"/>
  <c r="AA109" i="73" s="1"/>
  <c r="AB109" i="73" s="1"/>
  <c r="AC109" i="73" s="1"/>
  <c r="AD109" i="73" s="1"/>
  <c r="AE109" i="73" s="1"/>
  <c r="AF109" i="73" s="1"/>
  <c r="AG109" i="73" s="1"/>
  <c r="AH109" i="73" s="1"/>
  <c r="AI109" i="73" s="1"/>
  <c r="AJ109" i="73" s="1"/>
  <c r="AK109" i="73" s="1"/>
  <c r="Z34" i="73"/>
  <c r="AA34" i="73" s="1"/>
  <c r="AB34" i="73" s="1"/>
  <c r="AC34" i="73" s="1"/>
  <c r="AD34" i="73" s="1"/>
  <c r="AE34" i="73" s="1"/>
  <c r="AF34" i="73" s="1"/>
  <c r="AG34" i="73" s="1"/>
  <c r="AH34" i="73" s="1"/>
  <c r="AI34" i="73" s="1"/>
  <c r="AJ34" i="73" s="1"/>
  <c r="AK34" i="73" s="1"/>
  <c r="Z52" i="73"/>
  <c r="AA52" i="73" s="1"/>
  <c r="AB52" i="73" s="1"/>
  <c r="AC52" i="73" s="1"/>
  <c r="AD52" i="73" s="1"/>
  <c r="AE52" i="73" s="1"/>
  <c r="AF52" i="73" s="1"/>
  <c r="AG52" i="73" s="1"/>
  <c r="AH52" i="73" s="1"/>
  <c r="AI52" i="73" s="1"/>
  <c r="AJ52" i="73" s="1"/>
  <c r="AK52" i="73" s="1"/>
  <c r="Z76" i="73"/>
  <c r="AA76" i="73" s="1"/>
  <c r="AB76" i="73" s="1"/>
  <c r="AC76" i="73" s="1"/>
  <c r="AD76" i="73" s="1"/>
  <c r="AE76" i="73" s="1"/>
  <c r="AF76" i="73" s="1"/>
  <c r="AG76" i="73" s="1"/>
  <c r="AH76" i="73" s="1"/>
  <c r="AI76" i="73" s="1"/>
  <c r="AJ76" i="73" s="1"/>
  <c r="AK76" i="73" s="1"/>
  <c r="Z78" i="73"/>
  <c r="AA78" i="73" s="1"/>
  <c r="AB78" i="73" s="1"/>
  <c r="AC78" i="73" s="1"/>
  <c r="AD78" i="73" s="1"/>
  <c r="AE78" i="73" s="1"/>
  <c r="AF78" i="73" s="1"/>
  <c r="AG78" i="73" s="1"/>
  <c r="AH78" i="73" s="1"/>
  <c r="AI78" i="73" s="1"/>
  <c r="AJ78" i="73" s="1"/>
  <c r="AK78" i="73" s="1"/>
  <c r="AQ78" i="73" s="1"/>
  <c r="Z87" i="73"/>
  <c r="AA87" i="73" s="1"/>
  <c r="AB87" i="73" s="1"/>
  <c r="AC87" i="73" s="1"/>
  <c r="AD87" i="73" s="1"/>
  <c r="AE87" i="73" s="1"/>
  <c r="AF87" i="73" s="1"/>
  <c r="AG87" i="73" s="1"/>
  <c r="AH87" i="73" s="1"/>
  <c r="AI87" i="73" s="1"/>
  <c r="AJ87" i="73" s="1"/>
  <c r="AK87" i="73" s="1"/>
  <c r="AQ87" i="73"/>
  <c r="Z90" i="73"/>
  <c r="AA90" i="73" s="1"/>
  <c r="AB90" i="73" s="1"/>
  <c r="AC90" i="73" s="1"/>
  <c r="AD90" i="73" s="1"/>
  <c r="AE90" i="73" s="1"/>
  <c r="AF90" i="73" s="1"/>
  <c r="AG90" i="73" s="1"/>
  <c r="AH90" i="73" s="1"/>
  <c r="AI90" i="73" s="1"/>
  <c r="AJ90" i="73" s="1"/>
  <c r="AK90" i="73" s="1"/>
  <c r="Z93" i="73"/>
  <c r="AA93" i="73" s="1"/>
  <c r="AB93" i="73" s="1"/>
  <c r="AC93" i="73" s="1"/>
  <c r="AD93" i="73" s="1"/>
  <c r="AE93" i="73" s="1"/>
  <c r="AF93" i="73" s="1"/>
  <c r="AG93" i="73" s="1"/>
  <c r="AH93" i="73" s="1"/>
  <c r="AI93" i="73" s="1"/>
  <c r="AJ93" i="73" s="1"/>
  <c r="AK93" i="73" s="1"/>
  <c r="Z95" i="73"/>
  <c r="AA95" i="73" s="1"/>
  <c r="AB95" i="73" s="1"/>
  <c r="AC95" i="73" s="1"/>
  <c r="AD95" i="73" s="1"/>
  <c r="AE95" i="73" s="1"/>
  <c r="AF95" i="73" s="1"/>
  <c r="AG95" i="73" s="1"/>
  <c r="AH95" i="73" s="1"/>
  <c r="AI95" i="73" s="1"/>
  <c r="AJ95" i="73" s="1"/>
  <c r="AK95" i="73" s="1"/>
  <c r="AQ95" i="73" s="1"/>
  <c r="Z98" i="73"/>
  <c r="AA98" i="73" s="1"/>
  <c r="AB98" i="73" s="1"/>
  <c r="AC98" i="73" s="1"/>
  <c r="AD98" i="73" s="1"/>
  <c r="AE98" i="73" s="1"/>
  <c r="AF98" i="73" s="1"/>
  <c r="AG98" i="73" s="1"/>
  <c r="AH98" i="73" s="1"/>
  <c r="AI98" i="73" s="1"/>
  <c r="AJ98" i="73" s="1"/>
  <c r="AK98" i="73" s="1"/>
  <c r="Z100" i="73"/>
  <c r="AA100" i="73" s="1"/>
  <c r="AB100" i="73" s="1"/>
  <c r="AC100" i="73" s="1"/>
  <c r="AD100" i="73" s="1"/>
  <c r="AE100" i="73" s="1"/>
  <c r="AF100" i="73" s="1"/>
  <c r="AG100" i="73" s="1"/>
  <c r="AH100" i="73" s="1"/>
  <c r="AI100" i="73" s="1"/>
  <c r="AJ100" i="73" s="1"/>
  <c r="AK100" i="73" s="1"/>
  <c r="AQ100" i="73" s="1"/>
  <c r="Z126" i="73"/>
  <c r="AA126" i="73" s="1"/>
  <c r="AB126" i="73" s="1"/>
  <c r="AC126" i="73" s="1"/>
  <c r="AD126" i="73" s="1"/>
  <c r="AE126" i="73" s="1"/>
  <c r="AF126" i="73" s="1"/>
  <c r="AG126" i="73" s="1"/>
  <c r="AH126" i="73" s="1"/>
  <c r="AI126" i="73" s="1"/>
  <c r="AJ126" i="73" s="1"/>
  <c r="AK126" i="73" s="1"/>
  <c r="Z33" i="73"/>
  <c r="AA33" i="73" s="1"/>
  <c r="AB33" i="73" s="1"/>
  <c r="AC33" i="73" s="1"/>
  <c r="AD33" i="73" s="1"/>
  <c r="AE33" i="73" s="1"/>
  <c r="AF33" i="73" s="1"/>
  <c r="AG33" i="73" s="1"/>
  <c r="AH33" i="73" s="1"/>
  <c r="AI33" i="73" s="1"/>
  <c r="AJ33" i="73" s="1"/>
  <c r="AK33" i="73" s="1"/>
  <c r="Z46" i="73"/>
  <c r="AA46" i="73" s="1"/>
  <c r="AB46" i="73" s="1"/>
  <c r="AC46" i="73" s="1"/>
  <c r="AD46" i="73" s="1"/>
  <c r="AE46" i="73" s="1"/>
  <c r="AF46" i="73" s="1"/>
  <c r="AG46" i="73" s="1"/>
  <c r="AH46" i="73" s="1"/>
  <c r="AI46" i="73" s="1"/>
  <c r="AJ46" i="73" s="1"/>
  <c r="AK46" i="73" s="1"/>
  <c r="Z51" i="73"/>
  <c r="AA51" i="73" s="1"/>
  <c r="AB51" i="73" s="1"/>
  <c r="AC51" i="73" s="1"/>
  <c r="AD51" i="73" s="1"/>
  <c r="AE51" i="73" s="1"/>
  <c r="AF51" i="73" s="1"/>
  <c r="AG51" i="73" s="1"/>
  <c r="AH51" i="73" s="1"/>
  <c r="AI51" i="73" s="1"/>
  <c r="AJ51" i="73" s="1"/>
  <c r="AK51" i="73" s="1"/>
  <c r="AQ51" i="73" s="1"/>
  <c r="Z72" i="73"/>
  <c r="AA72" i="73" s="1"/>
  <c r="AB72" i="73" s="1"/>
  <c r="AC72" i="73" s="1"/>
  <c r="AD72" i="73" s="1"/>
  <c r="AE72" i="73" s="1"/>
  <c r="AF72" i="73" s="1"/>
  <c r="AG72" i="73" s="1"/>
  <c r="AH72" i="73" s="1"/>
  <c r="AI72" i="73" s="1"/>
  <c r="AJ72" i="73" s="1"/>
  <c r="AK72" i="73" s="1"/>
  <c r="Z67" i="73"/>
  <c r="AA67" i="73" s="1"/>
  <c r="AB67" i="73" s="1"/>
  <c r="AC67" i="73" s="1"/>
  <c r="AD67" i="73" s="1"/>
  <c r="AE67" i="73" s="1"/>
  <c r="AF67" i="73" s="1"/>
  <c r="AG67" i="73" s="1"/>
  <c r="AH67" i="73" s="1"/>
  <c r="AI67" i="73" s="1"/>
  <c r="AJ67" i="73" s="1"/>
  <c r="AK67" i="73" s="1"/>
  <c r="AQ67" i="73" s="1"/>
  <c r="Z68" i="73"/>
  <c r="AA68" i="73" s="1"/>
  <c r="AB68" i="73" s="1"/>
  <c r="AC68" i="73" s="1"/>
  <c r="AD68" i="73" s="1"/>
  <c r="AE68" i="73" s="1"/>
  <c r="AF68" i="73" s="1"/>
  <c r="AG68" i="73" s="1"/>
  <c r="AH68" i="73" s="1"/>
  <c r="AI68" i="73" s="1"/>
  <c r="AJ68" i="73" s="1"/>
  <c r="AK68" i="73" s="1"/>
  <c r="Z69" i="73"/>
  <c r="AA69" i="73" s="1"/>
  <c r="AB69" i="73" s="1"/>
  <c r="AC69" i="73" s="1"/>
  <c r="AD69" i="73" s="1"/>
  <c r="AE69" i="73" s="1"/>
  <c r="AF69" i="73" s="1"/>
  <c r="AG69" i="73" s="1"/>
  <c r="AH69" i="73" s="1"/>
  <c r="AI69" i="73" s="1"/>
  <c r="AJ69" i="73" s="1"/>
  <c r="AK69" i="73" s="1"/>
  <c r="Z71" i="73"/>
  <c r="AA71" i="73" s="1"/>
  <c r="AB71" i="73" s="1"/>
  <c r="AC71" i="73" s="1"/>
  <c r="AD71" i="73" s="1"/>
  <c r="AE71" i="73" s="1"/>
  <c r="AF71" i="73" s="1"/>
  <c r="AG71" i="73" s="1"/>
  <c r="AH71" i="73" s="1"/>
  <c r="AI71" i="73" s="1"/>
  <c r="AJ71" i="73" s="1"/>
  <c r="AK71" i="73" s="1"/>
  <c r="Z81" i="73"/>
  <c r="AA81" i="73" s="1"/>
  <c r="AB81" i="73" s="1"/>
  <c r="AC81" i="73" s="1"/>
  <c r="AD81" i="73" s="1"/>
  <c r="AE81" i="73" s="1"/>
  <c r="AF81" i="73" s="1"/>
  <c r="AG81" i="73" s="1"/>
  <c r="AH81" i="73" s="1"/>
  <c r="AI81" i="73" s="1"/>
  <c r="AJ81" i="73" s="1"/>
  <c r="AK81" i="73" s="1"/>
  <c r="AQ81" i="73" s="1"/>
  <c r="Z85" i="73"/>
  <c r="AA85" i="73" s="1"/>
  <c r="AB85" i="73" s="1"/>
  <c r="AC85" i="73" s="1"/>
  <c r="AD85" i="73" s="1"/>
  <c r="AE85" i="73" s="1"/>
  <c r="AF85" i="73" s="1"/>
  <c r="AG85" i="73" s="1"/>
  <c r="AH85" i="73" s="1"/>
  <c r="AI85" i="73" s="1"/>
  <c r="AJ85" i="73" s="1"/>
  <c r="AK85" i="73" s="1"/>
  <c r="Z88" i="73"/>
  <c r="AA88" i="73" s="1"/>
  <c r="AB88" i="73" s="1"/>
  <c r="AC88" i="73" s="1"/>
  <c r="AD88" i="73" s="1"/>
  <c r="AE88" i="73" s="1"/>
  <c r="AF88" i="73" s="1"/>
  <c r="AG88" i="73" s="1"/>
  <c r="AH88" i="73" s="1"/>
  <c r="AI88" i="73" s="1"/>
  <c r="AJ88" i="73" s="1"/>
  <c r="AK88" i="73" s="1"/>
  <c r="AQ88" i="73" s="1"/>
  <c r="AR92" i="73"/>
  <c r="AQ92" i="73"/>
  <c r="AL92" i="73"/>
  <c r="AQ94" i="73"/>
  <c r="Z94" i="73"/>
  <c r="AA94" i="73" s="1"/>
  <c r="AB94" i="73" s="1"/>
  <c r="AC94" i="73" s="1"/>
  <c r="AD94" i="73" s="1"/>
  <c r="AE94" i="73" s="1"/>
  <c r="AF94" i="73" s="1"/>
  <c r="AG94" i="73" s="1"/>
  <c r="AH94" i="73" s="1"/>
  <c r="AI94" i="73" s="1"/>
  <c r="AJ94" i="73" s="1"/>
  <c r="AK94" i="73" s="1"/>
  <c r="AQ97" i="73"/>
  <c r="Z97" i="73"/>
  <c r="AA97" i="73" s="1"/>
  <c r="AB97" i="73" s="1"/>
  <c r="AC97" i="73" s="1"/>
  <c r="AD97" i="73" s="1"/>
  <c r="AE97" i="73" s="1"/>
  <c r="AF97" i="73" s="1"/>
  <c r="AG97" i="73" s="1"/>
  <c r="AH97" i="73" s="1"/>
  <c r="AI97" i="73" s="1"/>
  <c r="AJ97" i="73" s="1"/>
  <c r="AK97" i="73" s="1"/>
  <c r="AQ101" i="73"/>
  <c r="Z101" i="73"/>
  <c r="AA101" i="73" s="1"/>
  <c r="AB101" i="73" s="1"/>
  <c r="AC101" i="73" s="1"/>
  <c r="AD101" i="73" s="1"/>
  <c r="AE101" i="73" s="1"/>
  <c r="AF101" i="73" s="1"/>
  <c r="AG101" i="73" s="1"/>
  <c r="AH101" i="73" s="1"/>
  <c r="AI101" i="73" s="1"/>
  <c r="AJ101" i="73" s="1"/>
  <c r="AK101" i="73" s="1"/>
  <c r="AQ103" i="73"/>
  <c r="Z103" i="73"/>
  <c r="AA103" i="73" s="1"/>
  <c r="AB103" i="73" s="1"/>
  <c r="AC103" i="73" s="1"/>
  <c r="AD103" i="73" s="1"/>
  <c r="AE103" i="73" s="1"/>
  <c r="AF103" i="73" s="1"/>
  <c r="AG103" i="73" s="1"/>
  <c r="AH103" i="73" s="1"/>
  <c r="AI103" i="73" s="1"/>
  <c r="AJ103" i="73" s="1"/>
  <c r="AK103" i="73" s="1"/>
  <c r="AQ105" i="73"/>
  <c r="Z105" i="73"/>
  <c r="AA105" i="73" s="1"/>
  <c r="AB105" i="73" s="1"/>
  <c r="AC105" i="73" s="1"/>
  <c r="AD105" i="73" s="1"/>
  <c r="AE105" i="73" s="1"/>
  <c r="AF105" i="73" s="1"/>
  <c r="AG105" i="73" s="1"/>
  <c r="AH105" i="73" s="1"/>
  <c r="AI105" i="73" s="1"/>
  <c r="AJ105" i="73" s="1"/>
  <c r="AK105" i="73" s="1"/>
  <c r="K159" i="73"/>
  <c r="K160" i="73" s="1"/>
  <c r="K161" i="73"/>
  <c r="L12" i="73"/>
  <c r="Z66" i="73"/>
  <c r="AA66" i="73" s="1"/>
  <c r="AB66" i="73" s="1"/>
  <c r="AC66" i="73" s="1"/>
  <c r="AD66" i="73" s="1"/>
  <c r="AE66" i="73" s="1"/>
  <c r="AF66" i="73" s="1"/>
  <c r="AG66" i="73" s="1"/>
  <c r="AH66" i="73" s="1"/>
  <c r="AI66" i="73" s="1"/>
  <c r="AJ66" i="73" s="1"/>
  <c r="AK66" i="73" s="1"/>
  <c r="Z70" i="73"/>
  <c r="AA70" i="73" s="1"/>
  <c r="AB70" i="73" s="1"/>
  <c r="AC70" i="73" s="1"/>
  <c r="AD70" i="73" s="1"/>
  <c r="AE70" i="73" s="1"/>
  <c r="AF70" i="73" s="1"/>
  <c r="AG70" i="73" s="1"/>
  <c r="AH70" i="73" s="1"/>
  <c r="AI70" i="73" s="1"/>
  <c r="AJ70" i="73" s="1"/>
  <c r="AK70" i="73" s="1"/>
  <c r="AQ70" i="73" s="1"/>
  <c r="Z74" i="73"/>
  <c r="AA74" i="73" s="1"/>
  <c r="AB74" i="73" s="1"/>
  <c r="AC74" i="73" s="1"/>
  <c r="AD74" i="73" s="1"/>
  <c r="AE74" i="73" s="1"/>
  <c r="AF74" i="73" s="1"/>
  <c r="AG74" i="73" s="1"/>
  <c r="AH74" i="73" s="1"/>
  <c r="AI74" i="73" s="1"/>
  <c r="AJ74" i="73" s="1"/>
  <c r="AK74" i="73" s="1"/>
  <c r="Z77" i="73"/>
  <c r="AA77" i="73" s="1"/>
  <c r="AB77" i="73" s="1"/>
  <c r="AC77" i="73" s="1"/>
  <c r="AD77" i="73" s="1"/>
  <c r="AE77" i="73" s="1"/>
  <c r="AF77" i="73" s="1"/>
  <c r="AG77" i="73" s="1"/>
  <c r="AH77" i="73" s="1"/>
  <c r="AI77" i="73" s="1"/>
  <c r="AJ77" i="73" s="1"/>
  <c r="AK77" i="73" s="1"/>
  <c r="AQ77" i="73" s="1"/>
  <c r="Z83" i="73"/>
  <c r="AA83" i="73" s="1"/>
  <c r="AB83" i="73" s="1"/>
  <c r="AC83" i="73" s="1"/>
  <c r="AD83" i="73" s="1"/>
  <c r="AE83" i="73" s="1"/>
  <c r="AF83" i="73" s="1"/>
  <c r="AG83" i="73" s="1"/>
  <c r="AH83" i="73" s="1"/>
  <c r="AI83" i="73" s="1"/>
  <c r="AJ83" i="73" s="1"/>
  <c r="AK83" i="73" s="1"/>
  <c r="Z89" i="73"/>
  <c r="AA89" i="73" s="1"/>
  <c r="AB89" i="73" s="1"/>
  <c r="AC89" i="73" s="1"/>
  <c r="AD89" i="73" s="1"/>
  <c r="AE89" i="73" s="1"/>
  <c r="AF89" i="73" s="1"/>
  <c r="AG89" i="73" s="1"/>
  <c r="AH89" i="73" s="1"/>
  <c r="AI89" i="73" s="1"/>
  <c r="AJ89" i="73" s="1"/>
  <c r="AK89" i="73" s="1"/>
  <c r="Z96" i="73"/>
  <c r="AA96" i="73" s="1"/>
  <c r="AB96" i="73" s="1"/>
  <c r="AC96" i="73" s="1"/>
  <c r="AD96" i="73" s="1"/>
  <c r="AE96" i="73" s="1"/>
  <c r="AF96" i="73" s="1"/>
  <c r="AG96" i="73" s="1"/>
  <c r="AH96" i="73" s="1"/>
  <c r="AI96" i="73" s="1"/>
  <c r="AJ96" i="73" s="1"/>
  <c r="AK96" i="73" s="1"/>
  <c r="Z99" i="73"/>
  <c r="AA99" i="73" s="1"/>
  <c r="AB99" i="73" s="1"/>
  <c r="AC99" i="73" s="1"/>
  <c r="AD99" i="73" s="1"/>
  <c r="AE99" i="73" s="1"/>
  <c r="AF99" i="73" s="1"/>
  <c r="AG99" i="73" s="1"/>
  <c r="AH99" i="73" s="1"/>
  <c r="AI99" i="73" s="1"/>
  <c r="AJ99" i="73" s="1"/>
  <c r="AK99" i="73" s="1"/>
  <c r="AQ99" i="73" s="1"/>
  <c r="Z107" i="73"/>
  <c r="AA107" i="73" s="1"/>
  <c r="AB107" i="73" s="1"/>
  <c r="AC107" i="73" s="1"/>
  <c r="AD107" i="73" s="1"/>
  <c r="AE107" i="73" s="1"/>
  <c r="AF107" i="73" s="1"/>
  <c r="AG107" i="73" s="1"/>
  <c r="AH107" i="73" s="1"/>
  <c r="AI107" i="73" s="1"/>
  <c r="AJ107" i="73" s="1"/>
  <c r="AK107" i="73" s="1"/>
  <c r="Z104" i="73"/>
  <c r="AA104" i="73" s="1"/>
  <c r="AB104" i="73" s="1"/>
  <c r="AC104" i="73" s="1"/>
  <c r="AD104" i="73" s="1"/>
  <c r="AE104" i="73" s="1"/>
  <c r="AF104" i="73" s="1"/>
  <c r="AG104" i="73" s="1"/>
  <c r="AH104" i="73" s="1"/>
  <c r="AI104" i="73" s="1"/>
  <c r="AJ104" i="73" s="1"/>
  <c r="AK104" i="73" s="1"/>
  <c r="AQ104" i="73" s="1"/>
  <c r="AQ120" i="73"/>
  <c r="Z120" i="73"/>
  <c r="AA120" i="73" s="1"/>
  <c r="AB120" i="73" s="1"/>
  <c r="AC120" i="73" s="1"/>
  <c r="AD120" i="73" s="1"/>
  <c r="AE120" i="73" s="1"/>
  <c r="AF120" i="73" s="1"/>
  <c r="AG120" i="73" s="1"/>
  <c r="AH120" i="73" s="1"/>
  <c r="AI120" i="73" s="1"/>
  <c r="AJ120" i="73" s="1"/>
  <c r="AK120" i="73" s="1"/>
  <c r="AQ121" i="73"/>
  <c r="Z121" i="73"/>
  <c r="AA121" i="73" s="1"/>
  <c r="AB121" i="73" s="1"/>
  <c r="AC121" i="73" s="1"/>
  <c r="AD121" i="73" s="1"/>
  <c r="AE121" i="73" s="1"/>
  <c r="AF121" i="73" s="1"/>
  <c r="AG121" i="73" s="1"/>
  <c r="AH121" i="73" s="1"/>
  <c r="AI121" i="73" s="1"/>
  <c r="AJ121" i="73" s="1"/>
  <c r="AK121" i="73" s="1"/>
  <c r="AQ134" i="73"/>
  <c r="Z134" i="73"/>
  <c r="AA134" i="73" s="1"/>
  <c r="AB134" i="73" s="1"/>
  <c r="AC134" i="73" s="1"/>
  <c r="AD134" i="73" s="1"/>
  <c r="AE134" i="73" s="1"/>
  <c r="AF134" i="73" s="1"/>
  <c r="AG134" i="73" s="1"/>
  <c r="AH134" i="73" s="1"/>
  <c r="AI134" i="73" s="1"/>
  <c r="AJ134" i="73" s="1"/>
  <c r="AK134" i="73" s="1"/>
  <c r="AQ141" i="73"/>
  <c r="Z141" i="73"/>
  <c r="AA141" i="73" s="1"/>
  <c r="AB141" i="73" s="1"/>
  <c r="AC141" i="73" s="1"/>
  <c r="AD141" i="73" s="1"/>
  <c r="AE141" i="73" s="1"/>
  <c r="AF141" i="73" s="1"/>
  <c r="AG141" i="73" s="1"/>
  <c r="AH141" i="73" s="1"/>
  <c r="AI141" i="73" s="1"/>
  <c r="AJ141" i="73" s="1"/>
  <c r="AK141" i="73" s="1"/>
  <c r="Z174" i="73"/>
  <c r="AA174" i="73" s="1"/>
  <c r="AB174" i="73" s="1"/>
  <c r="AC174" i="73" s="1"/>
  <c r="AD174" i="73" s="1"/>
  <c r="AE174" i="73" s="1"/>
  <c r="AF174" i="73" s="1"/>
  <c r="AG174" i="73" s="1"/>
  <c r="AH174" i="73" s="1"/>
  <c r="AI174" i="73" s="1"/>
  <c r="AJ174" i="73" s="1"/>
  <c r="AK174" i="73" s="1"/>
  <c r="AQ174" i="73" s="1"/>
  <c r="M92" i="73"/>
  <c r="N92" i="73" s="1"/>
  <c r="O92" i="73" s="1"/>
  <c r="P92" i="73" s="1"/>
  <c r="Q92" i="73" s="1"/>
  <c r="R92" i="73" s="1"/>
  <c r="S92" i="73" s="1"/>
  <c r="T92" i="73" s="1"/>
  <c r="U92" i="73" s="1"/>
  <c r="V92" i="73" s="1"/>
  <c r="W92" i="73" s="1"/>
  <c r="X92" i="73" s="1"/>
  <c r="Z110" i="73"/>
  <c r="AA110" i="73" s="1"/>
  <c r="AB110" i="73" s="1"/>
  <c r="AC110" i="73" s="1"/>
  <c r="AD110" i="73" s="1"/>
  <c r="AE110" i="73" s="1"/>
  <c r="AF110" i="73" s="1"/>
  <c r="AG110" i="73" s="1"/>
  <c r="AH110" i="73" s="1"/>
  <c r="AI110" i="73" s="1"/>
  <c r="AJ110" i="73" s="1"/>
  <c r="AK110" i="73" s="1"/>
  <c r="Z112" i="73"/>
  <c r="AA112" i="73" s="1"/>
  <c r="AB112" i="73" s="1"/>
  <c r="AC112" i="73" s="1"/>
  <c r="AD112" i="73" s="1"/>
  <c r="AE112" i="73" s="1"/>
  <c r="AF112" i="73" s="1"/>
  <c r="AG112" i="73" s="1"/>
  <c r="AH112" i="73" s="1"/>
  <c r="AI112" i="73" s="1"/>
  <c r="AJ112" i="73" s="1"/>
  <c r="AK112" i="73" s="1"/>
  <c r="AQ112" i="73"/>
  <c r="Z116" i="73"/>
  <c r="AA116" i="73" s="1"/>
  <c r="AB116" i="73" s="1"/>
  <c r="AC116" i="73" s="1"/>
  <c r="AD116" i="73" s="1"/>
  <c r="AE116" i="73" s="1"/>
  <c r="AF116" i="73" s="1"/>
  <c r="AG116" i="73" s="1"/>
  <c r="AH116" i="73" s="1"/>
  <c r="AI116" i="73" s="1"/>
  <c r="AJ116" i="73" s="1"/>
  <c r="AK116" i="73" s="1"/>
  <c r="Z117" i="73"/>
  <c r="AA117" i="73" s="1"/>
  <c r="AB117" i="73" s="1"/>
  <c r="AC117" i="73" s="1"/>
  <c r="AD117" i="73" s="1"/>
  <c r="AE117" i="73" s="1"/>
  <c r="AF117" i="73" s="1"/>
  <c r="AG117" i="73" s="1"/>
  <c r="AH117" i="73" s="1"/>
  <c r="AI117" i="73" s="1"/>
  <c r="AJ117" i="73" s="1"/>
  <c r="AK117" i="73" s="1"/>
  <c r="AQ119" i="73"/>
  <c r="Z119" i="73"/>
  <c r="AA119" i="73" s="1"/>
  <c r="AB119" i="73" s="1"/>
  <c r="AC119" i="73" s="1"/>
  <c r="AD119" i="73" s="1"/>
  <c r="AE119" i="73" s="1"/>
  <c r="AF119" i="73" s="1"/>
  <c r="AG119" i="73" s="1"/>
  <c r="AH119" i="73" s="1"/>
  <c r="AI119" i="73" s="1"/>
  <c r="AJ119" i="73" s="1"/>
  <c r="AK119" i="73" s="1"/>
  <c r="AQ123" i="73"/>
  <c r="Z123" i="73"/>
  <c r="AA123" i="73" s="1"/>
  <c r="AB123" i="73" s="1"/>
  <c r="AC123" i="73" s="1"/>
  <c r="AD123" i="73" s="1"/>
  <c r="AE123" i="73" s="1"/>
  <c r="AF123" i="73" s="1"/>
  <c r="AG123" i="73" s="1"/>
  <c r="AH123" i="73" s="1"/>
  <c r="AI123" i="73" s="1"/>
  <c r="AJ123" i="73" s="1"/>
  <c r="AK123" i="73" s="1"/>
  <c r="AQ125" i="73"/>
  <c r="Z125" i="73"/>
  <c r="AA125" i="73" s="1"/>
  <c r="AB125" i="73" s="1"/>
  <c r="AC125" i="73" s="1"/>
  <c r="AD125" i="73" s="1"/>
  <c r="AE125" i="73" s="1"/>
  <c r="AF125" i="73" s="1"/>
  <c r="AG125" i="73" s="1"/>
  <c r="AH125" i="73" s="1"/>
  <c r="AI125" i="73" s="1"/>
  <c r="AJ125" i="73" s="1"/>
  <c r="AK125" i="73" s="1"/>
  <c r="AQ128" i="73"/>
  <c r="Z128" i="73"/>
  <c r="AA128" i="73" s="1"/>
  <c r="AB128" i="73" s="1"/>
  <c r="AC128" i="73" s="1"/>
  <c r="AD128" i="73" s="1"/>
  <c r="AE128" i="73" s="1"/>
  <c r="AF128" i="73" s="1"/>
  <c r="AG128" i="73" s="1"/>
  <c r="AH128" i="73" s="1"/>
  <c r="AI128" i="73" s="1"/>
  <c r="AJ128" i="73" s="1"/>
  <c r="AK128" i="73" s="1"/>
  <c r="AQ133" i="73"/>
  <c r="Z133" i="73"/>
  <c r="AA133" i="73" s="1"/>
  <c r="AB133" i="73" s="1"/>
  <c r="AC133" i="73" s="1"/>
  <c r="AD133" i="73" s="1"/>
  <c r="AE133" i="73" s="1"/>
  <c r="AF133" i="73" s="1"/>
  <c r="AG133" i="73" s="1"/>
  <c r="AH133" i="73" s="1"/>
  <c r="AI133" i="73" s="1"/>
  <c r="AJ133" i="73" s="1"/>
  <c r="AK133" i="73" s="1"/>
  <c r="AQ106" i="73"/>
  <c r="Z106" i="73"/>
  <c r="AA106" i="73" s="1"/>
  <c r="AB106" i="73" s="1"/>
  <c r="AC106" i="73" s="1"/>
  <c r="AD106" i="73" s="1"/>
  <c r="AE106" i="73" s="1"/>
  <c r="AF106" i="73" s="1"/>
  <c r="AG106" i="73" s="1"/>
  <c r="AH106" i="73" s="1"/>
  <c r="AI106" i="73" s="1"/>
  <c r="AJ106" i="73" s="1"/>
  <c r="AK106" i="73" s="1"/>
  <c r="AQ113" i="73"/>
  <c r="Z113" i="73"/>
  <c r="AA113" i="73" s="1"/>
  <c r="AB113" i="73" s="1"/>
  <c r="AC113" i="73" s="1"/>
  <c r="AD113" i="73" s="1"/>
  <c r="AE113" i="73" s="1"/>
  <c r="AF113" i="73" s="1"/>
  <c r="AG113" i="73" s="1"/>
  <c r="AH113" i="73" s="1"/>
  <c r="AI113" i="73" s="1"/>
  <c r="AJ113" i="73" s="1"/>
  <c r="AK113" i="73" s="1"/>
  <c r="AQ114" i="73"/>
  <c r="Z114" i="73"/>
  <c r="AA114" i="73" s="1"/>
  <c r="AB114" i="73" s="1"/>
  <c r="AC114" i="73" s="1"/>
  <c r="AD114" i="73" s="1"/>
  <c r="AE114" i="73" s="1"/>
  <c r="AF114" i="73" s="1"/>
  <c r="AG114" i="73" s="1"/>
  <c r="AH114" i="73" s="1"/>
  <c r="AI114" i="73" s="1"/>
  <c r="AJ114" i="73" s="1"/>
  <c r="AK114" i="73" s="1"/>
  <c r="AQ124" i="73"/>
  <c r="Z124" i="73"/>
  <c r="AA124" i="73" s="1"/>
  <c r="AB124" i="73" s="1"/>
  <c r="AC124" i="73" s="1"/>
  <c r="AD124" i="73" s="1"/>
  <c r="AE124" i="73" s="1"/>
  <c r="AF124" i="73" s="1"/>
  <c r="AG124" i="73" s="1"/>
  <c r="AH124" i="73" s="1"/>
  <c r="AI124" i="73" s="1"/>
  <c r="AJ124" i="73" s="1"/>
  <c r="AK124" i="73" s="1"/>
  <c r="AQ131" i="73"/>
  <c r="Z131" i="73"/>
  <c r="AA131" i="73" s="1"/>
  <c r="AB131" i="73" s="1"/>
  <c r="AC131" i="73" s="1"/>
  <c r="AD131" i="73" s="1"/>
  <c r="AE131" i="73" s="1"/>
  <c r="AF131" i="73" s="1"/>
  <c r="AG131" i="73" s="1"/>
  <c r="AH131" i="73" s="1"/>
  <c r="AI131" i="73" s="1"/>
  <c r="AJ131" i="73" s="1"/>
  <c r="AK131" i="73" s="1"/>
  <c r="AQ168" i="73"/>
  <c r="Z168" i="73"/>
  <c r="AA168" i="73" s="1"/>
  <c r="AB168" i="73" s="1"/>
  <c r="AC168" i="73" s="1"/>
  <c r="AD168" i="73" s="1"/>
  <c r="AE168" i="73" s="1"/>
  <c r="AF168" i="73" s="1"/>
  <c r="AG168" i="73" s="1"/>
  <c r="AH168" i="73" s="1"/>
  <c r="AI168" i="73" s="1"/>
  <c r="AJ168" i="73" s="1"/>
  <c r="AK168" i="73" s="1"/>
  <c r="AQ122" i="73"/>
  <c r="Z122" i="73"/>
  <c r="AA122" i="73" s="1"/>
  <c r="AB122" i="73" s="1"/>
  <c r="AC122" i="73" s="1"/>
  <c r="AD122" i="73" s="1"/>
  <c r="AE122" i="73" s="1"/>
  <c r="AF122" i="73" s="1"/>
  <c r="AG122" i="73" s="1"/>
  <c r="AH122" i="73" s="1"/>
  <c r="AI122" i="73" s="1"/>
  <c r="AJ122" i="73" s="1"/>
  <c r="AK122" i="73" s="1"/>
  <c r="AQ129" i="73"/>
  <c r="Z138" i="73"/>
  <c r="AA138" i="73" s="1"/>
  <c r="AB138" i="73" s="1"/>
  <c r="AC138" i="73" s="1"/>
  <c r="AD138" i="73" s="1"/>
  <c r="AE138" i="73" s="1"/>
  <c r="AF138" i="73" s="1"/>
  <c r="AG138" i="73" s="1"/>
  <c r="AH138" i="73" s="1"/>
  <c r="AI138" i="73" s="1"/>
  <c r="AJ138" i="73" s="1"/>
  <c r="AK138" i="73" s="1"/>
  <c r="Z140" i="73"/>
  <c r="AA140" i="73" s="1"/>
  <c r="AB140" i="73" s="1"/>
  <c r="AC140" i="73" s="1"/>
  <c r="AD140" i="73" s="1"/>
  <c r="AE140" i="73" s="1"/>
  <c r="AF140" i="73" s="1"/>
  <c r="AG140" i="73" s="1"/>
  <c r="AH140" i="73" s="1"/>
  <c r="AI140" i="73" s="1"/>
  <c r="AJ140" i="73" s="1"/>
  <c r="AK140" i="73" s="1"/>
  <c r="AQ140" i="73" s="1"/>
  <c r="Z147" i="73"/>
  <c r="AA147" i="73" s="1"/>
  <c r="AB147" i="73" s="1"/>
  <c r="AC147" i="73" s="1"/>
  <c r="AD147" i="73" s="1"/>
  <c r="AE147" i="73" s="1"/>
  <c r="AF147" i="73" s="1"/>
  <c r="AG147" i="73" s="1"/>
  <c r="AH147" i="73" s="1"/>
  <c r="AI147" i="73" s="1"/>
  <c r="AJ147" i="73" s="1"/>
  <c r="AK147" i="73" s="1"/>
  <c r="Z108" i="73"/>
  <c r="AA108" i="73" s="1"/>
  <c r="AB108" i="73" s="1"/>
  <c r="AC108" i="73" s="1"/>
  <c r="AD108" i="73" s="1"/>
  <c r="AE108" i="73" s="1"/>
  <c r="AF108" i="73" s="1"/>
  <c r="AG108" i="73" s="1"/>
  <c r="AH108" i="73" s="1"/>
  <c r="AI108" i="73" s="1"/>
  <c r="AJ108" i="73" s="1"/>
  <c r="AK108" i="73" s="1"/>
  <c r="AQ108" i="73" s="1"/>
  <c r="Z111" i="73"/>
  <c r="AA111" i="73" s="1"/>
  <c r="AB111" i="73" s="1"/>
  <c r="AC111" i="73" s="1"/>
  <c r="AD111" i="73" s="1"/>
  <c r="AE111" i="73" s="1"/>
  <c r="AF111" i="73" s="1"/>
  <c r="AG111" i="73" s="1"/>
  <c r="AH111" i="73" s="1"/>
  <c r="AI111" i="73" s="1"/>
  <c r="AJ111" i="73" s="1"/>
  <c r="AK111" i="73" s="1"/>
  <c r="AQ111" i="73"/>
  <c r="Z115" i="73"/>
  <c r="AA115" i="73" s="1"/>
  <c r="AB115" i="73" s="1"/>
  <c r="AC115" i="73" s="1"/>
  <c r="AD115" i="73" s="1"/>
  <c r="AE115" i="73" s="1"/>
  <c r="AF115" i="73" s="1"/>
  <c r="AG115" i="73" s="1"/>
  <c r="AH115" i="73" s="1"/>
  <c r="AI115" i="73" s="1"/>
  <c r="AJ115" i="73" s="1"/>
  <c r="AK115" i="73" s="1"/>
  <c r="AQ115" i="73" s="1"/>
  <c r="Z118" i="73"/>
  <c r="AA118" i="73" s="1"/>
  <c r="AB118" i="73" s="1"/>
  <c r="AC118" i="73" s="1"/>
  <c r="AD118" i="73" s="1"/>
  <c r="AE118" i="73" s="1"/>
  <c r="AF118" i="73" s="1"/>
  <c r="AG118" i="73" s="1"/>
  <c r="AH118" i="73" s="1"/>
  <c r="AI118" i="73" s="1"/>
  <c r="AJ118" i="73" s="1"/>
  <c r="AK118" i="73" s="1"/>
  <c r="Z127" i="73"/>
  <c r="AA127" i="73" s="1"/>
  <c r="AB127" i="73" s="1"/>
  <c r="AC127" i="73" s="1"/>
  <c r="AD127" i="73" s="1"/>
  <c r="AE127" i="73" s="1"/>
  <c r="AF127" i="73" s="1"/>
  <c r="AG127" i="73" s="1"/>
  <c r="AH127" i="73" s="1"/>
  <c r="AI127" i="73" s="1"/>
  <c r="AJ127" i="73" s="1"/>
  <c r="AK127" i="73" s="1"/>
  <c r="AQ127" i="73" s="1"/>
  <c r="Z137" i="73"/>
  <c r="AA137" i="73" s="1"/>
  <c r="AB137" i="73" s="1"/>
  <c r="AC137" i="73" s="1"/>
  <c r="AD137" i="73" s="1"/>
  <c r="AE137" i="73" s="1"/>
  <c r="AF137" i="73" s="1"/>
  <c r="AG137" i="73" s="1"/>
  <c r="AH137" i="73" s="1"/>
  <c r="AI137" i="73" s="1"/>
  <c r="AJ137" i="73" s="1"/>
  <c r="AK137" i="73" s="1"/>
  <c r="Z153" i="73"/>
  <c r="AA153" i="73" s="1"/>
  <c r="AB153" i="73" s="1"/>
  <c r="AC153" i="73" s="1"/>
  <c r="AD153" i="73" s="1"/>
  <c r="AE153" i="73" s="1"/>
  <c r="AF153" i="73" s="1"/>
  <c r="AG153" i="73" s="1"/>
  <c r="AH153" i="73" s="1"/>
  <c r="AI153" i="73" s="1"/>
  <c r="AJ153" i="73" s="1"/>
  <c r="AK153" i="73" s="1"/>
  <c r="AQ153" i="73" s="1"/>
  <c r="Z136" i="73"/>
  <c r="AA136" i="73" s="1"/>
  <c r="AB136" i="73" s="1"/>
  <c r="AC136" i="73" s="1"/>
  <c r="AD136" i="73" s="1"/>
  <c r="AE136" i="73" s="1"/>
  <c r="AF136" i="73" s="1"/>
  <c r="AG136" i="73" s="1"/>
  <c r="AH136" i="73" s="1"/>
  <c r="AI136" i="73" s="1"/>
  <c r="AJ136" i="73" s="1"/>
  <c r="AK136" i="73" s="1"/>
  <c r="Z139" i="73"/>
  <c r="AA139" i="73" s="1"/>
  <c r="AB139" i="73" s="1"/>
  <c r="AC139" i="73" s="1"/>
  <c r="AD139" i="73" s="1"/>
  <c r="AE139" i="73" s="1"/>
  <c r="AF139" i="73" s="1"/>
  <c r="AG139" i="73" s="1"/>
  <c r="AH139" i="73" s="1"/>
  <c r="AI139" i="73" s="1"/>
  <c r="AJ139" i="73" s="1"/>
  <c r="AK139" i="73" s="1"/>
  <c r="AQ139" i="73" s="1"/>
  <c r="Z145" i="73"/>
  <c r="AA145" i="73" s="1"/>
  <c r="AB145" i="73" s="1"/>
  <c r="AC145" i="73" s="1"/>
  <c r="AD145" i="73" s="1"/>
  <c r="AE145" i="73" s="1"/>
  <c r="AF145" i="73" s="1"/>
  <c r="AG145" i="73" s="1"/>
  <c r="AH145" i="73" s="1"/>
  <c r="AI145" i="73" s="1"/>
  <c r="AJ145" i="73" s="1"/>
  <c r="AK145" i="73" s="1"/>
  <c r="Z148" i="73"/>
  <c r="AA148" i="73" s="1"/>
  <c r="AB148" i="73" s="1"/>
  <c r="AC148" i="73" s="1"/>
  <c r="AD148" i="73" s="1"/>
  <c r="AE148" i="73" s="1"/>
  <c r="AF148" i="73" s="1"/>
  <c r="AG148" i="73" s="1"/>
  <c r="AH148" i="73" s="1"/>
  <c r="AI148" i="73" s="1"/>
  <c r="AJ148" i="73" s="1"/>
  <c r="AK148" i="73" s="1"/>
  <c r="AQ148" i="73" s="1"/>
  <c r="Z149" i="73"/>
  <c r="AA149" i="73" s="1"/>
  <c r="AB149" i="73" s="1"/>
  <c r="AC149" i="73" s="1"/>
  <c r="AD149" i="73" s="1"/>
  <c r="AE149" i="73" s="1"/>
  <c r="AF149" i="73" s="1"/>
  <c r="AG149" i="73" s="1"/>
  <c r="AH149" i="73" s="1"/>
  <c r="AI149" i="73" s="1"/>
  <c r="AJ149" i="73" s="1"/>
  <c r="AK149" i="73" s="1"/>
  <c r="Z157" i="73"/>
  <c r="AA157" i="73" s="1"/>
  <c r="AB157" i="73" s="1"/>
  <c r="AC157" i="73" s="1"/>
  <c r="AD157" i="73" s="1"/>
  <c r="AE157" i="73" s="1"/>
  <c r="AF157" i="73" s="1"/>
  <c r="AG157" i="73" s="1"/>
  <c r="AH157" i="73" s="1"/>
  <c r="AI157" i="73" s="1"/>
  <c r="AJ157" i="73" s="1"/>
  <c r="AK157" i="73" s="1"/>
  <c r="AQ157" i="73" s="1"/>
  <c r="Z129" i="73"/>
  <c r="AA129" i="73" s="1"/>
  <c r="AB129" i="73" s="1"/>
  <c r="AC129" i="73" s="1"/>
  <c r="AD129" i="73" s="1"/>
  <c r="AE129" i="73" s="1"/>
  <c r="AF129" i="73" s="1"/>
  <c r="AG129" i="73" s="1"/>
  <c r="AH129" i="73" s="1"/>
  <c r="AI129" i="73" s="1"/>
  <c r="AJ129" i="73" s="1"/>
  <c r="AK129" i="73" s="1"/>
  <c r="AQ130" i="73"/>
  <c r="Z130" i="73"/>
  <c r="AA130" i="73" s="1"/>
  <c r="AB130" i="73" s="1"/>
  <c r="AC130" i="73" s="1"/>
  <c r="AD130" i="73" s="1"/>
  <c r="AE130" i="73" s="1"/>
  <c r="AF130" i="73" s="1"/>
  <c r="AG130" i="73" s="1"/>
  <c r="AH130" i="73" s="1"/>
  <c r="AI130" i="73" s="1"/>
  <c r="AJ130" i="73" s="1"/>
  <c r="AK130" i="73" s="1"/>
  <c r="AQ132" i="73"/>
  <c r="Z132" i="73"/>
  <c r="AA132" i="73" s="1"/>
  <c r="AB132" i="73" s="1"/>
  <c r="AC132" i="73" s="1"/>
  <c r="AD132" i="73" s="1"/>
  <c r="AE132" i="73" s="1"/>
  <c r="AF132" i="73" s="1"/>
  <c r="AG132" i="73" s="1"/>
  <c r="AH132" i="73" s="1"/>
  <c r="AI132" i="73" s="1"/>
  <c r="AJ132" i="73" s="1"/>
  <c r="AK132" i="73" s="1"/>
  <c r="AR144" i="73"/>
  <c r="AL144" i="73"/>
  <c r="AQ151" i="73"/>
  <c r="Z151" i="73"/>
  <c r="AA151" i="73" s="1"/>
  <c r="AB151" i="73" s="1"/>
  <c r="AC151" i="73" s="1"/>
  <c r="AD151" i="73" s="1"/>
  <c r="AE151" i="73" s="1"/>
  <c r="AF151" i="73" s="1"/>
  <c r="AG151" i="73" s="1"/>
  <c r="AH151" i="73" s="1"/>
  <c r="AI151" i="73" s="1"/>
  <c r="AJ151" i="73" s="1"/>
  <c r="AK151" i="73" s="1"/>
  <c r="AQ152" i="73"/>
  <c r="Z152" i="73"/>
  <c r="AA152" i="73" s="1"/>
  <c r="AB152" i="73" s="1"/>
  <c r="AC152" i="73" s="1"/>
  <c r="AD152" i="73" s="1"/>
  <c r="AE152" i="73" s="1"/>
  <c r="AF152" i="73" s="1"/>
  <c r="AG152" i="73" s="1"/>
  <c r="AH152" i="73" s="1"/>
  <c r="AI152" i="73" s="1"/>
  <c r="AJ152" i="73" s="1"/>
  <c r="AK152" i="73" s="1"/>
  <c r="AQ135" i="73"/>
  <c r="Z135" i="73"/>
  <c r="AA135" i="73" s="1"/>
  <c r="AB135" i="73" s="1"/>
  <c r="AC135" i="73" s="1"/>
  <c r="AD135" i="73" s="1"/>
  <c r="AE135" i="73" s="1"/>
  <c r="AF135" i="73" s="1"/>
  <c r="AG135" i="73" s="1"/>
  <c r="AH135" i="73" s="1"/>
  <c r="AI135" i="73" s="1"/>
  <c r="AJ135" i="73" s="1"/>
  <c r="AK135" i="73" s="1"/>
  <c r="AQ142" i="73"/>
  <c r="Z142" i="73"/>
  <c r="AA142" i="73" s="1"/>
  <c r="AB142" i="73" s="1"/>
  <c r="AC142" i="73" s="1"/>
  <c r="AD142" i="73" s="1"/>
  <c r="AE142" i="73" s="1"/>
  <c r="AF142" i="73" s="1"/>
  <c r="AG142" i="73" s="1"/>
  <c r="AH142" i="73" s="1"/>
  <c r="AI142" i="73" s="1"/>
  <c r="AJ142" i="73" s="1"/>
  <c r="AK142" i="73" s="1"/>
  <c r="AQ144" i="73"/>
  <c r="Z150" i="73"/>
  <c r="AA150" i="73" s="1"/>
  <c r="AB150" i="73" s="1"/>
  <c r="AC150" i="73" s="1"/>
  <c r="AD150" i="73" s="1"/>
  <c r="AE150" i="73" s="1"/>
  <c r="AF150" i="73" s="1"/>
  <c r="AG150" i="73" s="1"/>
  <c r="AH150" i="73" s="1"/>
  <c r="AI150" i="73" s="1"/>
  <c r="AJ150" i="73" s="1"/>
  <c r="AK150" i="73" s="1"/>
  <c r="Z171" i="73"/>
  <c r="AA171" i="73" s="1"/>
  <c r="AB171" i="73" s="1"/>
  <c r="AC171" i="73" s="1"/>
  <c r="AD171" i="73" s="1"/>
  <c r="AE171" i="73" s="1"/>
  <c r="AF171" i="73" s="1"/>
  <c r="AG171" i="73" s="1"/>
  <c r="AH171" i="73" s="1"/>
  <c r="AI171" i="73" s="1"/>
  <c r="AJ171" i="73" s="1"/>
  <c r="AK171" i="73" s="1"/>
  <c r="AQ171" i="73" s="1"/>
  <c r="Z177" i="73"/>
  <c r="AA177" i="73" s="1"/>
  <c r="AB177" i="73" s="1"/>
  <c r="AC177" i="73" s="1"/>
  <c r="AD177" i="73" s="1"/>
  <c r="AE177" i="73" s="1"/>
  <c r="AF177" i="73" s="1"/>
  <c r="AG177" i="73" s="1"/>
  <c r="AH177" i="73" s="1"/>
  <c r="AI177" i="73" s="1"/>
  <c r="AJ177" i="73" s="1"/>
  <c r="AK177" i="73" s="1"/>
  <c r="Z180" i="73"/>
  <c r="AA180" i="73" s="1"/>
  <c r="AB180" i="73" s="1"/>
  <c r="AC180" i="73" s="1"/>
  <c r="AD180" i="73" s="1"/>
  <c r="AE180" i="73" s="1"/>
  <c r="AF180" i="73" s="1"/>
  <c r="AG180" i="73" s="1"/>
  <c r="AH180" i="73" s="1"/>
  <c r="AI180" i="73" s="1"/>
  <c r="AJ180" i="73" s="1"/>
  <c r="AK180" i="73" s="1"/>
  <c r="AQ180" i="73" s="1"/>
  <c r="Z143" i="73"/>
  <c r="AA143" i="73" s="1"/>
  <c r="AB143" i="73" s="1"/>
  <c r="AC143" i="73" s="1"/>
  <c r="AD143" i="73" s="1"/>
  <c r="AE143" i="73" s="1"/>
  <c r="AF143" i="73" s="1"/>
  <c r="AG143" i="73" s="1"/>
  <c r="AH143" i="73" s="1"/>
  <c r="AI143" i="73" s="1"/>
  <c r="AJ143" i="73" s="1"/>
  <c r="AK143" i="73" s="1"/>
  <c r="Z146" i="73"/>
  <c r="AA146" i="73" s="1"/>
  <c r="AB146" i="73" s="1"/>
  <c r="AC146" i="73" s="1"/>
  <c r="AD146" i="73" s="1"/>
  <c r="AE146" i="73" s="1"/>
  <c r="AF146" i="73" s="1"/>
  <c r="AG146" i="73" s="1"/>
  <c r="AH146" i="73" s="1"/>
  <c r="AI146" i="73" s="1"/>
  <c r="AJ146" i="73" s="1"/>
  <c r="AK146" i="73" s="1"/>
  <c r="Z158" i="73"/>
  <c r="AA158" i="73" s="1"/>
  <c r="AB158" i="73" s="1"/>
  <c r="AC158" i="73" s="1"/>
  <c r="AD158" i="73" s="1"/>
  <c r="AE158" i="73" s="1"/>
  <c r="AF158" i="73" s="1"/>
  <c r="AG158" i="73" s="1"/>
  <c r="AH158" i="73" s="1"/>
  <c r="AI158" i="73" s="1"/>
  <c r="AJ158" i="73" s="1"/>
  <c r="AK158" i="73" s="1"/>
  <c r="Z166" i="73"/>
  <c r="AA166" i="73" s="1"/>
  <c r="AB166" i="73" s="1"/>
  <c r="AC166" i="73" s="1"/>
  <c r="AD166" i="73" s="1"/>
  <c r="AE166" i="73" s="1"/>
  <c r="AF166" i="73" s="1"/>
  <c r="AG166" i="73" s="1"/>
  <c r="AH166" i="73" s="1"/>
  <c r="AI166" i="73" s="1"/>
  <c r="AJ166" i="73" s="1"/>
  <c r="AK166" i="73" s="1"/>
  <c r="AQ166" i="73" s="1"/>
  <c r="Z170" i="73"/>
  <c r="AA170" i="73" s="1"/>
  <c r="AB170" i="73" s="1"/>
  <c r="AC170" i="73" s="1"/>
  <c r="AD170" i="73" s="1"/>
  <c r="AE170" i="73" s="1"/>
  <c r="AF170" i="73" s="1"/>
  <c r="AG170" i="73" s="1"/>
  <c r="AH170" i="73" s="1"/>
  <c r="AI170" i="73" s="1"/>
  <c r="AJ170" i="73" s="1"/>
  <c r="AK170" i="73" s="1"/>
  <c r="AQ170" i="73"/>
  <c r="Z176" i="73"/>
  <c r="AA176" i="73" s="1"/>
  <c r="AB176" i="73" s="1"/>
  <c r="AC176" i="73" s="1"/>
  <c r="AD176" i="73" s="1"/>
  <c r="AE176" i="73" s="1"/>
  <c r="AF176" i="73" s="1"/>
  <c r="AG176" i="73" s="1"/>
  <c r="AH176" i="73" s="1"/>
  <c r="AI176" i="73" s="1"/>
  <c r="AJ176" i="73" s="1"/>
  <c r="AK176" i="73" s="1"/>
  <c r="AQ176" i="73" s="1"/>
  <c r="Z154" i="73"/>
  <c r="AA154" i="73" s="1"/>
  <c r="AB154" i="73" s="1"/>
  <c r="AC154" i="73" s="1"/>
  <c r="AD154" i="73" s="1"/>
  <c r="AE154" i="73" s="1"/>
  <c r="AF154" i="73" s="1"/>
  <c r="AG154" i="73" s="1"/>
  <c r="AH154" i="73" s="1"/>
  <c r="AI154" i="73" s="1"/>
  <c r="AJ154" i="73" s="1"/>
  <c r="AK154" i="73" s="1"/>
  <c r="Z155" i="73"/>
  <c r="AA155" i="73" s="1"/>
  <c r="AB155" i="73" s="1"/>
  <c r="AC155" i="73" s="1"/>
  <c r="AD155" i="73" s="1"/>
  <c r="AE155" i="73" s="1"/>
  <c r="AF155" i="73" s="1"/>
  <c r="AG155" i="73" s="1"/>
  <c r="AH155" i="73" s="1"/>
  <c r="AI155" i="73" s="1"/>
  <c r="AJ155" i="73" s="1"/>
  <c r="AK155" i="73" s="1"/>
  <c r="Z156" i="73"/>
  <c r="AA156" i="73" s="1"/>
  <c r="AB156" i="73" s="1"/>
  <c r="AC156" i="73" s="1"/>
  <c r="AD156" i="73" s="1"/>
  <c r="AE156" i="73" s="1"/>
  <c r="AF156" i="73" s="1"/>
  <c r="AG156" i="73" s="1"/>
  <c r="AH156" i="73" s="1"/>
  <c r="AI156" i="73" s="1"/>
  <c r="AJ156" i="73" s="1"/>
  <c r="AK156" i="73" s="1"/>
  <c r="Z179" i="73"/>
  <c r="AA179" i="73" s="1"/>
  <c r="AB179" i="73" s="1"/>
  <c r="AC179" i="73" s="1"/>
  <c r="AD179" i="73" s="1"/>
  <c r="AE179" i="73" s="1"/>
  <c r="AF179" i="73" s="1"/>
  <c r="AG179" i="73" s="1"/>
  <c r="AH179" i="73" s="1"/>
  <c r="AI179" i="73" s="1"/>
  <c r="AJ179" i="73" s="1"/>
  <c r="AK179" i="73" s="1"/>
  <c r="AQ179" i="73" s="1"/>
  <c r="Z188" i="73"/>
  <c r="AA188" i="73" s="1"/>
  <c r="AB188" i="73" s="1"/>
  <c r="AC188" i="73" s="1"/>
  <c r="AD188" i="73" s="1"/>
  <c r="AE188" i="73" s="1"/>
  <c r="AF188" i="73" s="1"/>
  <c r="AG188" i="73" s="1"/>
  <c r="AH188" i="73" s="1"/>
  <c r="AI188" i="73" s="1"/>
  <c r="AJ188" i="73" s="1"/>
  <c r="AK188" i="73" s="1"/>
  <c r="Z165" i="73"/>
  <c r="AA165" i="73" s="1"/>
  <c r="AB165" i="73" s="1"/>
  <c r="AC165" i="73" s="1"/>
  <c r="AD165" i="73" s="1"/>
  <c r="AE165" i="73" s="1"/>
  <c r="AF165" i="73" s="1"/>
  <c r="AG165" i="73" s="1"/>
  <c r="AH165" i="73" s="1"/>
  <c r="AI165" i="73" s="1"/>
  <c r="AJ165" i="73" s="1"/>
  <c r="AK165" i="73" s="1"/>
  <c r="Z167" i="73"/>
  <c r="AA167" i="73" s="1"/>
  <c r="AB167" i="73" s="1"/>
  <c r="AC167" i="73" s="1"/>
  <c r="AD167" i="73" s="1"/>
  <c r="AE167" i="73" s="1"/>
  <c r="AF167" i="73" s="1"/>
  <c r="AG167" i="73" s="1"/>
  <c r="AH167" i="73" s="1"/>
  <c r="AI167" i="73" s="1"/>
  <c r="AJ167" i="73" s="1"/>
  <c r="AK167" i="73" s="1"/>
  <c r="Z169" i="73"/>
  <c r="AA169" i="73" s="1"/>
  <c r="AB169" i="73" s="1"/>
  <c r="AC169" i="73" s="1"/>
  <c r="AD169" i="73" s="1"/>
  <c r="AE169" i="73" s="1"/>
  <c r="AF169" i="73" s="1"/>
  <c r="AG169" i="73" s="1"/>
  <c r="AH169" i="73" s="1"/>
  <c r="AI169" i="73" s="1"/>
  <c r="AJ169" i="73" s="1"/>
  <c r="AK169" i="73" s="1"/>
  <c r="AQ169" i="73" s="1"/>
  <c r="Z173" i="73"/>
  <c r="AA173" i="73" s="1"/>
  <c r="AB173" i="73" s="1"/>
  <c r="AC173" i="73" s="1"/>
  <c r="AD173" i="73" s="1"/>
  <c r="AE173" i="73" s="1"/>
  <c r="AF173" i="73" s="1"/>
  <c r="AG173" i="73" s="1"/>
  <c r="AH173" i="73" s="1"/>
  <c r="AI173" i="73" s="1"/>
  <c r="AJ173" i="73" s="1"/>
  <c r="AK173" i="73" s="1"/>
  <c r="Z181" i="73"/>
  <c r="AA181" i="73" s="1"/>
  <c r="AB181" i="73" s="1"/>
  <c r="AC181" i="73" s="1"/>
  <c r="AD181" i="73" s="1"/>
  <c r="AE181" i="73" s="1"/>
  <c r="AF181" i="73" s="1"/>
  <c r="AG181" i="73" s="1"/>
  <c r="AH181" i="73" s="1"/>
  <c r="AI181" i="73" s="1"/>
  <c r="AJ181" i="73" s="1"/>
  <c r="AK181" i="73" s="1"/>
  <c r="AQ181" i="73" s="1"/>
  <c r="Z178" i="73"/>
  <c r="AA178" i="73" s="1"/>
  <c r="AB178" i="73" s="1"/>
  <c r="AC178" i="73" s="1"/>
  <c r="AD178" i="73" s="1"/>
  <c r="AE178" i="73" s="1"/>
  <c r="AF178" i="73" s="1"/>
  <c r="AG178" i="73" s="1"/>
  <c r="AH178" i="73" s="1"/>
  <c r="AI178" i="73" s="1"/>
  <c r="AJ178" i="73" s="1"/>
  <c r="AK178" i="73" s="1"/>
  <c r="Z182" i="73"/>
  <c r="AA182" i="73" s="1"/>
  <c r="AB182" i="73" s="1"/>
  <c r="AC182" i="73" s="1"/>
  <c r="AD182" i="73" s="1"/>
  <c r="AE182" i="73" s="1"/>
  <c r="AF182" i="73" s="1"/>
  <c r="AG182" i="73" s="1"/>
  <c r="AH182" i="73" s="1"/>
  <c r="AI182" i="73" s="1"/>
  <c r="AJ182" i="73" s="1"/>
  <c r="AK182" i="73" s="1"/>
  <c r="Z185" i="73"/>
  <c r="AA185" i="73" s="1"/>
  <c r="AB185" i="73" s="1"/>
  <c r="AC185" i="73" s="1"/>
  <c r="AD185" i="73" s="1"/>
  <c r="AE185" i="73" s="1"/>
  <c r="AF185" i="73" s="1"/>
  <c r="AG185" i="73" s="1"/>
  <c r="AH185" i="73" s="1"/>
  <c r="AI185" i="73" s="1"/>
  <c r="AJ185" i="73" s="1"/>
  <c r="AK185" i="73" s="1"/>
  <c r="Z190" i="73"/>
  <c r="AA190" i="73" s="1"/>
  <c r="AB190" i="73" s="1"/>
  <c r="AC190" i="73" s="1"/>
  <c r="AD190" i="73" s="1"/>
  <c r="AE190" i="73" s="1"/>
  <c r="AF190" i="73" s="1"/>
  <c r="AG190" i="73" s="1"/>
  <c r="AH190" i="73" s="1"/>
  <c r="AI190" i="73" s="1"/>
  <c r="AJ190" i="73" s="1"/>
  <c r="AK190" i="73" s="1"/>
  <c r="AQ190" i="73" s="1"/>
  <c r="Z195" i="73"/>
  <c r="AA195" i="73" s="1"/>
  <c r="AB195" i="73" s="1"/>
  <c r="AC195" i="73" s="1"/>
  <c r="AD195" i="73" s="1"/>
  <c r="AE195" i="73" s="1"/>
  <c r="AF195" i="73" s="1"/>
  <c r="AG195" i="73" s="1"/>
  <c r="AH195" i="73" s="1"/>
  <c r="AI195" i="73" s="1"/>
  <c r="AJ195" i="73" s="1"/>
  <c r="AK195" i="73" s="1"/>
  <c r="Z187" i="73"/>
  <c r="AA187" i="73" s="1"/>
  <c r="AB187" i="73" s="1"/>
  <c r="AC187" i="73" s="1"/>
  <c r="AD187" i="73" s="1"/>
  <c r="AE187" i="73" s="1"/>
  <c r="AF187" i="73" s="1"/>
  <c r="AG187" i="73" s="1"/>
  <c r="AH187" i="73" s="1"/>
  <c r="AI187" i="73" s="1"/>
  <c r="AJ187" i="73" s="1"/>
  <c r="AK187" i="73" s="1"/>
  <c r="AQ187" i="73" s="1"/>
  <c r="Z172" i="73"/>
  <c r="AA172" i="73" s="1"/>
  <c r="AB172" i="73" s="1"/>
  <c r="AC172" i="73" s="1"/>
  <c r="AD172" i="73" s="1"/>
  <c r="AE172" i="73" s="1"/>
  <c r="AF172" i="73" s="1"/>
  <c r="AG172" i="73" s="1"/>
  <c r="AH172" i="73" s="1"/>
  <c r="AI172" i="73" s="1"/>
  <c r="AJ172" i="73" s="1"/>
  <c r="AK172" i="73" s="1"/>
  <c r="Z175" i="73"/>
  <c r="AA175" i="73" s="1"/>
  <c r="AB175" i="73" s="1"/>
  <c r="AC175" i="73" s="1"/>
  <c r="AD175" i="73" s="1"/>
  <c r="AE175" i="73" s="1"/>
  <c r="AF175" i="73" s="1"/>
  <c r="AG175" i="73" s="1"/>
  <c r="AH175" i="73" s="1"/>
  <c r="AI175" i="73" s="1"/>
  <c r="AJ175" i="73" s="1"/>
  <c r="AK175" i="73" s="1"/>
  <c r="Z183" i="73"/>
  <c r="AA183" i="73" s="1"/>
  <c r="AB183" i="73" s="1"/>
  <c r="AC183" i="73" s="1"/>
  <c r="AD183" i="73" s="1"/>
  <c r="AE183" i="73" s="1"/>
  <c r="AF183" i="73" s="1"/>
  <c r="AG183" i="73" s="1"/>
  <c r="AH183" i="73" s="1"/>
  <c r="AI183" i="73" s="1"/>
  <c r="AJ183" i="73" s="1"/>
  <c r="AK183" i="73" s="1"/>
  <c r="Z184" i="73"/>
  <c r="AA184" i="73" s="1"/>
  <c r="AB184" i="73" s="1"/>
  <c r="AC184" i="73" s="1"/>
  <c r="AD184" i="73" s="1"/>
  <c r="AE184" i="73" s="1"/>
  <c r="AF184" i="73" s="1"/>
  <c r="AG184" i="73" s="1"/>
  <c r="AH184" i="73" s="1"/>
  <c r="AI184" i="73" s="1"/>
  <c r="AJ184" i="73" s="1"/>
  <c r="AK184" i="73" s="1"/>
  <c r="AQ184" i="73" s="1"/>
  <c r="Z186" i="73"/>
  <c r="AA186" i="73" s="1"/>
  <c r="AB186" i="73" s="1"/>
  <c r="AC186" i="73" s="1"/>
  <c r="AD186" i="73" s="1"/>
  <c r="AE186" i="73" s="1"/>
  <c r="AF186" i="73" s="1"/>
  <c r="AG186" i="73" s="1"/>
  <c r="AH186" i="73" s="1"/>
  <c r="AI186" i="73" s="1"/>
  <c r="AJ186" i="73" s="1"/>
  <c r="AK186" i="73" s="1"/>
  <c r="Z189" i="73"/>
  <c r="AA189" i="73" s="1"/>
  <c r="AB189" i="73" s="1"/>
  <c r="AC189" i="73" s="1"/>
  <c r="AD189" i="73" s="1"/>
  <c r="AE189" i="73" s="1"/>
  <c r="AF189" i="73" s="1"/>
  <c r="AG189" i="73" s="1"/>
  <c r="AH189" i="73" s="1"/>
  <c r="AI189" i="73" s="1"/>
  <c r="AJ189" i="73" s="1"/>
  <c r="AK189" i="73" s="1"/>
  <c r="AQ189" i="73" s="1"/>
  <c r="Z191" i="73"/>
  <c r="AA191" i="73" s="1"/>
  <c r="AB191" i="73" s="1"/>
  <c r="AC191" i="73" s="1"/>
  <c r="AD191" i="73" s="1"/>
  <c r="AE191" i="73" s="1"/>
  <c r="AF191" i="73" s="1"/>
  <c r="AG191" i="73" s="1"/>
  <c r="AH191" i="73" s="1"/>
  <c r="AI191" i="73" s="1"/>
  <c r="AJ191" i="73" s="1"/>
  <c r="AK191" i="73" s="1"/>
  <c r="Z192" i="73"/>
  <c r="AA192" i="73" s="1"/>
  <c r="AB192" i="73" s="1"/>
  <c r="AC192" i="73" s="1"/>
  <c r="AD192" i="73" s="1"/>
  <c r="AE192" i="73" s="1"/>
  <c r="AF192" i="73" s="1"/>
  <c r="AG192" i="73" s="1"/>
  <c r="AH192" i="73" s="1"/>
  <c r="AI192" i="73" s="1"/>
  <c r="AJ192" i="73" s="1"/>
  <c r="AK192" i="73" s="1"/>
  <c r="L164" i="73"/>
  <c r="AQ194" i="73"/>
  <c r="Z194" i="73"/>
  <c r="AA194" i="73" s="1"/>
  <c r="AB194" i="73" s="1"/>
  <c r="AC194" i="73" s="1"/>
  <c r="AD194" i="73" s="1"/>
  <c r="AE194" i="73" s="1"/>
  <c r="AF194" i="73" s="1"/>
  <c r="AG194" i="73" s="1"/>
  <c r="AH194" i="73" s="1"/>
  <c r="AI194" i="73" s="1"/>
  <c r="AJ194" i="73" s="1"/>
  <c r="AK194" i="73" s="1"/>
  <c r="AQ193" i="73"/>
  <c r="Z193" i="73"/>
  <c r="AA193" i="73" s="1"/>
  <c r="AB193" i="73" s="1"/>
  <c r="AC193" i="73" s="1"/>
  <c r="AD193" i="73" s="1"/>
  <c r="AE193" i="73" s="1"/>
  <c r="AF193" i="73" s="1"/>
  <c r="AG193" i="73" s="1"/>
  <c r="AH193" i="73" s="1"/>
  <c r="AI193" i="73" s="1"/>
  <c r="AJ193" i="73" s="1"/>
  <c r="AK193" i="73" s="1"/>
  <c r="AQ196" i="73"/>
  <c r="Z196" i="73"/>
  <c r="AA196" i="73" s="1"/>
  <c r="AB196" i="73" s="1"/>
  <c r="AC196" i="73" s="1"/>
  <c r="AD196" i="73" s="1"/>
  <c r="AE196" i="73" s="1"/>
  <c r="AF196" i="73" s="1"/>
  <c r="AG196" i="73" s="1"/>
  <c r="AH196" i="73" s="1"/>
  <c r="AI196" i="73" s="1"/>
  <c r="AJ196" i="73" s="1"/>
  <c r="AK196" i="73" s="1"/>
  <c r="AQ198" i="73"/>
  <c r="Z198" i="73"/>
  <c r="AA198" i="73" s="1"/>
  <c r="AB198" i="73" s="1"/>
  <c r="AC198" i="73" s="1"/>
  <c r="AD198" i="73" s="1"/>
  <c r="AE198" i="73" s="1"/>
  <c r="AF198" i="73" s="1"/>
  <c r="AG198" i="73" s="1"/>
  <c r="AH198" i="73" s="1"/>
  <c r="AI198" i="73" s="1"/>
  <c r="AJ198" i="73" s="1"/>
  <c r="AK198" i="73" s="1"/>
  <c r="AQ197" i="73"/>
  <c r="Z197" i="73"/>
  <c r="AA197" i="73" s="1"/>
  <c r="AB197" i="73" s="1"/>
  <c r="AC197" i="73" s="1"/>
  <c r="AD197" i="73" s="1"/>
  <c r="AE197" i="73" s="1"/>
  <c r="AF197" i="73" s="1"/>
  <c r="AG197" i="73" s="1"/>
  <c r="AH197" i="73" s="1"/>
  <c r="AI197" i="73" s="1"/>
  <c r="AJ197" i="73" s="1"/>
  <c r="AK197" i="73" s="1"/>
  <c r="AQ199" i="73"/>
  <c r="Z199" i="73"/>
  <c r="AA199" i="73" s="1"/>
  <c r="AB199" i="73" s="1"/>
  <c r="AC199" i="73" s="1"/>
  <c r="AD199" i="73" s="1"/>
  <c r="AE199" i="73" s="1"/>
  <c r="AF199" i="73" s="1"/>
  <c r="AG199" i="73" s="1"/>
  <c r="AH199" i="73" s="1"/>
  <c r="AI199" i="73" s="1"/>
  <c r="AJ199" i="73" s="1"/>
  <c r="AK199" i="73" s="1"/>
  <c r="AL192" i="73" l="1"/>
  <c r="AR192" i="73" s="1"/>
  <c r="AL175" i="73"/>
  <c r="AL182" i="73"/>
  <c r="AR182" i="73" s="1"/>
  <c r="AL165" i="73"/>
  <c r="AR165" i="73" s="1"/>
  <c r="AL155" i="73"/>
  <c r="AL146" i="73"/>
  <c r="AR146" i="73"/>
  <c r="AL89" i="73"/>
  <c r="AR89" i="73" s="1"/>
  <c r="L161" i="73"/>
  <c r="L159" i="73"/>
  <c r="L160" i="73" s="1"/>
  <c r="M12" i="73"/>
  <c r="AL69" i="73"/>
  <c r="AL33" i="73"/>
  <c r="AL90" i="73"/>
  <c r="AR52" i="73"/>
  <c r="AL52" i="73"/>
  <c r="AL82" i="73"/>
  <c r="AR82" i="73"/>
  <c r="AR22" i="73"/>
  <c r="AL22" i="73"/>
  <c r="AL63" i="73"/>
  <c r="AR58" i="73"/>
  <c r="AL58" i="73"/>
  <c r="AL48" i="73"/>
  <c r="AR14" i="73"/>
  <c r="AL14" i="73"/>
  <c r="AM35" i="73"/>
  <c r="AL60" i="73"/>
  <c r="AL28" i="73"/>
  <c r="AR28" i="73"/>
  <c r="AL24" i="73"/>
  <c r="AL197" i="73"/>
  <c r="AR197" i="73"/>
  <c r="AL196" i="73"/>
  <c r="AL194" i="73"/>
  <c r="AR194" i="73"/>
  <c r="AQ192" i="73"/>
  <c r="AQ175" i="73"/>
  <c r="AQ182" i="73"/>
  <c r="AQ165" i="73"/>
  <c r="AQ155" i="73"/>
  <c r="AQ146" i="73"/>
  <c r="AL142" i="73"/>
  <c r="AR142" i="73" s="1"/>
  <c r="AR152" i="73"/>
  <c r="AL152" i="73"/>
  <c r="AM144" i="73"/>
  <c r="AR130" i="73"/>
  <c r="AL130" i="73"/>
  <c r="AL122" i="73"/>
  <c r="AR131" i="73"/>
  <c r="AL131" i="73"/>
  <c r="AL114" i="73"/>
  <c r="AR106" i="73"/>
  <c r="AL106" i="73"/>
  <c r="AL128" i="73"/>
  <c r="AL123" i="73"/>
  <c r="AL117" i="73"/>
  <c r="AR112" i="73"/>
  <c r="AL112" i="73"/>
  <c r="AL134" i="73"/>
  <c r="AL120" i="73"/>
  <c r="AQ89" i="73"/>
  <c r="AL103" i="73"/>
  <c r="AR97" i="73"/>
  <c r="AL97" i="73"/>
  <c r="AM92" i="73"/>
  <c r="AS92" i="73" s="1"/>
  <c r="AQ69" i="73"/>
  <c r="AQ33" i="73"/>
  <c r="AQ90" i="73"/>
  <c r="AR34" i="73"/>
  <c r="AL34" i="73"/>
  <c r="AL86" i="73"/>
  <c r="AQ82" i="73"/>
  <c r="AR59" i="73"/>
  <c r="AL59" i="73"/>
  <c r="AL50" i="73"/>
  <c r="AR50" i="73" s="1"/>
  <c r="AR45" i="73"/>
  <c r="AL45" i="73"/>
  <c r="AL43" i="73"/>
  <c r="AR43" i="73"/>
  <c r="AQ34" i="73"/>
  <c r="AQ22" i="73"/>
  <c r="AQ63" i="73"/>
  <c r="AS56" i="73"/>
  <c r="AM56" i="73"/>
  <c r="AQ58" i="73"/>
  <c r="AQ48" i="73"/>
  <c r="AQ14" i="73"/>
  <c r="AR42" i="73"/>
  <c r="AL42" i="73"/>
  <c r="AR35" i="73"/>
  <c r="AQ60" i="73"/>
  <c r="AQ28" i="73"/>
  <c r="AQ24" i="73"/>
  <c r="AL184" i="73"/>
  <c r="AR184" i="73"/>
  <c r="AR190" i="73"/>
  <c r="AL190" i="73"/>
  <c r="AL169" i="73"/>
  <c r="AR176" i="73"/>
  <c r="AL176" i="73"/>
  <c r="AL180" i="73"/>
  <c r="AR180" i="73"/>
  <c r="AR157" i="73"/>
  <c r="AL157" i="73"/>
  <c r="AL139" i="73"/>
  <c r="AR139" i="73" s="1"/>
  <c r="AL127" i="73"/>
  <c r="AR127" i="73" s="1"/>
  <c r="AL108" i="73"/>
  <c r="AR108" i="73"/>
  <c r="AL104" i="73"/>
  <c r="AR104" i="73" s="1"/>
  <c r="AL77" i="73"/>
  <c r="AR81" i="73"/>
  <c r="AL81" i="73"/>
  <c r="AL51" i="73"/>
  <c r="AR51" i="73"/>
  <c r="AR100" i="73"/>
  <c r="AL100" i="73"/>
  <c r="AL102" i="73"/>
  <c r="AR53" i="73"/>
  <c r="AL53" i="73"/>
  <c r="AL57" i="73"/>
  <c r="AR57" i="73" s="1"/>
  <c r="AR21" i="73"/>
  <c r="AL21" i="73"/>
  <c r="AL19" i="73"/>
  <c r="AR19" i="73"/>
  <c r="AR13" i="73"/>
  <c r="AL13" i="73"/>
  <c r="AL186" i="73"/>
  <c r="AR186" i="73"/>
  <c r="AR172" i="73"/>
  <c r="AL172" i="73"/>
  <c r="AL185" i="73"/>
  <c r="AR185" i="73"/>
  <c r="AR173" i="73"/>
  <c r="AL173" i="73"/>
  <c r="AL188" i="73"/>
  <c r="AR188" i="73"/>
  <c r="AL154" i="73"/>
  <c r="AR154" i="73" s="1"/>
  <c r="AL143" i="73"/>
  <c r="AR143" i="73"/>
  <c r="AL150" i="73"/>
  <c r="AR150" i="73" s="1"/>
  <c r="AL145" i="73"/>
  <c r="AR145" i="73" s="1"/>
  <c r="AR137" i="73"/>
  <c r="AL137" i="73"/>
  <c r="AL147" i="73"/>
  <c r="AR147" i="73"/>
  <c r="AL116" i="73"/>
  <c r="AR116" i="73" s="1"/>
  <c r="AL174" i="73"/>
  <c r="AR174" i="73" s="1"/>
  <c r="AR96" i="73"/>
  <c r="AL96" i="73"/>
  <c r="AL83" i="73"/>
  <c r="AR83" i="73"/>
  <c r="AL74" i="73"/>
  <c r="AR74" i="73" s="1"/>
  <c r="AL66" i="73"/>
  <c r="AR66" i="73"/>
  <c r="AR85" i="73"/>
  <c r="AL85" i="73"/>
  <c r="AL71" i="73"/>
  <c r="AR71" i="73"/>
  <c r="AR68" i="73"/>
  <c r="AL68" i="73"/>
  <c r="AL72" i="73"/>
  <c r="AR46" i="73"/>
  <c r="AL46" i="73"/>
  <c r="AL126" i="73"/>
  <c r="AR126" i="73" s="1"/>
  <c r="AL98" i="73"/>
  <c r="AR98" i="73" s="1"/>
  <c r="AL93" i="73"/>
  <c r="AR93" i="73" s="1"/>
  <c r="AR76" i="73"/>
  <c r="AL76" i="73"/>
  <c r="AL109" i="73"/>
  <c r="AR84" i="73"/>
  <c r="AL84" i="73"/>
  <c r="AL80" i="73"/>
  <c r="AR80" i="73" s="1"/>
  <c r="AL75" i="73"/>
  <c r="AR75" i="73" s="1"/>
  <c r="AL31" i="73"/>
  <c r="AR18" i="73"/>
  <c r="AL18" i="73"/>
  <c r="AL32" i="73"/>
  <c r="AR32" i="73" s="1"/>
  <c r="AR73" i="73"/>
  <c r="AL73" i="73"/>
  <c r="AL62" i="73"/>
  <c r="AS40" i="73"/>
  <c r="AM40" i="73"/>
  <c r="AL30" i="73"/>
  <c r="AR30" i="73" s="1"/>
  <c r="AR16" i="73"/>
  <c r="AL16" i="73"/>
  <c r="AL41" i="73"/>
  <c r="AR41" i="73" s="1"/>
  <c r="AL23" i="73"/>
  <c r="AR23" i="73" s="1"/>
  <c r="AL64" i="73"/>
  <c r="AR64" i="73"/>
  <c r="AR36" i="73"/>
  <c r="AL36" i="73"/>
  <c r="AL17" i="73"/>
  <c r="AR17" i="73" s="1"/>
  <c r="AQ52" i="73"/>
  <c r="AR27" i="73"/>
  <c r="AL27" i="73"/>
  <c r="AR65" i="73"/>
  <c r="AL65" i="73"/>
  <c r="AR37" i="73"/>
  <c r="AL37" i="73"/>
  <c r="AR26" i="73"/>
  <c r="AL26" i="73"/>
  <c r="AL15" i="73"/>
  <c r="AR15" i="73" s="1"/>
  <c r="AR189" i="73"/>
  <c r="AL189" i="73"/>
  <c r="AL187" i="73"/>
  <c r="AR187" i="73" s="1"/>
  <c r="AL181" i="73"/>
  <c r="AR179" i="73"/>
  <c r="AL179" i="73"/>
  <c r="AR166" i="73"/>
  <c r="AL166" i="73"/>
  <c r="AR171" i="73"/>
  <c r="AL171" i="73"/>
  <c r="AR148" i="73"/>
  <c r="AL148" i="73"/>
  <c r="AR153" i="73"/>
  <c r="AL153" i="73"/>
  <c r="AL115" i="73"/>
  <c r="AR140" i="73"/>
  <c r="AL140" i="73"/>
  <c r="AL99" i="73"/>
  <c r="AL70" i="73"/>
  <c r="AR70" i="73" s="1"/>
  <c r="AR88" i="73"/>
  <c r="AL88" i="73"/>
  <c r="AL67" i="73"/>
  <c r="AR67" i="73" s="1"/>
  <c r="AR95" i="73"/>
  <c r="AL95" i="73"/>
  <c r="AR78" i="73"/>
  <c r="AL78" i="73"/>
  <c r="AR79" i="73"/>
  <c r="AL79" i="73"/>
  <c r="AL20" i="73"/>
  <c r="AR20" i="73" s="1"/>
  <c r="AR38" i="73"/>
  <c r="AL38" i="73"/>
  <c r="AL29" i="73"/>
  <c r="AR29" i="73" s="1"/>
  <c r="AR25" i="73"/>
  <c r="AL25" i="73"/>
  <c r="AL191" i="73"/>
  <c r="AR191" i="73" s="1"/>
  <c r="AL183" i="73"/>
  <c r="AL195" i="73"/>
  <c r="AR195" i="73" s="1"/>
  <c r="AR178" i="73"/>
  <c r="AL178" i="73"/>
  <c r="AR167" i="73"/>
  <c r="AL167" i="73"/>
  <c r="AR156" i="73"/>
  <c r="AL156" i="73"/>
  <c r="AL158" i="73"/>
  <c r="AR158" i="73" s="1"/>
  <c r="AR177" i="73"/>
  <c r="AL177" i="73"/>
  <c r="AR149" i="73"/>
  <c r="AL149" i="73"/>
  <c r="AL136" i="73"/>
  <c r="AR118" i="73"/>
  <c r="AL118" i="73"/>
  <c r="AR138" i="73"/>
  <c r="AL138" i="73"/>
  <c r="AL110" i="73"/>
  <c r="AR110" i="73" s="1"/>
  <c r="AR107" i="73"/>
  <c r="AL107" i="73"/>
  <c r="AL199" i="73"/>
  <c r="AR199" i="73" s="1"/>
  <c r="AL198" i="73"/>
  <c r="AL193" i="73"/>
  <c r="AR193" i="73" s="1"/>
  <c r="L200" i="73"/>
  <c r="M164" i="73"/>
  <c r="AQ191" i="73"/>
  <c r="AQ186" i="73"/>
  <c r="AQ183" i="73"/>
  <c r="AQ172" i="73"/>
  <c r="AQ195" i="73"/>
  <c r="AQ185" i="73"/>
  <c r="AQ178" i="73"/>
  <c r="AQ173" i="73"/>
  <c r="AQ167" i="73"/>
  <c r="AQ188" i="73"/>
  <c r="AQ156" i="73"/>
  <c r="AQ154" i="73"/>
  <c r="AR170" i="73"/>
  <c r="AL170" i="73"/>
  <c r="AQ158" i="73"/>
  <c r="AQ143" i="73"/>
  <c r="AQ177" i="73"/>
  <c r="AQ150" i="73"/>
  <c r="AR135" i="73"/>
  <c r="AL135" i="73"/>
  <c r="AR151" i="73"/>
  <c r="AL151" i="73"/>
  <c r="AL132" i="73"/>
  <c r="AR129" i="73"/>
  <c r="AL129" i="73"/>
  <c r="AQ149" i="73"/>
  <c r="AQ145" i="73"/>
  <c r="AQ136" i="73"/>
  <c r="AQ137" i="73"/>
  <c r="AQ118" i="73"/>
  <c r="AR111" i="73"/>
  <c r="AL111" i="73"/>
  <c r="AQ147" i="73"/>
  <c r="AQ138" i="73"/>
  <c r="AR168" i="73"/>
  <c r="AL168" i="73"/>
  <c r="AL124" i="73"/>
  <c r="AR124" i="73"/>
  <c r="AR113" i="73"/>
  <c r="AL113" i="73"/>
  <c r="AL133" i="73"/>
  <c r="AR133" i="73" s="1"/>
  <c r="AR125" i="73"/>
  <c r="AL125" i="73"/>
  <c r="AL119" i="73"/>
  <c r="AR119" i="73"/>
  <c r="AQ116" i="73"/>
  <c r="AQ110" i="73"/>
  <c r="AL141" i="73"/>
  <c r="AR121" i="73"/>
  <c r="AL121" i="73"/>
  <c r="AQ117" i="73"/>
  <c r="AQ107" i="73"/>
  <c r="AQ96" i="73"/>
  <c r="AQ83" i="73"/>
  <c r="AQ74" i="73"/>
  <c r="AQ66" i="73"/>
  <c r="AL105" i="73"/>
  <c r="AR105" i="73" s="1"/>
  <c r="AL101" i="73"/>
  <c r="AR101" i="73"/>
  <c r="AL94" i="73"/>
  <c r="AR94" i="73" s="1"/>
  <c r="AQ85" i="73"/>
  <c r="AQ71" i="73"/>
  <c r="AQ68" i="73"/>
  <c r="AQ72" i="73"/>
  <c r="AQ46" i="73"/>
  <c r="AQ126" i="73"/>
  <c r="AQ98" i="73"/>
  <c r="AQ93" i="73"/>
  <c r="AL87" i="73"/>
  <c r="AQ76" i="73"/>
  <c r="AQ109" i="73"/>
  <c r="AL91" i="73"/>
  <c r="AR91" i="73" s="1"/>
  <c r="AQ84" i="73"/>
  <c r="AQ80" i="73"/>
  <c r="AQ75" i="73"/>
  <c r="AS61" i="73"/>
  <c r="AM61" i="73"/>
  <c r="AL55" i="73"/>
  <c r="AR55" i="73" s="1"/>
  <c r="AL47" i="73"/>
  <c r="AR44" i="73"/>
  <c r="AL44" i="73"/>
  <c r="AL39" i="73"/>
  <c r="AQ31" i="73"/>
  <c r="AQ18" i="73"/>
  <c r="AQ32" i="73"/>
  <c r="AQ73" i="73"/>
  <c r="AQ62" i="73"/>
  <c r="AL54" i="73"/>
  <c r="AR40" i="73"/>
  <c r="AQ30" i="73"/>
  <c r="AQ16" i="73"/>
  <c r="AQ41" i="73"/>
  <c r="AQ23" i="73"/>
  <c r="AQ64" i="73"/>
  <c r="AQ36" i="73"/>
  <c r="AQ17" i="73"/>
  <c r="AR49" i="73"/>
  <c r="AL49" i="73"/>
  <c r="AQ27" i="73"/>
  <c r="AQ65" i="73"/>
  <c r="AQ37" i="73"/>
  <c r="AQ26" i="73"/>
  <c r="AQ15" i="73"/>
  <c r="AM54" i="73" l="1"/>
  <c r="AS54" i="73"/>
  <c r="AM39" i="73"/>
  <c r="AS39" i="73" s="1"/>
  <c r="AM87" i="73"/>
  <c r="AM141" i="73"/>
  <c r="AS141" i="73"/>
  <c r="AM198" i="73"/>
  <c r="AM136" i="73"/>
  <c r="AS136" i="73" s="1"/>
  <c r="AM115" i="73"/>
  <c r="AS115" i="73"/>
  <c r="AM181" i="73"/>
  <c r="AS181" i="73"/>
  <c r="AM62" i="73"/>
  <c r="AM31" i="73"/>
  <c r="AS31" i="73" s="1"/>
  <c r="AM109" i="73"/>
  <c r="AM72" i="73"/>
  <c r="AS72" i="73" s="1"/>
  <c r="AM102" i="73"/>
  <c r="AM77" i="73"/>
  <c r="AS77" i="73" s="1"/>
  <c r="AM169" i="73"/>
  <c r="AM103" i="73"/>
  <c r="AS103" i="73"/>
  <c r="AM123" i="73"/>
  <c r="AS123" i="73"/>
  <c r="AM24" i="73"/>
  <c r="AS24" i="73" s="1"/>
  <c r="AM175" i="73"/>
  <c r="AR54" i="73"/>
  <c r="AS44" i="73"/>
  <c r="AM44" i="73"/>
  <c r="AR87" i="73"/>
  <c r="AM101" i="73"/>
  <c r="AR141" i="73"/>
  <c r="AM119" i="73"/>
  <c r="AS124" i="73"/>
  <c r="AM124" i="73"/>
  <c r="AM129" i="73"/>
  <c r="AS151" i="73"/>
  <c r="AM151" i="73"/>
  <c r="AM170" i="73"/>
  <c r="AM118" i="73"/>
  <c r="AM149" i="73"/>
  <c r="AS149" i="73"/>
  <c r="AS167" i="73"/>
  <c r="AM167" i="73"/>
  <c r="AM78" i="73"/>
  <c r="AM140" i="73"/>
  <c r="AM153" i="73"/>
  <c r="AS153" i="73"/>
  <c r="AS171" i="73"/>
  <c r="AM171" i="73"/>
  <c r="AM179" i="73"/>
  <c r="AM37" i="73"/>
  <c r="AM27" i="73"/>
  <c r="AS27" i="73"/>
  <c r="AS64" i="73"/>
  <c r="AM64" i="73"/>
  <c r="AR62" i="73"/>
  <c r="AR31" i="73"/>
  <c r="AR109" i="73"/>
  <c r="AR72" i="73"/>
  <c r="AM71" i="73"/>
  <c r="AM66" i="73"/>
  <c r="AM83" i="73"/>
  <c r="AS147" i="73"/>
  <c r="AM147" i="73"/>
  <c r="AM143" i="73"/>
  <c r="AS188" i="73"/>
  <c r="AM188" i="73"/>
  <c r="AM185" i="73"/>
  <c r="AM186" i="73"/>
  <c r="AM19" i="73"/>
  <c r="AR102" i="73"/>
  <c r="AM51" i="73"/>
  <c r="AR77" i="73"/>
  <c r="AM108" i="73"/>
  <c r="AM180" i="73"/>
  <c r="AR169" i="73"/>
  <c r="AM184" i="73"/>
  <c r="AM43" i="73"/>
  <c r="AS43" i="73" s="1"/>
  <c r="AM86" i="73"/>
  <c r="AR103" i="73"/>
  <c r="AS134" i="73"/>
  <c r="AM134" i="73"/>
  <c r="AM117" i="73"/>
  <c r="AS128" i="73"/>
  <c r="AM128" i="73"/>
  <c r="AM114" i="73"/>
  <c r="AS114" i="73"/>
  <c r="AM122" i="73"/>
  <c r="AN144" i="73"/>
  <c r="AT144" i="73"/>
  <c r="AT35" i="73"/>
  <c r="AN35" i="73"/>
  <c r="AM48" i="73"/>
  <c r="AM63" i="73"/>
  <c r="AM90" i="73"/>
  <c r="AS90" i="73" s="1"/>
  <c r="AM69" i="73"/>
  <c r="AM146" i="73"/>
  <c r="AR175" i="73"/>
  <c r="AM47" i="73"/>
  <c r="AM91" i="73"/>
  <c r="AM133" i="73"/>
  <c r="AM132" i="73"/>
  <c r="AM183" i="73"/>
  <c r="AS183" i="73"/>
  <c r="AM99" i="73"/>
  <c r="AM17" i="73"/>
  <c r="AM30" i="73"/>
  <c r="AM32" i="73"/>
  <c r="AS32" i="73"/>
  <c r="AM80" i="73"/>
  <c r="AS80" i="73" s="1"/>
  <c r="AM126" i="73"/>
  <c r="AS126" i="73"/>
  <c r="AM174" i="73"/>
  <c r="AM145" i="73"/>
  <c r="AS145" i="73"/>
  <c r="AM57" i="73"/>
  <c r="AM139" i="73"/>
  <c r="AS139" i="73"/>
  <c r="AM50" i="73"/>
  <c r="AS50" i="73"/>
  <c r="AN92" i="73"/>
  <c r="AT92" i="73"/>
  <c r="AM120" i="73"/>
  <c r="AS120" i="73" s="1"/>
  <c r="AM196" i="73"/>
  <c r="AM60" i="73"/>
  <c r="AM33" i="73"/>
  <c r="AM165" i="73"/>
  <c r="AM49" i="73"/>
  <c r="AM55" i="73"/>
  <c r="AS55" i="73" s="1"/>
  <c r="AM121" i="73"/>
  <c r="AM125" i="73"/>
  <c r="AM113" i="73"/>
  <c r="AM168" i="73"/>
  <c r="AM111" i="73"/>
  <c r="AM193" i="73"/>
  <c r="AM199" i="73"/>
  <c r="AM110" i="73"/>
  <c r="AM158" i="73"/>
  <c r="AS158" i="73"/>
  <c r="AM195" i="73"/>
  <c r="AM191" i="73"/>
  <c r="AM29" i="73"/>
  <c r="AS29" i="73" s="1"/>
  <c r="AM20" i="73"/>
  <c r="AM67" i="73"/>
  <c r="AM70" i="73"/>
  <c r="AS70" i="73"/>
  <c r="AM187" i="73"/>
  <c r="AM15" i="73"/>
  <c r="AS15" i="73"/>
  <c r="AM36" i="73"/>
  <c r="AM16" i="73"/>
  <c r="AN40" i="73"/>
  <c r="AT40" i="73" s="1"/>
  <c r="AM73" i="73"/>
  <c r="AS73" i="73"/>
  <c r="AM18" i="73"/>
  <c r="AS18" i="73"/>
  <c r="AM84" i="73"/>
  <c r="AM76" i="73"/>
  <c r="AM46" i="73"/>
  <c r="AS46" i="73"/>
  <c r="AM68" i="73"/>
  <c r="AS68" i="73" s="1"/>
  <c r="AM85" i="73"/>
  <c r="AS85" i="73"/>
  <c r="AM96" i="73"/>
  <c r="AM137" i="73"/>
  <c r="AM173" i="73"/>
  <c r="AS173" i="73" s="1"/>
  <c r="AM172" i="73"/>
  <c r="AM13" i="73"/>
  <c r="AM21" i="73"/>
  <c r="AM53" i="73"/>
  <c r="AM100" i="73"/>
  <c r="AM81" i="73"/>
  <c r="AS81" i="73"/>
  <c r="AM157" i="73"/>
  <c r="AS157" i="73"/>
  <c r="AM176" i="73"/>
  <c r="AM190" i="73"/>
  <c r="AM42" i="73"/>
  <c r="AS42" i="73"/>
  <c r="AM45" i="73"/>
  <c r="AM59" i="73"/>
  <c r="AS59" i="73"/>
  <c r="AR86" i="73"/>
  <c r="AM97" i="73"/>
  <c r="AS97" i="73"/>
  <c r="AR134" i="73"/>
  <c r="AR117" i="73"/>
  <c r="AR128" i="73"/>
  <c r="AR114" i="73"/>
  <c r="AR122" i="73"/>
  <c r="AS144" i="73"/>
  <c r="AM142" i="73"/>
  <c r="AS142" i="73"/>
  <c r="AS194" i="73"/>
  <c r="AM194" i="73"/>
  <c r="AM197" i="73"/>
  <c r="AS28" i="73"/>
  <c r="AM28" i="73"/>
  <c r="AS35" i="73"/>
  <c r="AR48" i="73"/>
  <c r="AR63" i="73"/>
  <c r="AM82" i="73"/>
  <c r="AR90" i="73"/>
  <c r="AR69" i="73"/>
  <c r="AM155" i="73"/>
  <c r="AM41" i="73"/>
  <c r="AM93" i="73"/>
  <c r="AS93" i="73"/>
  <c r="AR39" i="73"/>
  <c r="AR47" i="73"/>
  <c r="AN61" i="73"/>
  <c r="AM94" i="73"/>
  <c r="AS94" i="73"/>
  <c r="AM105" i="73"/>
  <c r="AR132" i="73"/>
  <c r="AM135" i="73"/>
  <c r="M200" i="73"/>
  <c r="N164" i="73"/>
  <c r="AR198" i="73"/>
  <c r="AM107" i="73"/>
  <c r="AS107" i="73"/>
  <c r="AM138" i="73"/>
  <c r="AR136" i="73"/>
  <c r="AM177" i="73"/>
  <c r="AS156" i="73"/>
  <c r="AM156" i="73"/>
  <c r="AM178" i="73"/>
  <c r="AS178" i="73" s="1"/>
  <c r="AR183" i="73"/>
  <c r="AM25" i="73"/>
  <c r="AM38" i="73"/>
  <c r="AS38" i="73"/>
  <c r="AM79" i="73"/>
  <c r="AM95" i="73"/>
  <c r="AM88" i="73"/>
  <c r="AS88" i="73"/>
  <c r="AR99" i="73"/>
  <c r="AR115" i="73"/>
  <c r="AM148" i="73"/>
  <c r="AM166" i="73"/>
  <c r="AR181" i="73"/>
  <c r="AM189" i="73"/>
  <c r="AS189" i="73" s="1"/>
  <c r="AM26" i="73"/>
  <c r="AM65" i="73"/>
  <c r="AS65" i="73"/>
  <c r="AM23" i="73"/>
  <c r="AM75" i="73"/>
  <c r="AS75" i="73" s="1"/>
  <c r="AM98" i="73"/>
  <c r="AM74" i="73"/>
  <c r="AS74" i="73"/>
  <c r="AS116" i="73"/>
  <c r="AM116" i="73"/>
  <c r="AM150" i="73"/>
  <c r="AS150" i="73"/>
  <c r="AM154" i="73"/>
  <c r="AM104" i="73"/>
  <c r="AS104" i="73"/>
  <c r="AM127" i="73"/>
  <c r="AN56" i="73"/>
  <c r="AS34" i="73"/>
  <c r="AM34" i="73"/>
  <c r="AR120" i="73"/>
  <c r="AM112" i="73"/>
  <c r="AS112" i="73" s="1"/>
  <c r="AR123" i="73"/>
  <c r="AM106" i="73"/>
  <c r="AS106" i="73" s="1"/>
  <c r="AM131" i="73"/>
  <c r="AM130" i="73"/>
  <c r="AS152" i="73"/>
  <c r="AM152" i="73"/>
  <c r="AR196" i="73"/>
  <c r="AR24" i="73"/>
  <c r="AR60" i="73"/>
  <c r="AM14" i="73"/>
  <c r="AS14" i="73"/>
  <c r="AM58" i="73"/>
  <c r="AS58" i="73"/>
  <c r="AM22" i="73"/>
  <c r="AS22" i="73"/>
  <c r="AM52" i="73"/>
  <c r="AR33" i="73"/>
  <c r="M161" i="73"/>
  <c r="M159" i="73"/>
  <c r="M160" i="73" s="1"/>
  <c r="N12" i="73"/>
  <c r="AM89" i="73"/>
  <c r="AR155" i="73"/>
  <c r="AS182" i="73"/>
  <c r="AM182" i="73"/>
  <c r="AM192" i="73"/>
  <c r="AN52" i="73" l="1"/>
  <c r="AN98" i="73"/>
  <c r="AN138" i="73"/>
  <c r="AT138" i="73" s="1"/>
  <c r="AN13" i="73"/>
  <c r="AT13" i="73"/>
  <c r="AN76" i="73"/>
  <c r="AT76" i="73" s="1"/>
  <c r="AN187" i="73"/>
  <c r="AT187" i="73"/>
  <c r="AT195" i="73"/>
  <c r="AN195" i="73"/>
  <c r="AN168" i="73"/>
  <c r="AT168" i="73"/>
  <c r="AT60" i="73"/>
  <c r="AN60" i="73"/>
  <c r="AN174" i="73"/>
  <c r="AT174" i="73"/>
  <c r="AN99" i="73"/>
  <c r="AN63" i="73"/>
  <c r="AT63" i="73" s="1"/>
  <c r="AN108" i="73"/>
  <c r="AN140" i="73"/>
  <c r="AN101" i="73"/>
  <c r="AN81" i="73"/>
  <c r="AT81" i="73"/>
  <c r="AN117" i="73"/>
  <c r="AT117" i="73"/>
  <c r="AN180" i="73"/>
  <c r="AN19" i="73"/>
  <c r="AN185" i="73"/>
  <c r="AT185" i="73" s="1"/>
  <c r="AN143" i="73"/>
  <c r="AN83" i="73"/>
  <c r="AN71" i="73"/>
  <c r="AN179" i="73"/>
  <c r="AT179" i="73"/>
  <c r="AN78" i="73"/>
  <c r="AT78" i="73"/>
  <c r="AN170" i="73"/>
  <c r="AT170" i="73"/>
  <c r="AN129" i="73"/>
  <c r="AN119" i="73"/>
  <c r="AS101" i="73"/>
  <c r="AN103" i="73"/>
  <c r="AT103" i="73" s="1"/>
  <c r="AT181" i="73"/>
  <c r="AN181" i="73"/>
  <c r="AN141" i="73"/>
  <c r="AT141" i="73" s="1"/>
  <c r="AT131" i="73"/>
  <c r="AN131" i="73"/>
  <c r="AT127" i="73"/>
  <c r="AN127" i="73"/>
  <c r="AT26" i="73"/>
  <c r="AN26" i="73"/>
  <c r="AT95" i="73"/>
  <c r="AN95" i="73"/>
  <c r="AN41" i="73"/>
  <c r="AN176" i="73"/>
  <c r="AT176" i="73" s="1"/>
  <c r="AN53" i="73"/>
  <c r="AN96" i="73"/>
  <c r="AT96" i="73" s="1"/>
  <c r="AN36" i="73"/>
  <c r="AT67" i="73"/>
  <c r="AN67" i="73"/>
  <c r="AT110" i="73"/>
  <c r="AN110" i="73"/>
  <c r="AN125" i="73"/>
  <c r="AT125" i="73" s="1"/>
  <c r="AT165" i="73"/>
  <c r="AN165" i="73"/>
  <c r="AN57" i="73"/>
  <c r="AT57" i="73" s="1"/>
  <c r="AT30" i="73"/>
  <c r="AN30" i="73"/>
  <c r="AN91" i="73"/>
  <c r="AT91" i="73" s="1"/>
  <c r="AN122" i="73"/>
  <c r="AT43" i="73"/>
  <c r="AN43" i="73"/>
  <c r="AT186" i="73"/>
  <c r="AN186" i="73"/>
  <c r="AT66" i="73"/>
  <c r="AN66" i="73"/>
  <c r="AT24" i="73"/>
  <c r="AN24" i="73"/>
  <c r="AN77" i="73"/>
  <c r="AT77" i="73" s="1"/>
  <c r="AN72" i="73"/>
  <c r="AN31" i="73"/>
  <c r="AT31" i="73" s="1"/>
  <c r="AT39" i="73"/>
  <c r="AN39" i="73"/>
  <c r="AT192" i="73"/>
  <c r="AN192" i="73"/>
  <c r="AT58" i="73"/>
  <c r="AN58" i="73"/>
  <c r="AN130" i="73"/>
  <c r="AT130" i="73" s="1"/>
  <c r="AO56" i="73"/>
  <c r="AU56" i="73" s="1"/>
  <c r="AT38" i="73"/>
  <c r="AN38" i="73"/>
  <c r="AN177" i="73"/>
  <c r="AS138" i="73"/>
  <c r="AN197" i="73"/>
  <c r="AN59" i="73"/>
  <c r="AS176" i="73"/>
  <c r="AS13" i="73"/>
  <c r="AS76" i="73"/>
  <c r="AS187" i="73"/>
  <c r="AS110" i="73"/>
  <c r="AS168" i="73"/>
  <c r="AS60" i="73"/>
  <c r="AS57" i="73"/>
  <c r="AS99" i="73"/>
  <c r="AT146" i="73"/>
  <c r="AN146" i="73"/>
  <c r="AT48" i="73"/>
  <c r="AN48" i="73"/>
  <c r="AS192" i="73"/>
  <c r="AS130" i="73"/>
  <c r="AT56" i="73"/>
  <c r="AN104" i="73"/>
  <c r="AT104" i="73" s="1"/>
  <c r="AN150" i="73"/>
  <c r="AT150" i="73"/>
  <c r="AN74" i="73"/>
  <c r="AN65" i="73"/>
  <c r="AT65" i="73"/>
  <c r="AN148" i="73"/>
  <c r="AT148" i="73"/>
  <c r="AN79" i="73"/>
  <c r="AT79" i="73"/>
  <c r="AN25" i="73"/>
  <c r="AT25" i="73"/>
  <c r="AS177" i="73"/>
  <c r="AT105" i="73"/>
  <c r="AN105" i="73"/>
  <c r="AO61" i="73"/>
  <c r="AU61" i="73" s="1"/>
  <c r="AN155" i="73"/>
  <c r="AT82" i="73"/>
  <c r="AN82" i="73"/>
  <c r="AS197" i="73"/>
  <c r="AN142" i="73"/>
  <c r="AN97" i="73"/>
  <c r="AT97" i="73"/>
  <c r="AN45" i="73"/>
  <c r="AT45" i="73"/>
  <c r="AN190" i="73"/>
  <c r="AT190" i="73"/>
  <c r="AN100" i="73"/>
  <c r="AT100" i="73" s="1"/>
  <c r="AN21" i="73"/>
  <c r="AT21" i="73"/>
  <c r="AN172" i="73"/>
  <c r="AT172" i="73"/>
  <c r="AN137" i="73"/>
  <c r="AN84" i="73"/>
  <c r="AT84" i="73"/>
  <c r="AN16" i="73"/>
  <c r="AN20" i="73"/>
  <c r="AN191" i="73"/>
  <c r="AN199" i="73"/>
  <c r="AT199" i="73" s="1"/>
  <c r="AN111" i="73"/>
  <c r="AN113" i="73"/>
  <c r="AT113" i="73"/>
  <c r="AN121" i="73"/>
  <c r="AT121" i="73"/>
  <c r="AN49" i="73"/>
  <c r="AT49" i="73"/>
  <c r="AN33" i="73"/>
  <c r="AN196" i="73"/>
  <c r="AN17" i="73"/>
  <c r="AT17" i="73"/>
  <c r="AN133" i="73"/>
  <c r="AT133" i="73" s="1"/>
  <c r="AN47" i="73"/>
  <c r="AS146" i="73"/>
  <c r="AS48" i="73"/>
  <c r="AO144" i="73"/>
  <c r="AU144" i="73"/>
  <c r="AN114" i="73"/>
  <c r="AT114" i="73"/>
  <c r="AS117" i="73"/>
  <c r="AT86" i="73"/>
  <c r="AN86" i="73"/>
  <c r="AT184" i="73"/>
  <c r="AN184" i="73"/>
  <c r="AS180" i="73"/>
  <c r="AN51" i="73"/>
  <c r="AT51" i="73" s="1"/>
  <c r="AS19" i="73"/>
  <c r="AS185" i="73"/>
  <c r="AS143" i="73"/>
  <c r="AS83" i="73"/>
  <c r="AS71" i="73"/>
  <c r="AN27" i="73"/>
  <c r="AS179" i="73"/>
  <c r="AN153" i="73"/>
  <c r="AS78" i="73"/>
  <c r="AT149" i="73"/>
  <c r="AN149" i="73"/>
  <c r="AS170" i="73"/>
  <c r="AS129" i="73"/>
  <c r="AS119" i="73"/>
  <c r="AN175" i="73"/>
  <c r="AT175" i="73"/>
  <c r="AN169" i="73"/>
  <c r="AT169" i="73"/>
  <c r="AN102" i="73"/>
  <c r="AT102" i="73"/>
  <c r="AN109" i="73"/>
  <c r="AN62" i="73"/>
  <c r="AT62" i="73" s="1"/>
  <c r="AN198" i="73"/>
  <c r="AT198" i="73" s="1"/>
  <c r="AN87" i="73"/>
  <c r="AT87" i="73" s="1"/>
  <c r="N159" i="73"/>
  <c r="N161" i="73"/>
  <c r="O12" i="73"/>
  <c r="AN112" i="73"/>
  <c r="AT112" i="73"/>
  <c r="AT154" i="73"/>
  <c r="AN154" i="73"/>
  <c r="AN23" i="73"/>
  <c r="AN166" i="73"/>
  <c r="AN135" i="73"/>
  <c r="AN173" i="73"/>
  <c r="AN68" i="73"/>
  <c r="AT68" i="73"/>
  <c r="AO40" i="73"/>
  <c r="AU40" i="73" s="1"/>
  <c r="AN29" i="73"/>
  <c r="AT193" i="73"/>
  <c r="AN193" i="73"/>
  <c r="AN55" i="73"/>
  <c r="AT120" i="73"/>
  <c r="AN120" i="73"/>
  <c r="AN80" i="73"/>
  <c r="AT80" i="73"/>
  <c r="AT132" i="73"/>
  <c r="AN132" i="73"/>
  <c r="AN69" i="73"/>
  <c r="AT69" i="73"/>
  <c r="AT37" i="73"/>
  <c r="AN37" i="73"/>
  <c r="AN118" i="73"/>
  <c r="AT118" i="73"/>
  <c r="AT136" i="73"/>
  <c r="AN136" i="73"/>
  <c r="AS52" i="73"/>
  <c r="AN106" i="73"/>
  <c r="AT106" i="73"/>
  <c r="AT75" i="73"/>
  <c r="AN75" i="73"/>
  <c r="AN189" i="73"/>
  <c r="AT189" i="73"/>
  <c r="AS166" i="73"/>
  <c r="AS95" i="73"/>
  <c r="AN178" i="73"/>
  <c r="AT178" i="73"/>
  <c r="N200" i="73"/>
  <c r="O164" i="73"/>
  <c r="AN94" i="73"/>
  <c r="AT94" i="73" s="1"/>
  <c r="AS41" i="73"/>
  <c r="AN42" i="73"/>
  <c r="AS53" i="73"/>
  <c r="AS96" i="73"/>
  <c r="AN18" i="73"/>
  <c r="AT18" i="73"/>
  <c r="AS36" i="73"/>
  <c r="AS67" i="73"/>
  <c r="AS195" i="73"/>
  <c r="AS193" i="73"/>
  <c r="AS125" i="73"/>
  <c r="AS165" i="73"/>
  <c r="AN50" i="73"/>
  <c r="AS174" i="73"/>
  <c r="AS30" i="73"/>
  <c r="AS132" i="73"/>
  <c r="AS91" i="73"/>
  <c r="AT90" i="73"/>
  <c r="AN90" i="73"/>
  <c r="AN89" i="73"/>
  <c r="AT89" i="73"/>
  <c r="AT182" i="73"/>
  <c r="AN182" i="73"/>
  <c r="AS89" i="73"/>
  <c r="AN22" i="73"/>
  <c r="AT22" i="73"/>
  <c r="AN14" i="73"/>
  <c r="AT14" i="73" s="1"/>
  <c r="AN152" i="73"/>
  <c r="AT152" i="73"/>
  <c r="AS131" i="73"/>
  <c r="AN34" i="73"/>
  <c r="AS127" i="73"/>
  <c r="AS154" i="73"/>
  <c r="AN116" i="73"/>
  <c r="AS98" i="73"/>
  <c r="AS23" i="73"/>
  <c r="AS26" i="73"/>
  <c r="AS148" i="73"/>
  <c r="AT88" i="73"/>
  <c r="AN88" i="73"/>
  <c r="AS79" i="73"/>
  <c r="AS25" i="73"/>
  <c r="AN156" i="73"/>
  <c r="AN107" i="73"/>
  <c r="AT107" i="73"/>
  <c r="AS135" i="73"/>
  <c r="AS105" i="73"/>
  <c r="AT61" i="73"/>
  <c r="AN93" i="73"/>
  <c r="AT93" i="73"/>
  <c r="AS155" i="73"/>
  <c r="AS82" i="73"/>
  <c r="AN28" i="73"/>
  <c r="AT28" i="73" s="1"/>
  <c r="AT194" i="73"/>
  <c r="AN194" i="73"/>
  <c r="AS45" i="73"/>
  <c r="AS190" i="73"/>
  <c r="AT157" i="73"/>
  <c r="AN157" i="73"/>
  <c r="AS100" i="73"/>
  <c r="AS21" i="73"/>
  <c r="AS172" i="73"/>
  <c r="AS137" i="73"/>
  <c r="AN85" i="73"/>
  <c r="AT85" i="73"/>
  <c r="AT46" i="73"/>
  <c r="AN46" i="73"/>
  <c r="AS84" i="73"/>
  <c r="AN73" i="73"/>
  <c r="AS16" i="73"/>
  <c r="AN15" i="73"/>
  <c r="AT15" i="73" s="1"/>
  <c r="AT70" i="73"/>
  <c r="AN70" i="73"/>
  <c r="AS20" i="73"/>
  <c r="AS191" i="73"/>
  <c r="AT158" i="73"/>
  <c r="AN158" i="73"/>
  <c r="AS199" i="73"/>
  <c r="AS111" i="73"/>
  <c r="AS113" i="73"/>
  <c r="AS121" i="73"/>
  <c r="AS49" i="73"/>
  <c r="AS33" i="73"/>
  <c r="AS196" i="73"/>
  <c r="AO92" i="73"/>
  <c r="AU92" i="73"/>
  <c r="AT139" i="73"/>
  <c r="AN139" i="73"/>
  <c r="AN145" i="73"/>
  <c r="AT145" i="73"/>
  <c r="AT126" i="73"/>
  <c r="AN126" i="73"/>
  <c r="AN32" i="73"/>
  <c r="AS17" i="73"/>
  <c r="AT183" i="73"/>
  <c r="AN183" i="73"/>
  <c r="AS133" i="73"/>
  <c r="AS47" i="73"/>
  <c r="AS69" i="73"/>
  <c r="AS63" i="73"/>
  <c r="AO35" i="73"/>
  <c r="AU35" i="73"/>
  <c r="AS122" i="73"/>
  <c r="AN128" i="73"/>
  <c r="AN134" i="73"/>
  <c r="AS86" i="73"/>
  <c r="AS184" i="73"/>
  <c r="AS108" i="73"/>
  <c r="AS51" i="73"/>
  <c r="AS186" i="73"/>
  <c r="AN188" i="73"/>
  <c r="AT147" i="73"/>
  <c r="AN147" i="73"/>
  <c r="AS66" i="73"/>
  <c r="AT64" i="73"/>
  <c r="AN64" i="73"/>
  <c r="AS37" i="73"/>
  <c r="AN171" i="73"/>
  <c r="AT171" i="73"/>
  <c r="AS140" i="73"/>
  <c r="AN167" i="73"/>
  <c r="AT167" i="73"/>
  <c r="AS118" i="73"/>
  <c r="AT151" i="73"/>
  <c r="AN151" i="73"/>
  <c r="AN124" i="73"/>
  <c r="AT124" i="73" s="1"/>
  <c r="AT44" i="73"/>
  <c r="AN44" i="73"/>
  <c r="AS175" i="73"/>
  <c r="AT123" i="73"/>
  <c r="AN123" i="73"/>
  <c r="AS169" i="73"/>
  <c r="AS102" i="73"/>
  <c r="AS109" i="73"/>
  <c r="AS62" i="73"/>
  <c r="AN115" i="73"/>
  <c r="AS198" i="73"/>
  <c r="AS87" i="73"/>
  <c r="AN54" i="73"/>
  <c r="AO188" i="73" l="1"/>
  <c r="AU188" i="73" s="1"/>
  <c r="AO134" i="73"/>
  <c r="AU134" i="73" s="1"/>
  <c r="AO73" i="73"/>
  <c r="AU73" i="73" s="1"/>
  <c r="AO156" i="73"/>
  <c r="AU156" i="73"/>
  <c r="AO173" i="73"/>
  <c r="AU173" i="73" s="1"/>
  <c r="AO109" i="73"/>
  <c r="AU109" i="73"/>
  <c r="AO196" i="73"/>
  <c r="AU196" i="73"/>
  <c r="AO20" i="73"/>
  <c r="AU20" i="73"/>
  <c r="AO142" i="73"/>
  <c r="AU142" i="73" s="1"/>
  <c r="AO74" i="73"/>
  <c r="AU74" i="73" s="1"/>
  <c r="AO197" i="73"/>
  <c r="AU197" i="73"/>
  <c r="AO122" i="73"/>
  <c r="AU122" i="73" s="1"/>
  <c r="AO53" i="73"/>
  <c r="AU53" i="73" s="1"/>
  <c r="AO119" i="73"/>
  <c r="AU119" i="73" s="1"/>
  <c r="AO83" i="73"/>
  <c r="AU83" i="73"/>
  <c r="AO180" i="73"/>
  <c r="AU180" i="73" s="1"/>
  <c r="AO140" i="73"/>
  <c r="AU140" i="73" s="1"/>
  <c r="AO98" i="73"/>
  <c r="AU98" i="73" s="1"/>
  <c r="AO115" i="73"/>
  <c r="AU115" i="73" s="1"/>
  <c r="AO171" i="73"/>
  <c r="AU171" i="73"/>
  <c r="AT188" i="73"/>
  <c r="AO128" i="73"/>
  <c r="AU128" i="73"/>
  <c r="AU32" i="73"/>
  <c r="AO32" i="73"/>
  <c r="AO85" i="73"/>
  <c r="AU85" i="73" s="1"/>
  <c r="AU93" i="73"/>
  <c r="AO93" i="73"/>
  <c r="AO116" i="73"/>
  <c r="AU116" i="73"/>
  <c r="AO34" i="73"/>
  <c r="AU34" i="73" s="1"/>
  <c r="AO152" i="73"/>
  <c r="AU152" i="73" s="1"/>
  <c r="AU22" i="73"/>
  <c r="AO22" i="73"/>
  <c r="AO50" i="73"/>
  <c r="AU50" i="73" s="1"/>
  <c r="AU42" i="73"/>
  <c r="AO42" i="73"/>
  <c r="AO178" i="73"/>
  <c r="AU178" i="73" s="1"/>
  <c r="AU189" i="73"/>
  <c r="AO189" i="73"/>
  <c r="AO106" i="73"/>
  <c r="AU106" i="73" s="1"/>
  <c r="AU55" i="73"/>
  <c r="AO55" i="73"/>
  <c r="AO29" i="73"/>
  <c r="AU29" i="73" s="1"/>
  <c r="AU135" i="73"/>
  <c r="AO135" i="73"/>
  <c r="AO23" i="73"/>
  <c r="AU23" i="73" s="1"/>
  <c r="N160" i="73"/>
  <c r="AT109" i="73"/>
  <c r="AO169" i="73"/>
  <c r="AU169" i="73" s="1"/>
  <c r="AU27" i="73"/>
  <c r="AO27" i="73"/>
  <c r="AO86" i="73"/>
  <c r="AU86" i="73"/>
  <c r="AU114" i="73"/>
  <c r="AO114" i="73"/>
  <c r="AT196" i="73"/>
  <c r="AO49" i="73"/>
  <c r="AU49" i="73" s="1"/>
  <c r="AO113" i="73"/>
  <c r="AU113" i="73"/>
  <c r="AT20" i="73"/>
  <c r="AU84" i="73"/>
  <c r="AO84" i="73"/>
  <c r="AO172" i="73"/>
  <c r="AU172" i="73"/>
  <c r="AU45" i="73"/>
  <c r="AO45" i="73"/>
  <c r="AT142" i="73"/>
  <c r="AO155" i="73"/>
  <c r="AU155" i="73"/>
  <c r="AO105" i="73"/>
  <c r="AU105" i="73"/>
  <c r="AO25" i="73"/>
  <c r="AU25" i="73" s="1"/>
  <c r="AO148" i="73"/>
  <c r="AU148" i="73" s="1"/>
  <c r="AT74" i="73"/>
  <c r="AO48" i="73"/>
  <c r="AU48" i="73" s="1"/>
  <c r="AT197" i="73"/>
  <c r="AO38" i="73"/>
  <c r="AU38" i="73" s="1"/>
  <c r="AO192" i="73"/>
  <c r="AU192" i="73" s="1"/>
  <c r="AO66" i="73"/>
  <c r="AU66" i="73" s="1"/>
  <c r="AO43" i="73"/>
  <c r="AU43" i="73" s="1"/>
  <c r="AO67" i="73"/>
  <c r="AU67" i="73"/>
  <c r="AO95" i="73"/>
  <c r="AU95" i="73" s="1"/>
  <c r="AO127" i="73"/>
  <c r="AU127" i="73" s="1"/>
  <c r="AT119" i="73"/>
  <c r="AO170" i="73"/>
  <c r="AU170" i="73"/>
  <c r="AU179" i="73"/>
  <c r="AO179" i="73"/>
  <c r="AT83" i="73"/>
  <c r="AT180" i="73"/>
  <c r="AU81" i="73"/>
  <c r="AO81" i="73"/>
  <c r="AT140" i="73"/>
  <c r="AO174" i="73"/>
  <c r="AU174" i="73"/>
  <c r="AO168" i="73"/>
  <c r="AU168" i="73" s="1"/>
  <c r="AO187" i="73"/>
  <c r="AU187" i="73" s="1"/>
  <c r="AO13" i="73"/>
  <c r="AU13" i="73" s="1"/>
  <c r="AT98" i="73"/>
  <c r="AO124" i="73"/>
  <c r="AU124" i="73" s="1"/>
  <c r="AO15" i="73"/>
  <c r="AU15" i="73" s="1"/>
  <c r="AU28" i="73"/>
  <c r="AO28" i="73"/>
  <c r="AO94" i="73"/>
  <c r="AU94" i="73" s="1"/>
  <c r="AU166" i="73"/>
  <c r="AO166" i="73"/>
  <c r="AO198" i="73"/>
  <c r="AU198" i="73" s="1"/>
  <c r="AU51" i="73"/>
  <c r="AO51" i="73"/>
  <c r="AO133" i="73"/>
  <c r="AU133" i="73"/>
  <c r="AU199" i="73"/>
  <c r="AO199" i="73"/>
  <c r="AO100" i="73"/>
  <c r="AU100" i="73"/>
  <c r="AU104" i="73"/>
  <c r="AO104" i="73"/>
  <c r="AO177" i="73"/>
  <c r="AU177" i="73" s="1"/>
  <c r="AU72" i="73"/>
  <c r="AO72" i="73"/>
  <c r="AO36" i="73"/>
  <c r="AU36" i="73" s="1"/>
  <c r="AU41" i="73"/>
  <c r="AO41" i="73"/>
  <c r="AO185" i="73"/>
  <c r="AU185" i="73" s="1"/>
  <c r="AU63" i="73"/>
  <c r="AO63" i="73"/>
  <c r="AO54" i="73"/>
  <c r="AU54" i="73" s="1"/>
  <c r="AT54" i="73"/>
  <c r="AT115" i="73"/>
  <c r="AO44" i="73"/>
  <c r="AU44" i="73"/>
  <c r="AO151" i="73"/>
  <c r="AU151" i="73" s="1"/>
  <c r="AO167" i="73"/>
  <c r="AU167" i="73"/>
  <c r="AO147" i="73"/>
  <c r="AU147" i="73" s="1"/>
  <c r="AT128" i="73"/>
  <c r="AO183" i="73"/>
  <c r="AU183" i="73" s="1"/>
  <c r="AT32" i="73"/>
  <c r="AO145" i="73"/>
  <c r="AU145" i="73" s="1"/>
  <c r="AU158" i="73"/>
  <c r="AO158" i="73"/>
  <c r="AO70" i="73"/>
  <c r="AU70" i="73" s="1"/>
  <c r="AU46" i="73"/>
  <c r="AO46" i="73"/>
  <c r="AO157" i="73"/>
  <c r="AU157" i="73" s="1"/>
  <c r="AO194" i="73"/>
  <c r="AU194" i="73" s="1"/>
  <c r="AO107" i="73"/>
  <c r="AU107" i="73" s="1"/>
  <c r="AT116" i="73"/>
  <c r="AT34" i="73"/>
  <c r="AO89" i="73"/>
  <c r="AU89" i="73" s="1"/>
  <c r="AT50" i="73"/>
  <c r="AU18" i="73"/>
  <c r="AO18" i="73"/>
  <c r="AT42" i="73"/>
  <c r="O200" i="73"/>
  <c r="P164" i="73"/>
  <c r="AO75" i="73"/>
  <c r="AU75" i="73"/>
  <c r="AU118" i="73"/>
  <c r="AO118" i="73"/>
  <c r="AO69" i="73"/>
  <c r="AU69" i="73" s="1"/>
  <c r="AU80" i="73"/>
  <c r="AO80" i="73"/>
  <c r="AT55" i="73"/>
  <c r="AT29" i="73"/>
  <c r="AU68" i="73"/>
  <c r="AO68" i="73"/>
  <c r="AT135" i="73"/>
  <c r="AT23" i="73"/>
  <c r="AU112" i="73"/>
  <c r="AO112" i="73"/>
  <c r="AO153" i="73"/>
  <c r="AU153" i="73" s="1"/>
  <c r="AT27" i="73"/>
  <c r="AU47" i="73"/>
  <c r="AO47" i="73"/>
  <c r="AO33" i="73"/>
  <c r="AU33" i="73" s="1"/>
  <c r="AO111" i="73"/>
  <c r="AU111" i="73" s="1"/>
  <c r="AO191" i="73"/>
  <c r="AU191" i="73"/>
  <c r="AO16" i="73"/>
  <c r="AU16" i="73" s="1"/>
  <c r="AO137" i="73"/>
  <c r="AU137" i="73"/>
  <c r="AT155" i="73"/>
  <c r="AO59" i="73"/>
  <c r="AU59" i="73" s="1"/>
  <c r="AU130" i="73"/>
  <c r="AO130" i="73"/>
  <c r="AO31" i="73"/>
  <c r="AU31" i="73" s="1"/>
  <c r="AO77" i="73"/>
  <c r="AU77" i="73" s="1"/>
  <c r="AO91" i="73"/>
  <c r="AU91" i="73"/>
  <c r="AU57" i="73"/>
  <c r="AO57" i="73"/>
  <c r="AO125" i="73"/>
  <c r="AU125" i="73"/>
  <c r="AO96" i="73"/>
  <c r="AU96" i="73" s="1"/>
  <c r="AO176" i="73"/>
  <c r="AU176" i="73"/>
  <c r="AU141" i="73"/>
  <c r="AO141" i="73"/>
  <c r="AO103" i="73"/>
  <c r="AU103" i="73" s="1"/>
  <c r="AO129" i="73"/>
  <c r="AU129" i="73" s="1"/>
  <c r="AO71" i="73"/>
  <c r="AU71" i="73"/>
  <c r="AO143" i="73"/>
  <c r="AU143" i="73" s="1"/>
  <c r="AO19" i="73"/>
  <c r="AU19" i="73" s="1"/>
  <c r="AO101" i="73"/>
  <c r="AU101" i="73" s="1"/>
  <c r="AO108" i="73"/>
  <c r="AU108" i="73" s="1"/>
  <c r="AO99" i="73"/>
  <c r="AU99" i="73" s="1"/>
  <c r="AO60" i="73"/>
  <c r="AU60" i="73" s="1"/>
  <c r="AO195" i="73"/>
  <c r="AU195" i="73" s="1"/>
  <c r="AO52" i="73"/>
  <c r="AU52" i="73"/>
  <c r="AU123" i="73"/>
  <c r="AO123" i="73"/>
  <c r="AO64" i="73"/>
  <c r="AU64" i="73" s="1"/>
  <c r="AT134" i="73"/>
  <c r="AU126" i="73"/>
  <c r="AO126" i="73"/>
  <c r="AO139" i="73"/>
  <c r="AU139" i="73" s="1"/>
  <c r="AT73" i="73"/>
  <c r="AT156" i="73"/>
  <c r="AO88" i="73"/>
  <c r="AU88" i="73" s="1"/>
  <c r="AU14" i="73"/>
  <c r="AO14" i="73"/>
  <c r="AO182" i="73"/>
  <c r="AU182" i="73" s="1"/>
  <c r="AO90" i="73"/>
  <c r="AU90" i="73" s="1"/>
  <c r="AO136" i="73"/>
  <c r="AU136" i="73" s="1"/>
  <c r="AU37" i="73"/>
  <c r="AO37" i="73"/>
  <c r="AO132" i="73"/>
  <c r="AU132" i="73" s="1"/>
  <c r="AO120" i="73"/>
  <c r="AU120" i="73" s="1"/>
  <c r="AO193" i="73"/>
  <c r="AU193" i="73"/>
  <c r="AT173" i="73"/>
  <c r="AT166" i="73"/>
  <c r="AO154" i="73"/>
  <c r="AU154" i="73" s="1"/>
  <c r="O159" i="73"/>
  <c r="O160" i="73" s="1"/>
  <c r="O161" i="73"/>
  <c r="P12" i="73"/>
  <c r="AU87" i="73"/>
  <c r="AO87" i="73"/>
  <c r="AO62" i="73"/>
  <c r="AU62" i="73" s="1"/>
  <c r="AU102" i="73"/>
  <c r="AO102" i="73"/>
  <c r="AO175" i="73"/>
  <c r="AU175" i="73"/>
  <c r="AU149" i="73"/>
  <c r="AO149" i="73"/>
  <c r="AT153" i="73"/>
  <c r="AO184" i="73"/>
  <c r="AU184" i="73" s="1"/>
  <c r="AT47" i="73"/>
  <c r="AO17" i="73"/>
  <c r="AU17" i="73"/>
  <c r="AT33" i="73"/>
  <c r="AU121" i="73"/>
  <c r="AO121" i="73"/>
  <c r="AT111" i="73"/>
  <c r="AT191" i="73"/>
  <c r="AT16" i="73"/>
  <c r="AT137" i="73"/>
  <c r="AO21" i="73"/>
  <c r="AU21" i="73" s="1"/>
  <c r="AU190" i="73"/>
  <c r="AO190" i="73"/>
  <c r="AO97" i="73"/>
  <c r="AU97" i="73" s="1"/>
  <c r="AU82" i="73"/>
  <c r="AO82" i="73"/>
  <c r="AO79" i="73"/>
  <c r="AU79" i="73" s="1"/>
  <c r="AU65" i="73"/>
  <c r="AO65" i="73"/>
  <c r="AO150" i="73"/>
  <c r="AU150" i="73" s="1"/>
  <c r="AU146" i="73"/>
  <c r="AO146" i="73"/>
  <c r="AT59" i="73"/>
  <c r="AT177" i="73"/>
  <c r="AU58" i="73"/>
  <c r="AO58" i="73"/>
  <c r="AO39" i="73"/>
  <c r="AU39" i="73" s="1"/>
  <c r="AT72" i="73"/>
  <c r="AO24" i="73"/>
  <c r="AU24" i="73"/>
  <c r="AU186" i="73"/>
  <c r="AO186" i="73"/>
  <c r="AT122" i="73"/>
  <c r="AO30" i="73"/>
  <c r="AU30" i="73"/>
  <c r="AO165" i="73"/>
  <c r="AU165" i="73" s="1"/>
  <c r="AO110" i="73"/>
  <c r="AU110" i="73" s="1"/>
  <c r="AT36" i="73"/>
  <c r="AT53" i="73"/>
  <c r="AT41" i="73"/>
  <c r="AU26" i="73"/>
  <c r="AO26" i="73"/>
  <c r="AO131" i="73"/>
  <c r="AU131" i="73" s="1"/>
  <c r="AU181" i="73"/>
  <c r="AO181" i="73"/>
  <c r="AT129" i="73"/>
  <c r="AO78" i="73"/>
  <c r="AU78" i="73"/>
  <c r="AT71" i="73"/>
  <c r="AT143" i="73"/>
  <c r="AT19" i="73"/>
  <c r="AO117" i="73"/>
  <c r="AU117" i="73" s="1"/>
  <c r="AT101" i="73"/>
  <c r="AT108" i="73"/>
  <c r="AT99" i="73"/>
  <c r="AU76" i="73"/>
  <c r="AO76" i="73"/>
  <c r="AO138" i="73"/>
  <c r="AU138" i="73" s="1"/>
  <c r="AT52" i="73"/>
  <c r="P161" i="73" l="1"/>
  <c r="P159" i="73"/>
  <c r="P160" i="73" s="1"/>
  <c r="Q12" i="73"/>
  <c r="P200" i="73"/>
  <c r="Q164" i="73"/>
  <c r="Q161" i="73" l="1"/>
  <c r="Q159" i="73"/>
  <c r="Q160" i="73" s="1"/>
  <c r="R12" i="73"/>
  <c r="Q200" i="73"/>
  <c r="R164" i="73"/>
  <c r="R159" i="73" l="1"/>
  <c r="R160" i="73" s="1"/>
  <c r="R161" i="73"/>
  <c r="S12" i="73"/>
  <c r="R200" i="73"/>
  <c r="S164" i="73"/>
  <c r="S200" i="73" l="1"/>
  <c r="T164" i="73"/>
  <c r="S159" i="73"/>
  <c r="S160" i="73" s="1"/>
  <c r="S161" i="73"/>
  <c r="T12" i="73"/>
  <c r="T200" i="73" l="1"/>
  <c r="U164" i="73"/>
  <c r="T161" i="73"/>
  <c r="T159" i="73"/>
  <c r="T160" i="73" s="1"/>
  <c r="U12" i="73"/>
  <c r="U200" i="73" l="1"/>
  <c r="V164" i="73"/>
  <c r="U161" i="73"/>
  <c r="U159" i="73"/>
  <c r="U160" i="73" s="1"/>
  <c r="V12" i="73"/>
  <c r="V200" i="73" l="1"/>
  <c r="W164" i="73"/>
  <c r="V159" i="73"/>
  <c r="V161" i="73"/>
  <c r="W12" i="73"/>
  <c r="V160" i="73" l="1"/>
  <c r="W200" i="73"/>
  <c r="X164" i="73"/>
  <c r="W159" i="73"/>
  <c r="W160" i="73" s="1"/>
  <c r="W161" i="73"/>
  <c r="X12" i="73"/>
  <c r="X200" i="73" l="1"/>
  <c r="Y164" i="73"/>
  <c r="X161" i="73"/>
  <c r="X159" i="73"/>
  <c r="X160" i="73" s="1"/>
  <c r="Y12" i="73"/>
  <c r="Y161" i="73" l="1"/>
  <c r="Y159" i="73"/>
  <c r="Y160" i="73" s="1"/>
  <c r="Z12" i="73"/>
  <c r="Y200" i="73"/>
  <c r="Z164" i="73"/>
  <c r="Z159" i="73" l="1"/>
  <c r="Z161" i="73"/>
  <c r="AA12" i="73"/>
  <c r="Z200" i="73"/>
  <c r="AA164" i="73"/>
  <c r="AA159" i="73" l="1"/>
  <c r="AA160" i="73" s="1"/>
  <c r="AA161" i="73"/>
  <c r="AB12" i="73"/>
  <c r="AA200" i="73"/>
  <c r="AB164" i="73"/>
  <c r="Z160" i="73"/>
  <c r="AB161" i="73" l="1"/>
  <c r="AB159" i="73"/>
  <c r="AB160" i="73" s="1"/>
  <c r="AC12" i="73"/>
  <c r="AB200" i="73"/>
  <c r="AC164" i="73"/>
  <c r="AC161" i="73" l="1"/>
  <c r="AC159" i="73"/>
  <c r="AC160" i="73" s="1"/>
  <c r="AD12" i="73"/>
  <c r="AC200" i="73"/>
  <c r="AD164" i="73"/>
  <c r="AD159" i="73" l="1"/>
  <c r="AD160" i="73" s="1"/>
  <c r="AD161" i="73"/>
  <c r="AE12" i="73"/>
  <c r="AD200" i="73"/>
  <c r="AE164" i="73"/>
  <c r="AE200" i="73" l="1"/>
  <c r="AF164" i="73"/>
  <c r="AE159" i="73"/>
  <c r="AE160" i="73" s="1"/>
  <c r="AE161" i="73"/>
  <c r="AF12" i="73"/>
  <c r="AF200" i="73" l="1"/>
  <c r="AG164" i="73"/>
  <c r="AF161" i="73"/>
  <c r="AF159" i="73"/>
  <c r="AF160" i="73" s="1"/>
  <c r="AG12" i="73"/>
  <c r="AG200" i="73" l="1"/>
  <c r="AH164" i="73"/>
  <c r="AG161" i="73"/>
  <c r="AG159" i="73"/>
  <c r="AG160" i="73" s="1"/>
  <c r="AH12" i="73"/>
  <c r="AH200" i="73" l="1"/>
  <c r="AI164" i="73"/>
  <c r="AH159" i="73"/>
  <c r="AH160" i="73" s="1"/>
  <c r="AH161" i="73"/>
  <c r="AI12" i="73"/>
  <c r="AI200" i="73" l="1"/>
  <c r="AJ164" i="73"/>
  <c r="AI159" i="73"/>
  <c r="AI160" i="73" s="1"/>
  <c r="AI161" i="73"/>
  <c r="AJ12" i="73"/>
  <c r="AJ200" i="73" l="1"/>
  <c r="AK164" i="73"/>
  <c r="AJ161" i="73"/>
  <c r="AJ159" i="73"/>
  <c r="AJ160" i="73" s="1"/>
  <c r="AK12" i="73"/>
  <c r="AK200" i="73" l="1"/>
  <c r="AL164" i="73"/>
  <c r="AQ164" i="73"/>
  <c r="AQ200" i="73" s="1"/>
  <c r="AX5" i="73" s="1"/>
  <c r="AX3" i="73" s="1"/>
  <c r="AK161" i="73"/>
  <c r="AK159" i="73"/>
  <c r="AK160" i="73" s="1"/>
  <c r="AL12" i="73"/>
  <c r="AR12" i="73" s="1"/>
  <c r="AQ12" i="73"/>
  <c r="AR159" i="73" l="1"/>
  <c r="AR160" i="73" s="1"/>
  <c r="AR4" i="73" s="1"/>
  <c r="AR161" i="73"/>
  <c r="AL200" i="73"/>
  <c r="AM164" i="73"/>
  <c r="AS164" i="73" s="1"/>
  <c r="AS200" i="73" s="1"/>
  <c r="AZ5" i="73" s="1"/>
  <c r="AZ3" i="73" s="1"/>
  <c r="AQ7" i="73"/>
  <c r="AR164" i="73"/>
  <c r="AR200" i="73" s="1"/>
  <c r="AY5" i="73" s="1"/>
  <c r="AY3" i="73" s="1"/>
  <c r="AL159" i="73"/>
  <c r="AL160" i="73" s="1"/>
  <c r="AR7" i="73" s="1"/>
  <c r="AL161" i="73"/>
  <c r="AM12" i="73"/>
  <c r="AQ159" i="73"/>
  <c r="AQ160" i="73" s="1"/>
  <c r="AQ4" i="73" s="1"/>
  <c r="AQ3" i="73" s="1"/>
  <c r="AQ161" i="73"/>
  <c r="AQ5" i="73" s="1"/>
  <c r="AY8" i="73"/>
  <c r="AX8" i="73"/>
  <c r="AQ8" i="73" l="1"/>
  <c r="AX6" i="73"/>
  <c r="AM159" i="73"/>
  <c r="AM160" i="73" s="1"/>
  <c r="AM161" i="73"/>
  <c r="AN12" i="73"/>
  <c r="AY6" i="73"/>
  <c r="AR8" i="73"/>
  <c r="AR6" i="73" s="1"/>
  <c r="AS12" i="73"/>
  <c r="AQ6" i="73"/>
  <c r="AR5" i="73"/>
  <c r="AR3" i="73" s="1"/>
  <c r="AM200" i="73"/>
  <c r="AZ8" i="73" s="1"/>
  <c r="AN164" i="73"/>
  <c r="AZ6" i="73" l="1"/>
  <c r="AS8" i="73"/>
  <c r="AN161" i="73"/>
  <c r="AN159" i="73"/>
  <c r="AO12" i="73"/>
  <c r="AU12" i="73"/>
  <c r="AN200" i="73"/>
  <c r="BB8" i="73" s="1"/>
  <c r="AO164" i="73"/>
  <c r="AO200" i="73" s="1"/>
  <c r="AT164" i="73"/>
  <c r="AT200" i="73" s="1"/>
  <c r="BA5" i="73" s="1"/>
  <c r="BA3" i="73" s="1"/>
  <c r="BA8" i="73"/>
  <c r="AS7" i="73"/>
  <c r="AS6" i="73" s="1"/>
  <c r="AS161" i="73"/>
  <c r="AS5" i="73" s="1"/>
  <c r="AS159" i="73"/>
  <c r="AS160" i="73" s="1"/>
  <c r="AS4" i="73" s="1"/>
  <c r="AS3" i="73" s="1"/>
  <c r="AT12" i="73"/>
  <c r="AT161" i="73" l="1"/>
  <c r="AT5" i="73" s="1"/>
  <c r="AT159" i="73"/>
  <c r="AT160" i="73" s="1"/>
  <c r="AT4" i="73" s="1"/>
  <c r="AT3" i="73" s="1"/>
  <c r="BB6" i="73"/>
  <c r="AU159" i="73"/>
  <c r="AU161" i="73"/>
  <c r="AU5" i="73" s="1"/>
  <c r="AU164" i="73"/>
  <c r="AU200" i="73" s="1"/>
  <c r="BB5" i="73" s="1"/>
  <c r="BB3" i="73" s="1"/>
  <c r="AO161" i="73"/>
  <c r="AU8" i="73" s="1"/>
  <c r="AO159" i="73"/>
  <c r="AO160" i="73" s="1"/>
  <c r="AT8" i="73"/>
  <c r="BA6" i="73"/>
  <c r="AN160" i="73"/>
  <c r="AU7" i="73" l="1"/>
  <c r="AU6" i="73" s="1"/>
  <c r="AT7" i="73"/>
  <c r="AT6" i="73" s="1"/>
  <c r="AU160" i="73"/>
  <c r="AU4" i="73" s="1"/>
  <c r="AU3" i="73" s="1"/>
  <c r="F47" i="20" l="1"/>
  <c r="E47" i="20"/>
  <c r="B48" i="20"/>
  <c r="E42" i="20"/>
  <c r="F42" i="20" s="1"/>
  <c r="D39" i="20"/>
  <c r="G47" i="20" l="1"/>
  <c r="E187" i="4"/>
  <c r="I90" i="4"/>
  <c r="J90" i="4"/>
  <c r="I91" i="4"/>
  <c r="J91" i="4"/>
  <c r="I92" i="4"/>
  <c r="J92" i="4"/>
  <c r="I93" i="4"/>
  <c r="J93" i="4"/>
  <c r="I94" i="4"/>
  <c r="J94" i="4"/>
  <c r="J89" i="4"/>
  <c r="I89" i="4"/>
  <c r="E94" i="4"/>
  <c r="E139" i="4" s="1"/>
  <c r="F139" i="4" s="1"/>
  <c r="E93" i="4"/>
  <c r="E82" i="4"/>
  <c r="E81" i="4"/>
  <c r="E80" i="4"/>
  <c r="E143" i="4"/>
  <c r="E11" i="20"/>
  <c r="E9" i="20"/>
  <c r="E10" i="20"/>
  <c r="E8" i="20"/>
  <c r="G176" i="4"/>
  <c r="G141" i="4"/>
  <c r="G137" i="4"/>
  <c r="G153" i="4"/>
  <c r="E153" i="4" s="1"/>
  <c r="E154" i="4" s="1"/>
  <c r="G154" i="4"/>
  <c r="D56" i="41"/>
  <c r="J56" i="41"/>
  <c r="P56" i="41"/>
  <c r="J76" i="41"/>
  <c r="J28" i="75" l="1"/>
  <c r="K28" i="75" s="1"/>
  <c r="E156" i="4"/>
  <c r="E157" i="4"/>
  <c r="E158" i="4"/>
  <c r="E155" i="4"/>
  <c r="E141" i="4"/>
  <c r="F138" i="4"/>
  <c r="Y124" i="41" l="1"/>
  <c r="W86" i="41"/>
  <c r="W92" i="41" l="1"/>
  <c r="J20" i="68"/>
  <c r="W99" i="41"/>
  <c r="W100" i="41"/>
  <c r="W101" i="41"/>
  <c r="W98" i="41"/>
  <c r="W97" i="41" s="1"/>
  <c r="W96" i="41"/>
  <c r="Z37" i="41" l="1"/>
  <c r="AA37" i="41"/>
  <c r="W37" i="41"/>
  <c r="X37" i="41"/>
  <c r="Y37" i="41"/>
  <c r="J32" i="41"/>
  <c r="J37" i="41"/>
  <c r="D112" i="20"/>
  <c r="D104" i="20"/>
  <c r="V37" i="41" l="1"/>
  <c r="AC37" i="41"/>
  <c r="G87" i="4"/>
  <c r="G83" i="4" l="1"/>
  <c r="E90" i="4"/>
  <c r="P37" i="41"/>
  <c r="AD37" i="41" s="1"/>
  <c r="P32" i="41"/>
  <c r="P76" i="41"/>
  <c r="Q29" i="41"/>
  <c r="D92" i="20"/>
  <c r="D24" i="20"/>
  <c r="D90" i="20" s="1"/>
  <c r="D101" i="20" s="1"/>
  <c r="D76" i="41"/>
  <c r="AA74" i="41"/>
  <c r="Z74" i="41"/>
  <c r="Y74" i="41"/>
  <c r="U74" i="41"/>
  <c r="T74" i="41"/>
  <c r="S74" i="41"/>
  <c r="R74" i="41"/>
  <c r="Q74" i="41"/>
  <c r="O74" i="41"/>
  <c r="N74" i="41"/>
  <c r="M74" i="41"/>
  <c r="L74" i="41"/>
  <c r="K74" i="41"/>
  <c r="F74" i="41"/>
  <c r="G74" i="41"/>
  <c r="H74" i="41"/>
  <c r="I74" i="41"/>
  <c r="E74" i="41"/>
  <c r="U35" i="41"/>
  <c r="T35" i="41"/>
  <c r="S35" i="41"/>
  <c r="R35" i="41"/>
  <c r="Q35" i="41"/>
  <c r="P35" i="41" s="1"/>
  <c r="O35" i="41"/>
  <c r="N35" i="41"/>
  <c r="M35" i="41"/>
  <c r="L35" i="41"/>
  <c r="K35" i="41"/>
  <c r="J35" i="41" s="1"/>
  <c r="U29" i="41"/>
  <c r="T29" i="41"/>
  <c r="S29" i="41"/>
  <c r="R29" i="41"/>
  <c r="O29" i="41"/>
  <c r="N29" i="41"/>
  <c r="M29" i="41"/>
  <c r="L29" i="41"/>
  <c r="K29" i="41"/>
  <c r="F29" i="41"/>
  <c r="G29" i="41"/>
  <c r="H29" i="41"/>
  <c r="I29" i="41"/>
  <c r="I35" i="41"/>
  <c r="F35" i="41"/>
  <c r="G35" i="41"/>
  <c r="H35" i="41"/>
  <c r="D37" i="41"/>
  <c r="AB37" i="41" s="1"/>
  <c r="D38" i="41"/>
  <c r="E35" i="41"/>
  <c r="E29" i="41"/>
  <c r="D32" i="41"/>
  <c r="P29" i="41" l="1"/>
  <c r="J74" i="41"/>
  <c r="P74" i="41"/>
  <c r="J29" i="41"/>
  <c r="X95" i="41" l="1"/>
  <c r="W95" i="41"/>
  <c r="L114" i="41" l="1"/>
  <c r="K114" i="41"/>
  <c r="H24" i="4" l="1"/>
  <c r="H25" i="4" s="1"/>
  <c r="H26" i="4" s="1"/>
  <c r="Q133" i="41"/>
  <c r="Q132" i="41"/>
  <c r="E133" i="41"/>
  <c r="E132" i="41"/>
  <c r="G102" i="4"/>
  <c r="F90" i="4"/>
  <c r="G89" i="4"/>
  <c r="V122" i="41" s="1"/>
  <c r="K132" i="41" l="1"/>
  <c r="K133" i="41" l="1"/>
  <c r="AB10" i="41"/>
  <c r="AC10" i="41"/>
  <c r="AD10" i="41"/>
  <c r="AB14" i="41"/>
  <c r="AC14" i="41"/>
  <c r="AD14" i="41"/>
  <c r="AB111" i="41"/>
  <c r="AC111" i="41"/>
  <c r="AD111" i="41"/>
  <c r="AB116" i="41"/>
  <c r="AC116" i="41"/>
  <c r="AD116" i="41"/>
  <c r="AB119" i="41"/>
  <c r="AC119" i="41"/>
  <c r="AD119" i="41"/>
  <c r="AB121" i="41"/>
  <c r="AC121" i="41"/>
  <c r="AD121" i="41"/>
  <c r="AB122" i="41"/>
  <c r="AC122" i="41"/>
  <c r="AD122" i="41"/>
  <c r="AB123" i="41"/>
  <c r="AC123" i="41"/>
  <c r="AD123" i="41"/>
  <c r="AB124" i="41"/>
  <c r="AC124" i="41"/>
  <c r="AD124" i="41"/>
  <c r="AB128" i="41"/>
  <c r="AC128" i="41"/>
  <c r="AD128" i="41"/>
  <c r="V9" i="41" l="1"/>
  <c r="AB9" i="41" l="1"/>
  <c r="AC9" i="41"/>
  <c r="AD9" i="41"/>
  <c r="J34" i="68"/>
  <c r="J32" i="68" s="1"/>
  <c r="F28" i="68"/>
  <c r="J26" i="68"/>
  <c r="I26" i="68"/>
  <c r="H26" i="68"/>
  <c r="I20" i="68"/>
  <c r="F16" i="68"/>
  <c r="H20" i="68" l="1"/>
  <c r="G34" i="68"/>
  <c r="G32" i="68" s="1"/>
  <c r="I34" i="68"/>
  <c r="I32" i="68" s="1"/>
  <c r="H34" i="68"/>
  <c r="H32" i="68" s="1"/>
  <c r="D120" i="41"/>
  <c r="G82" i="4" l="1"/>
  <c r="F82" i="4"/>
  <c r="F94" i="4"/>
  <c r="G91" i="4"/>
  <c r="G90" i="4"/>
  <c r="G85" i="4"/>
  <c r="F93" i="4" l="1"/>
  <c r="F141" i="4" s="1"/>
  <c r="E92" i="4"/>
  <c r="F92" i="4" l="1"/>
  <c r="G92" i="4" s="1"/>
  <c r="P120" i="41" l="1"/>
  <c r="E80" i="41"/>
  <c r="X97" i="41"/>
  <c r="Z97" i="41"/>
  <c r="Y97" i="41"/>
  <c r="E151" i="20"/>
  <c r="E79" i="20"/>
  <c r="G34" i="20"/>
  <c r="F76" i="20" s="1"/>
  <c r="E39" i="20"/>
  <c r="E48" i="20" s="1"/>
  <c r="G16" i="20"/>
  <c r="AA91" i="41"/>
  <c r="Z91" i="41"/>
  <c r="Y91" i="41"/>
  <c r="R91" i="41"/>
  <c r="M91" i="41"/>
  <c r="X36" i="41"/>
  <c r="W36" i="41"/>
  <c r="F11" i="20"/>
  <c r="F10" i="20"/>
  <c r="F9" i="20"/>
  <c r="G127" i="4"/>
  <c r="E24" i="4"/>
  <c r="V101" i="41" l="1"/>
  <c r="V100" i="41"/>
  <c r="V99" i="41"/>
  <c r="V98" i="41"/>
  <c r="V97" i="41"/>
  <c r="V96" i="41"/>
  <c r="AD96" i="41" s="1"/>
  <c r="V93" i="41"/>
  <c r="V92" i="41"/>
  <c r="V90" i="41"/>
  <c r="V88" i="41"/>
  <c r="V87" i="41"/>
  <c r="V86" i="41"/>
  <c r="V85" i="41"/>
  <c r="V84" i="41"/>
  <c r="V83" i="41"/>
  <c r="V82" i="41"/>
  <c r="V81" i="41"/>
  <c r="V79" i="41"/>
  <c r="V73" i="41"/>
  <c r="V72" i="41"/>
  <c r="V71" i="41"/>
  <c r="V70" i="41"/>
  <c r="V68" i="41"/>
  <c r="V67" i="41"/>
  <c r="V66" i="41"/>
  <c r="V65" i="41"/>
  <c r="V64" i="41"/>
  <c r="V63" i="41"/>
  <c r="V61" i="41"/>
  <c r="V30" i="41"/>
  <c r="P101" i="41"/>
  <c r="P100" i="41"/>
  <c r="P99" i="41"/>
  <c r="P98" i="41"/>
  <c r="P96" i="41"/>
  <c r="P95" i="41"/>
  <c r="P94" i="41"/>
  <c r="P93" i="41"/>
  <c r="P92" i="41"/>
  <c r="P90" i="41"/>
  <c r="P88" i="41"/>
  <c r="P87" i="41"/>
  <c r="P86" i="41"/>
  <c r="P85" i="41"/>
  <c r="P84" i="41"/>
  <c r="P83" i="41"/>
  <c r="P82" i="41"/>
  <c r="P81" i="41"/>
  <c r="P79" i="41"/>
  <c r="P78" i="41"/>
  <c r="P77" i="41"/>
  <c r="P75" i="41"/>
  <c r="P73" i="41"/>
  <c r="P72" i="41"/>
  <c r="P71" i="41"/>
  <c r="P70" i="41"/>
  <c r="P69" i="41"/>
  <c r="P68" i="41"/>
  <c r="P67" i="41"/>
  <c r="P66" i="41"/>
  <c r="P65" i="41"/>
  <c r="P64" i="41"/>
  <c r="P63" i="41"/>
  <c r="P61" i="41"/>
  <c r="P60" i="41"/>
  <c r="P57" i="41"/>
  <c r="P55" i="41"/>
  <c r="P54" i="41"/>
  <c r="P52" i="41"/>
  <c r="P51" i="41"/>
  <c r="P50" i="41"/>
  <c r="P49" i="41"/>
  <c r="P48" i="41"/>
  <c r="P47" i="41"/>
  <c r="P46" i="41"/>
  <c r="P45" i="41"/>
  <c r="P44" i="41"/>
  <c r="P42" i="41"/>
  <c r="P39" i="41"/>
  <c r="P38" i="41"/>
  <c r="P36" i="41"/>
  <c r="P34" i="41"/>
  <c r="P33" i="41"/>
  <c r="P31" i="41"/>
  <c r="P30" i="41"/>
  <c r="P28" i="41"/>
  <c r="P27" i="41"/>
  <c r="P25" i="41"/>
  <c r="P24" i="41"/>
  <c r="P23" i="41"/>
  <c r="P20" i="41"/>
  <c r="P19" i="41"/>
  <c r="P18" i="41"/>
  <c r="P17" i="41"/>
  <c r="P16" i="41"/>
  <c r="J101" i="41"/>
  <c r="J100" i="41"/>
  <c r="J99" i="41"/>
  <c r="J98" i="41"/>
  <c r="J96" i="41"/>
  <c r="J95" i="41"/>
  <c r="J94" i="41"/>
  <c r="J93" i="41"/>
  <c r="AC93" i="41" s="1"/>
  <c r="J92" i="41"/>
  <c r="AC92" i="41" s="1"/>
  <c r="J90" i="41"/>
  <c r="AC90" i="41" s="1"/>
  <c r="J88" i="41"/>
  <c r="J87" i="41"/>
  <c r="J86" i="41"/>
  <c r="AC86" i="41" s="1"/>
  <c r="J85" i="41"/>
  <c r="AC85" i="41" s="1"/>
  <c r="J84" i="41"/>
  <c r="J83" i="41"/>
  <c r="J82" i="41"/>
  <c r="J81" i="41"/>
  <c r="AC81" i="41" s="1"/>
  <c r="J79" i="41"/>
  <c r="J78" i="41"/>
  <c r="J77" i="41"/>
  <c r="J75" i="41"/>
  <c r="J73" i="41"/>
  <c r="J72" i="41"/>
  <c r="J71" i="41"/>
  <c r="AC71" i="41" s="1"/>
  <c r="J70" i="41"/>
  <c r="J69" i="41"/>
  <c r="J68" i="41"/>
  <c r="J67" i="41"/>
  <c r="AC67" i="41" s="1"/>
  <c r="J66" i="41"/>
  <c r="J65" i="41"/>
  <c r="J64" i="41"/>
  <c r="J63" i="41"/>
  <c r="AC63" i="41" s="1"/>
  <c r="J61" i="41"/>
  <c r="J60" i="41"/>
  <c r="J57" i="41"/>
  <c r="J55" i="41"/>
  <c r="J54" i="41"/>
  <c r="J52" i="41"/>
  <c r="J51" i="41"/>
  <c r="J50" i="41"/>
  <c r="J49" i="41"/>
  <c r="J48" i="41"/>
  <c r="J47" i="41"/>
  <c r="J46" i="41"/>
  <c r="J45" i="41"/>
  <c r="J44" i="41"/>
  <c r="J42" i="41"/>
  <c r="J39" i="41"/>
  <c r="J38" i="41"/>
  <c r="J36" i="41"/>
  <c r="J34" i="41"/>
  <c r="J33" i="41"/>
  <c r="J31" i="41"/>
  <c r="J30" i="41"/>
  <c r="J28" i="41"/>
  <c r="J27" i="41"/>
  <c r="J25" i="41"/>
  <c r="J24" i="41"/>
  <c r="J23" i="41"/>
  <c r="J20" i="41"/>
  <c r="J19" i="41"/>
  <c r="J18" i="41"/>
  <c r="J17" i="41"/>
  <c r="J16" i="41"/>
  <c r="W80" i="41"/>
  <c r="AA80" i="41"/>
  <c r="Z80" i="41"/>
  <c r="Y80" i="41"/>
  <c r="X80" i="41"/>
  <c r="U80" i="41"/>
  <c r="T80" i="41"/>
  <c r="S80" i="41"/>
  <c r="R80" i="41"/>
  <c r="Q80" i="41"/>
  <c r="O80" i="41"/>
  <c r="N80" i="41"/>
  <c r="M80" i="41"/>
  <c r="L80" i="41"/>
  <c r="K80" i="41"/>
  <c r="I80" i="41"/>
  <c r="F80" i="41"/>
  <c r="G80" i="41"/>
  <c r="H80" i="41"/>
  <c r="D101" i="41"/>
  <c r="D100" i="41"/>
  <c r="D99" i="41"/>
  <c r="D98" i="41"/>
  <c r="D94" i="41"/>
  <c r="D93" i="41"/>
  <c r="D92" i="41"/>
  <c r="D90" i="41"/>
  <c r="D60" i="41"/>
  <c r="D61" i="41"/>
  <c r="D63" i="41"/>
  <c r="D64" i="41"/>
  <c r="D65" i="41"/>
  <c r="D66" i="41"/>
  <c r="D67" i="41"/>
  <c r="D68" i="41"/>
  <c r="D69" i="41"/>
  <c r="D70" i="41"/>
  <c r="D71" i="41"/>
  <c r="D72" i="41"/>
  <c r="D73" i="41"/>
  <c r="D75" i="41"/>
  <c r="D77" i="41"/>
  <c r="D78" i="41"/>
  <c r="D79" i="41"/>
  <c r="D81" i="41"/>
  <c r="D82" i="41"/>
  <c r="D83" i="41"/>
  <c r="D84" i="41"/>
  <c r="D85" i="41"/>
  <c r="D86" i="41"/>
  <c r="D87" i="41"/>
  <c r="D88" i="41"/>
  <c r="D23" i="41"/>
  <c r="D24" i="41"/>
  <c r="D25" i="41"/>
  <c r="D27" i="41"/>
  <c r="D28" i="41"/>
  <c r="D30" i="41"/>
  <c r="D31" i="41"/>
  <c r="D33" i="41"/>
  <c r="D34" i="41"/>
  <c r="D36" i="41"/>
  <c r="D39" i="41"/>
  <c r="D42" i="41"/>
  <c r="D44" i="41"/>
  <c r="D45" i="41"/>
  <c r="D46" i="41"/>
  <c r="D47" i="41"/>
  <c r="D48" i="41"/>
  <c r="D49" i="41"/>
  <c r="D50" i="41"/>
  <c r="D51" i="41"/>
  <c r="D52" i="41"/>
  <c r="D54" i="41"/>
  <c r="D55" i="41"/>
  <c r="D57" i="41"/>
  <c r="D96" i="41"/>
  <c r="D95" i="41"/>
  <c r="D17" i="41"/>
  <c r="D18" i="41"/>
  <c r="D19" i="41"/>
  <c r="D20" i="41"/>
  <c r="D16" i="41"/>
  <c r="R41" i="41"/>
  <c r="U41" i="41"/>
  <c r="T41" i="41"/>
  <c r="S41" i="41"/>
  <c r="Q41" i="41"/>
  <c r="P41" i="41" s="1"/>
  <c r="O41" i="41"/>
  <c r="N41" i="41"/>
  <c r="M41" i="41"/>
  <c r="L41" i="41"/>
  <c r="K41" i="41"/>
  <c r="I41" i="41"/>
  <c r="F41" i="41"/>
  <c r="G41" i="41"/>
  <c r="H41" i="41"/>
  <c r="E41" i="41"/>
  <c r="D41" i="41" s="1"/>
  <c r="E43" i="41"/>
  <c r="U114" i="41"/>
  <c r="T114" i="41"/>
  <c r="S114" i="41"/>
  <c r="R114" i="41"/>
  <c r="Q114" i="41"/>
  <c r="U109" i="41"/>
  <c r="T109" i="41"/>
  <c r="S109" i="41"/>
  <c r="R109" i="41"/>
  <c r="Q109" i="41"/>
  <c r="U108" i="41"/>
  <c r="T108" i="41"/>
  <c r="S108" i="41"/>
  <c r="R108" i="41"/>
  <c r="Q108" i="41"/>
  <c r="U97" i="41"/>
  <c r="U110" i="41" s="1"/>
  <c r="T97" i="41"/>
  <c r="T110" i="41" s="1"/>
  <c r="S97" i="41"/>
  <c r="S110" i="41" s="1"/>
  <c r="R97" i="41"/>
  <c r="R110" i="41" s="1"/>
  <c r="Q97" i="41"/>
  <c r="Q110" i="41" s="1"/>
  <c r="U91" i="41"/>
  <c r="U89" i="41" s="1"/>
  <c r="U113" i="41" s="1"/>
  <c r="T91" i="41"/>
  <c r="T89" i="41" s="1"/>
  <c r="S91" i="41"/>
  <c r="S107" i="41" s="1"/>
  <c r="R89" i="41"/>
  <c r="Q91" i="41"/>
  <c r="Q89" i="41" s="1"/>
  <c r="Q113" i="41" s="1"/>
  <c r="U62" i="41"/>
  <c r="U58" i="41" s="1"/>
  <c r="T62" i="41"/>
  <c r="T58" i="41" s="1"/>
  <c r="S62" i="41"/>
  <c r="R62" i="41"/>
  <c r="Q62" i="41"/>
  <c r="S59" i="41"/>
  <c r="R59" i="41"/>
  <c r="Q59" i="41"/>
  <c r="P59" i="41" s="1"/>
  <c r="U53" i="41"/>
  <c r="T53" i="41"/>
  <c r="S53" i="41"/>
  <c r="R53" i="41"/>
  <c r="Q53" i="41"/>
  <c r="U43" i="41"/>
  <c r="T43" i="41"/>
  <c r="S43" i="41"/>
  <c r="R43" i="41"/>
  <c r="Q43" i="41"/>
  <c r="U40" i="41"/>
  <c r="T40" i="41"/>
  <c r="S40" i="41"/>
  <c r="R40" i="41"/>
  <c r="U26" i="41"/>
  <c r="T26" i="41"/>
  <c r="S26" i="41"/>
  <c r="R26" i="41"/>
  <c r="Q26" i="41"/>
  <c r="U22" i="41"/>
  <c r="T22" i="41"/>
  <c r="S22" i="41"/>
  <c r="R22" i="41"/>
  <c r="Q22" i="41"/>
  <c r="U15" i="41"/>
  <c r="U106" i="41" s="1"/>
  <c r="T15" i="41"/>
  <c r="T106" i="41" s="1"/>
  <c r="S15" i="41"/>
  <c r="S106" i="41" s="1"/>
  <c r="R15" i="41"/>
  <c r="R106" i="41" s="1"/>
  <c r="Q15" i="41"/>
  <c r="Q106" i="41" s="1"/>
  <c r="AD90" i="41" l="1"/>
  <c r="AB90" i="41"/>
  <c r="AC96" i="41"/>
  <c r="AB93" i="41"/>
  <c r="AD93" i="41"/>
  <c r="AB92" i="41"/>
  <c r="J80" i="41"/>
  <c r="P80" i="41"/>
  <c r="AD80" i="41" s="1"/>
  <c r="V80" i="41"/>
  <c r="P26" i="41"/>
  <c r="P43" i="41"/>
  <c r="S58" i="41"/>
  <c r="AC87" i="41"/>
  <c r="AC30" i="41"/>
  <c r="AC83" i="41"/>
  <c r="AC73" i="41"/>
  <c r="AB96" i="41"/>
  <c r="AC61" i="41"/>
  <c r="AC66" i="41"/>
  <c r="R58" i="41"/>
  <c r="R105" i="41" s="1"/>
  <c r="P62" i="41"/>
  <c r="P22" i="41"/>
  <c r="AC68" i="41"/>
  <c r="AD92" i="41"/>
  <c r="AC72" i="41"/>
  <c r="P53" i="41"/>
  <c r="P97" i="41"/>
  <c r="AD97" i="41" s="1"/>
  <c r="J41" i="41"/>
  <c r="AD70" i="41"/>
  <c r="AB70" i="41"/>
  <c r="AD61" i="41"/>
  <c r="AB61" i="41"/>
  <c r="AB66" i="41"/>
  <c r="AD66" i="41"/>
  <c r="AB71" i="41"/>
  <c r="AD71" i="41"/>
  <c r="AB81" i="41"/>
  <c r="AD81" i="41"/>
  <c r="AB85" i="41"/>
  <c r="AD85" i="41"/>
  <c r="AD65" i="41"/>
  <c r="AB65" i="41"/>
  <c r="AC65" i="41"/>
  <c r="AC79" i="41"/>
  <c r="AB63" i="41"/>
  <c r="AD63" i="41"/>
  <c r="AD67" i="41"/>
  <c r="AB67" i="41"/>
  <c r="AD86" i="41"/>
  <c r="AB86" i="41"/>
  <c r="AC70" i="41"/>
  <c r="AB30" i="41"/>
  <c r="AD30" i="41"/>
  <c r="AB68" i="41"/>
  <c r="AD68" i="41"/>
  <c r="AD73" i="41"/>
  <c r="AB73" i="41"/>
  <c r="AD83" i="41"/>
  <c r="AB83" i="41"/>
  <c r="AB87" i="41"/>
  <c r="AD87" i="41"/>
  <c r="AC88" i="41"/>
  <c r="AB88" i="41"/>
  <c r="AD88" i="41"/>
  <c r="AC98" i="41"/>
  <c r="AB99" i="41"/>
  <c r="AD99" i="41"/>
  <c r="AC99" i="41"/>
  <c r="AD100" i="41"/>
  <c r="AB100" i="41"/>
  <c r="AC100" i="41"/>
  <c r="AB101" i="41"/>
  <c r="AD101" i="41"/>
  <c r="AC101" i="41"/>
  <c r="AD98" i="41"/>
  <c r="AB98" i="41"/>
  <c r="AB79" i="41"/>
  <c r="AD79" i="41"/>
  <c r="AB72" i="41"/>
  <c r="AD72" i="41"/>
  <c r="AB64" i="41"/>
  <c r="AD64" i="41"/>
  <c r="AC64" i="41"/>
  <c r="AC84" i="41"/>
  <c r="AB84" i="41"/>
  <c r="AD84" i="41"/>
  <c r="AB82" i="41"/>
  <c r="AD82" i="41"/>
  <c r="AC82" i="41"/>
  <c r="AC80" i="41"/>
  <c r="P91" i="41"/>
  <c r="P89" i="41"/>
  <c r="Q58" i="41"/>
  <c r="Q40" i="41"/>
  <c r="P40" i="41" s="1"/>
  <c r="P15" i="41"/>
  <c r="D80" i="41"/>
  <c r="AB80" i="41" s="1"/>
  <c r="S105" i="41"/>
  <c r="R21" i="41"/>
  <c r="R104" i="41" s="1"/>
  <c r="S21" i="41"/>
  <c r="S104" i="41" s="1"/>
  <c r="T105" i="41"/>
  <c r="U105" i="41"/>
  <c r="P108" i="41"/>
  <c r="U21" i="41"/>
  <c r="U104" i="41" s="1"/>
  <c r="P109" i="41"/>
  <c r="P110" i="41"/>
  <c r="P114" i="41"/>
  <c r="T21" i="41"/>
  <c r="T104" i="41" s="1"/>
  <c r="P106" i="41"/>
  <c r="R107" i="41"/>
  <c r="R113" i="41"/>
  <c r="T113" i="41"/>
  <c r="T107" i="41"/>
  <c r="Q21" i="41"/>
  <c r="Q107" i="41"/>
  <c r="U107" i="41"/>
  <c r="S113" i="41"/>
  <c r="P58" i="41" l="1"/>
  <c r="P21" i="41"/>
  <c r="Q105" i="41"/>
  <c r="P105" i="41" s="1"/>
  <c r="S102" i="41"/>
  <c r="T102" i="41"/>
  <c r="T128" i="41" s="1"/>
  <c r="R102" i="41"/>
  <c r="U102" i="41"/>
  <c r="U128" i="41" s="1"/>
  <c r="P107" i="41"/>
  <c r="P113" i="41"/>
  <c r="Q104" i="41"/>
  <c r="S128" i="41" l="1"/>
  <c r="S103" i="41"/>
  <c r="P118" i="41"/>
  <c r="R112" i="41"/>
  <c r="R115" i="41" s="1"/>
  <c r="R103" i="41"/>
  <c r="T112" i="41"/>
  <c r="T115" i="41" s="1"/>
  <c r="S112" i="41"/>
  <c r="S115" i="41" s="1"/>
  <c r="U112" i="41"/>
  <c r="U115" i="41" s="1"/>
  <c r="Q102" i="41"/>
  <c r="Q103" i="41" s="1"/>
  <c r="P104" i="41"/>
  <c r="P103" i="41" l="1"/>
  <c r="AD103" i="41" s="1"/>
  <c r="P102" i="41"/>
  <c r="Q127" i="41"/>
  <c r="P129" i="41"/>
  <c r="Q112" i="41"/>
  <c r="P117" i="41" l="1"/>
  <c r="Q115" i="41"/>
  <c r="P115" i="41" s="1"/>
  <c r="P112" i="41"/>
  <c r="P125" i="41"/>
  <c r="P126" i="41" s="1"/>
  <c r="R127" i="41" s="1"/>
  <c r="P127" i="41" s="1"/>
  <c r="G31" i="20" l="1"/>
  <c r="F31" i="20" s="1"/>
  <c r="E31" i="20" l="1"/>
  <c r="F98" i="4" l="1"/>
  <c r="F151" i="20"/>
  <c r="B150" i="20"/>
  <c r="F150" i="20"/>
  <c r="G150" i="20"/>
  <c r="E150" i="20"/>
  <c r="E152" i="20" s="1"/>
  <c r="E144" i="20"/>
  <c r="G143" i="20"/>
  <c r="E141" i="20"/>
  <c r="G140" i="20"/>
  <c r="E138" i="20"/>
  <c r="G137" i="20"/>
  <c r="E135" i="20"/>
  <c r="G134" i="20"/>
  <c r="E132" i="20"/>
  <c r="G131" i="20"/>
  <c r="G125" i="20"/>
  <c r="E123" i="20"/>
  <c r="G122" i="20"/>
  <c r="G119" i="20"/>
  <c r="G115" i="20"/>
  <c r="G111" i="20"/>
  <c r="E108" i="20"/>
  <c r="G107" i="20"/>
  <c r="E104" i="20"/>
  <c r="G103" i="20"/>
  <c r="F121" i="20"/>
  <c r="F149" i="20" s="1"/>
  <c r="G121" i="20"/>
  <c r="G149" i="20" s="1"/>
  <c r="E121" i="20"/>
  <c r="E149" i="20" s="1"/>
  <c r="G89" i="20"/>
  <c r="G88" i="20"/>
  <c r="G91" i="20"/>
  <c r="E85" i="20"/>
  <c r="G84" i="20"/>
  <c r="E82" i="20"/>
  <c r="F82" i="20" s="1"/>
  <c r="G81" i="20"/>
  <c r="G78" i="20"/>
  <c r="G75" i="20"/>
  <c r="E73" i="20"/>
  <c r="G72" i="20"/>
  <c r="E70" i="20"/>
  <c r="G69" i="20"/>
  <c r="E67" i="20"/>
  <c r="G66" i="20"/>
  <c r="E64" i="20"/>
  <c r="G63" i="20"/>
  <c r="E60" i="20"/>
  <c r="G59" i="20"/>
  <c r="E57" i="20"/>
  <c r="G56" i="20"/>
  <c r="E54" i="20"/>
  <c r="G53" i="20"/>
  <c r="E51" i="20"/>
  <c r="G50" i="20"/>
  <c r="E45" i="20"/>
  <c r="G44" i="20"/>
  <c r="G41" i="20"/>
  <c r="G38" i="20"/>
  <c r="B85" i="20"/>
  <c r="B82" i="20"/>
  <c r="B79" i="20"/>
  <c r="B76" i="20"/>
  <c r="B73" i="20"/>
  <c r="B70" i="20"/>
  <c r="B67" i="20"/>
  <c r="B64" i="20"/>
  <c r="B60" i="20"/>
  <c r="B57" i="20"/>
  <c r="B54" i="20"/>
  <c r="B51" i="20"/>
  <c r="B45" i="20"/>
  <c r="B42" i="20"/>
  <c r="B39" i="20"/>
  <c r="F144" i="20" l="1"/>
  <c r="F70" i="20"/>
  <c r="F67" i="20"/>
  <c r="E112" i="20"/>
  <c r="G148" i="20"/>
  <c r="E116" i="20"/>
  <c r="F141" i="20"/>
  <c r="F132" i="20"/>
  <c r="F135" i="20"/>
  <c r="F152" i="20"/>
  <c r="G152" i="20" s="1"/>
  <c r="G151" i="20" s="1"/>
  <c r="F138" i="20"/>
  <c r="G35" i="20"/>
  <c r="F60" i="20"/>
  <c r="F51" i="20"/>
  <c r="F57" i="20"/>
  <c r="F64" i="20"/>
  <c r="F54" i="20"/>
  <c r="F79" i="20"/>
  <c r="F73" i="20"/>
  <c r="F85" i="20"/>
  <c r="E113" i="20" l="1"/>
  <c r="G21" i="20"/>
  <c r="G30" i="20"/>
  <c r="G25" i="20"/>
  <c r="G20" i="20"/>
  <c r="G15" i="20"/>
  <c r="C14" i="20"/>
  <c r="C24" i="20" s="1"/>
  <c r="E14" i="20"/>
  <c r="E24" i="20" s="1"/>
  <c r="F14" i="20"/>
  <c r="F24" i="20" s="1"/>
  <c r="G14" i="20"/>
  <c r="G24" i="20" s="1"/>
  <c r="B14" i="20"/>
  <c r="B24" i="20" s="1"/>
  <c r="G6" i="20"/>
  <c r="E166" i="20" l="1"/>
  <c r="E16" i="20"/>
  <c r="G19" i="20"/>
  <c r="F19" i="20"/>
  <c r="E19" i="20"/>
  <c r="E29" i="20" s="1"/>
  <c r="B19" i="20"/>
  <c r="B29" i="20" s="1"/>
  <c r="C19" i="20"/>
  <c r="C29" i="20" s="1"/>
  <c r="F21" i="20"/>
  <c r="F16" i="20"/>
  <c r="E21" i="20"/>
  <c r="F24" i="4"/>
  <c r="G24" i="4"/>
  <c r="I24" i="4"/>
  <c r="J24" i="4"/>
  <c r="K24" i="4"/>
  <c r="E25" i="4"/>
  <c r="E26" i="4" s="1"/>
  <c r="F29" i="20" l="1"/>
  <c r="C184" i="4"/>
  <c r="B144" i="20" s="1"/>
  <c r="C183" i="4"/>
  <c r="B141" i="20" s="1"/>
  <c r="C182" i="4"/>
  <c r="B138" i="20" s="1"/>
  <c r="C181" i="4"/>
  <c r="B135" i="20" s="1"/>
  <c r="C180" i="4"/>
  <c r="B132" i="20" s="1"/>
  <c r="C179" i="4"/>
  <c r="C178" i="4"/>
  <c r="B126" i="20" s="1"/>
  <c r="C177" i="4"/>
  <c r="B123" i="20" s="1"/>
  <c r="C162" i="4"/>
  <c r="C171" i="4" s="1"/>
  <c r="C161" i="4"/>
  <c r="C170" i="4" s="1"/>
  <c r="C160" i="4"/>
  <c r="C169" i="4" s="1"/>
  <c r="C159" i="4"/>
  <c r="C168" i="4" s="1"/>
  <c r="C167" i="4"/>
  <c r="C157" i="4"/>
  <c r="C166" i="4" s="1"/>
  <c r="C156" i="4"/>
  <c r="C165" i="4" s="1"/>
  <c r="C155" i="4"/>
  <c r="C164" i="4" s="1"/>
  <c r="F111" i="20" l="1"/>
  <c r="F161" i="20" s="1"/>
  <c r="G132" i="4"/>
  <c r="G116" i="4"/>
  <c r="G120" i="4"/>
  <c r="G117" i="4"/>
  <c r="G118" i="4"/>
  <c r="G119" i="4"/>
  <c r="G111" i="4"/>
  <c r="G112" i="4"/>
  <c r="G113" i="4"/>
  <c r="G114" i="4"/>
  <c r="G110" i="4"/>
  <c r="F25" i="4"/>
  <c r="G25" i="4"/>
  <c r="I25" i="4"/>
  <c r="J25" i="4"/>
  <c r="K25" i="4"/>
  <c r="G161" i="20" l="1"/>
  <c r="G162" i="20" s="1"/>
  <c r="E131" i="4"/>
  <c r="E91" i="20" s="1"/>
  <c r="F81" i="4"/>
  <c r="G81" i="4" s="1"/>
  <c r="G109" i="4"/>
  <c r="E102" i="4"/>
  <c r="E103" i="4" s="1"/>
  <c r="F80" i="4"/>
  <c r="E162" i="20" l="1"/>
  <c r="E176" i="20" s="1"/>
  <c r="E189" i="20" s="1"/>
  <c r="G163" i="20"/>
  <c r="I161" i="20"/>
  <c r="F153" i="4"/>
  <c r="E163" i="4"/>
  <c r="E166" i="4" s="1"/>
  <c r="E122" i="4"/>
  <c r="F122" i="4" s="1"/>
  <c r="F103" i="4"/>
  <c r="F102" i="4"/>
  <c r="E127" i="4"/>
  <c r="F143" i="4"/>
  <c r="F107" i="20" s="1"/>
  <c r="E107" i="20"/>
  <c r="E107" i="4"/>
  <c r="E105" i="4"/>
  <c r="E104" i="4"/>
  <c r="E106" i="4"/>
  <c r="E132" i="4"/>
  <c r="F131" i="4"/>
  <c r="J163" i="20" l="1"/>
  <c r="F162" i="20"/>
  <c r="J162" i="20"/>
  <c r="E167" i="4"/>
  <c r="F167" i="4" s="1"/>
  <c r="E169" i="4"/>
  <c r="F169" i="4" s="1"/>
  <c r="F78" i="20" s="1"/>
  <c r="F80" i="20" s="1"/>
  <c r="E170" i="4"/>
  <c r="F170" i="4" s="1"/>
  <c r="E164" i="4"/>
  <c r="F164" i="4" s="1"/>
  <c r="F63" i="20" s="1"/>
  <c r="F65" i="20" s="1"/>
  <c r="F163" i="4"/>
  <c r="E165" i="4"/>
  <c r="F165" i="4" s="1"/>
  <c r="F66" i="20" s="1"/>
  <c r="F68" i="20" s="1"/>
  <c r="E168" i="4"/>
  <c r="E50" i="20" s="1"/>
  <c r="E52" i="20" s="1"/>
  <c r="E171" i="4"/>
  <c r="F171" i="4" s="1"/>
  <c r="E123" i="4"/>
  <c r="F123" i="4" s="1"/>
  <c r="F15" i="20" s="1"/>
  <c r="F17" i="20" s="1"/>
  <c r="F104" i="4"/>
  <c r="E124" i="4"/>
  <c r="F124" i="4" s="1"/>
  <c r="F20" i="20" s="1"/>
  <c r="F22" i="20" s="1"/>
  <c r="F105" i="4"/>
  <c r="F107" i="4"/>
  <c r="E126" i="4"/>
  <c r="F126" i="4" s="1"/>
  <c r="F30" i="20" s="1"/>
  <c r="F32" i="20" s="1"/>
  <c r="E125" i="4"/>
  <c r="F125" i="4" s="1"/>
  <c r="F25" i="20" s="1"/>
  <c r="F27" i="20" s="1"/>
  <c r="F106" i="4"/>
  <c r="E6" i="20"/>
  <c r="F6" i="20"/>
  <c r="F127" i="4"/>
  <c r="E72" i="20"/>
  <c r="E74" i="20" s="1"/>
  <c r="F166" i="4"/>
  <c r="F69" i="20" s="1"/>
  <c r="F71" i="20" s="1"/>
  <c r="E69" i="20"/>
  <c r="E71" i="20" s="1"/>
  <c r="F132" i="4"/>
  <c r="F91" i="20"/>
  <c r="F163" i="20" l="1"/>
  <c r="I162" i="20"/>
  <c r="E163" i="20"/>
  <c r="E168" i="20"/>
  <c r="G71" i="20"/>
  <c r="G70" i="20" s="1"/>
  <c r="E56" i="20"/>
  <c r="E58" i="20" s="1"/>
  <c r="E63" i="20"/>
  <c r="E65" i="20" s="1"/>
  <c r="E59" i="20"/>
  <c r="E61" i="20" s="1"/>
  <c r="E84" i="20"/>
  <c r="E86" i="20" s="1"/>
  <c r="E78" i="20"/>
  <c r="E81" i="20"/>
  <c r="E83" i="20" s="1"/>
  <c r="E66" i="20"/>
  <c r="E75" i="20"/>
  <c r="E77" i="20" s="1"/>
  <c r="F168" i="4"/>
  <c r="F50" i="20" s="1"/>
  <c r="E15" i="20"/>
  <c r="E17" i="20" s="1"/>
  <c r="G17" i="20" s="1"/>
  <c r="E20" i="20"/>
  <c r="E22" i="20" s="1"/>
  <c r="G22" i="20" s="1"/>
  <c r="E30" i="20"/>
  <c r="E32" i="20" s="1"/>
  <c r="G32" i="20" s="1"/>
  <c r="E25" i="20"/>
  <c r="E27" i="20" s="1"/>
  <c r="G65" i="20"/>
  <c r="G64" i="20" s="1"/>
  <c r="F81" i="20"/>
  <c r="F83" i="20" s="1"/>
  <c r="F56" i="20"/>
  <c r="F58" i="20" s="1"/>
  <c r="F84" i="20"/>
  <c r="F59" i="20"/>
  <c r="F61" i="20" s="1"/>
  <c r="F72" i="20"/>
  <c r="G83" i="20" l="1"/>
  <c r="G82" i="20" s="1"/>
  <c r="I163" i="20"/>
  <c r="E169" i="20"/>
  <c r="E170" i="20" s="1"/>
  <c r="G61" i="20"/>
  <c r="F52" i="20"/>
  <c r="G52" i="20" s="1"/>
  <c r="G51" i="20" s="1"/>
  <c r="E80" i="20"/>
  <c r="G80" i="20" s="1"/>
  <c r="G79" i="20" s="1"/>
  <c r="F74" i="20"/>
  <c r="G74" i="20" s="1"/>
  <c r="G73" i="20" s="1"/>
  <c r="F86" i="20"/>
  <c r="G86" i="20" s="1"/>
  <c r="G85" i="20" s="1"/>
  <c r="G58" i="20"/>
  <c r="G57" i="20" s="1"/>
  <c r="E68" i="20"/>
  <c r="G68" i="20" s="1"/>
  <c r="G67" i="20" s="1"/>
  <c r="G60" i="20"/>
  <c r="F75" i="20"/>
  <c r="F26" i="4"/>
  <c r="G26" i="4"/>
  <c r="I26" i="4"/>
  <c r="J26" i="4"/>
  <c r="K26" i="4"/>
  <c r="F77" i="20" l="1"/>
  <c r="G77" i="20" s="1"/>
  <c r="G76" i="20" s="1"/>
  <c r="F8" i="20"/>
  <c r="G8" i="20" s="1"/>
  <c r="K28" i="4"/>
  <c r="J28" i="4"/>
  <c r="I28" i="4"/>
  <c r="H28" i="4"/>
  <c r="G28" i="4"/>
  <c r="F28" i="4"/>
  <c r="E28" i="4"/>
  <c r="K27" i="4"/>
  <c r="J27" i="4"/>
  <c r="I27" i="4"/>
  <c r="H27" i="4"/>
  <c r="G27" i="4"/>
  <c r="F27" i="4"/>
  <c r="E27" i="4"/>
  <c r="AA114" i="41" l="1"/>
  <c r="Z114" i="41"/>
  <c r="Y114" i="41"/>
  <c r="O53" i="41" l="1"/>
  <c r="N53" i="41"/>
  <c r="M53" i="41"/>
  <c r="L53" i="41"/>
  <c r="AA97" i="41"/>
  <c r="O97" i="41"/>
  <c r="N97" i="41"/>
  <c r="M97" i="41"/>
  <c r="L97" i="41"/>
  <c r="K97" i="41"/>
  <c r="AA62" i="41"/>
  <c r="Z62" i="41"/>
  <c r="Y62" i="41"/>
  <c r="O62" i="41"/>
  <c r="O58" i="41" s="1"/>
  <c r="N62" i="41"/>
  <c r="N58" i="41" s="1"/>
  <c r="M62" i="41"/>
  <c r="L62" i="41"/>
  <c r="K62" i="41"/>
  <c r="AA89" i="41"/>
  <c r="AA113" i="41" s="1"/>
  <c r="Z89" i="41"/>
  <c r="Z113" i="41" s="1"/>
  <c r="Y89" i="41"/>
  <c r="Y113" i="41" s="1"/>
  <c r="O91" i="41"/>
  <c r="O89" i="41" s="1"/>
  <c r="N91" i="41"/>
  <c r="N89" i="41" s="1"/>
  <c r="M89" i="41"/>
  <c r="L91" i="41"/>
  <c r="L89" i="41" s="1"/>
  <c r="K91" i="41"/>
  <c r="I91" i="41"/>
  <c r="O43" i="41"/>
  <c r="N43" i="41"/>
  <c r="M43" i="41"/>
  <c r="L43" i="41"/>
  <c r="K43" i="41"/>
  <c r="K26" i="41"/>
  <c r="L26" i="41"/>
  <c r="M26" i="41"/>
  <c r="N26" i="41"/>
  <c r="O26" i="41"/>
  <c r="K22" i="41"/>
  <c r="L22" i="41"/>
  <c r="M22" i="41"/>
  <c r="N22" i="41"/>
  <c r="O22" i="41"/>
  <c r="J97" i="41" l="1"/>
  <c r="AC97" i="41" s="1"/>
  <c r="J26" i="41"/>
  <c r="J53" i="41"/>
  <c r="J43" i="41"/>
  <c r="J22" i="41"/>
  <c r="K89" i="41"/>
  <c r="J91" i="41"/>
  <c r="J62" i="41"/>
  <c r="E22" i="41"/>
  <c r="I97" i="41"/>
  <c r="H53" i="41"/>
  <c r="F22" i="41"/>
  <c r="H22" i="41"/>
  <c r="H26" i="41"/>
  <c r="G22" i="41"/>
  <c r="G26" i="41"/>
  <c r="E53" i="41"/>
  <c r="G53" i="41"/>
  <c r="F26" i="41"/>
  <c r="F53" i="41"/>
  <c r="I22" i="41"/>
  <c r="I26" i="41"/>
  <c r="E26" i="41"/>
  <c r="I53" i="41"/>
  <c r="F97" i="41"/>
  <c r="G97" i="41"/>
  <c r="H97" i="41"/>
  <c r="E97" i="41"/>
  <c r="F91" i="41"/>
  <c r="F89" i="41" s="1"/>
  <c r="H91" i="41"/>
  <c r="H89" i="41" s="1"/>
  <c r="G91" i="41"/>
  <c r="G89" i="41" s="1"/>
  <c r="I89" i="41"/>
  <c r="E91" i="41"/>
  <c r="D26" i="41" l="1"/>
  <c r="D22" i="41"/>
  <c r="D53" i="41"/>
  <c r="D97" i="41"/>
  <c r="AB97" i="41" s="1"/>
  <c r="J89" i="41"/>
  <c r="K113" i="41"/>
  <c r="D91" i="41"/>
  <c r="E89" i="41"/>
  <c r="D89" i="41" s="1"/>
  <c r="X109" i="41" l="1"/>
  <c r="Y109" i="41"/>
  <c r="Z109" i="41"/>
  <c r="AA109" i="41"/>
  <c r="X110" i="41"/>
  <c r="Y110" i="41"/>
  <c r="Z110" i="41"/>
  <c r="AA110" i="41"/>
  <c r="X59" i="41"/>
  <c r="Y59" i="41"/>
  <c r="Y58" i="41" s="1"/>
  <c r="Z59" i="41"/>
  <c r="Z58" i="41" s="1"/>
  <c r="AA59" i="41"/>
  <c r="AA58" i="41" s="1"/>
  <c r="X15" i="41"/>
  <c r="Z15" i="41"/>
  <c r="Z106" i="41" s="1"/>
  <c r="AA15" i="41"/>
  <c r="AA106" i="41" s="1"/>
  <c r="V103" i="41"/>
  <c r="J120" i="41"/>
  <c r="O110" i="41"/>
  <c r="K110" i="41"/>
  <c r="M109" i="41"/>
  <c r="O108" i="41"/>
  <c r="K108" i="41"/>
  <c r="O103" i="41"/>
  <c r="N103" i="41"/>
  <c r="N110" i="41"/>
  <c r="M110" i="41"/>
  <c r="L110" i="41"/>
  <c r="O109" i="41"/>
  <c r="N109" i="41"/>
  <c r="L109" i="41"/>
  <c r="K109" i="41"/>
  <c r="N108" i="41"/>
  <c r="M108" i="41"/>
  <c r="L108" i="41"/>
  <c r="M107" i="41"/>
  <c r="M114" i="41"/>
  <c r="M59" i="41"/>
  <c r="M58" i="41" s="1"/>
  <c r="L59" i="41"/>
  <c r="K59" i="41"/>
  <c r="N40" i="41"/>
  <c r="O40" i="41"/>
  <c r="M40" i="41"/>
  <c r="O21" i="41"/>
  <c r="M21" i="41"/>
  <c r="L21" i="41"/>
  <c r="N15" i="41"/>
  <c r="N106" i="41" s="1"/>
  <c r="O15" i="41"/>
  <c r="O106" i="41" s="1"/>
  <c r="M15" i="41"/>
  <c r="M106" i="41" s="1"/>
  <c r="L15" i="41"/>
  <c r="L106" i="41" s="1"/>
  <c r="K15" i="41"/>
  <c r="Y95" i="41"/>
  <c r="H109" i="41"/>
  <c r="I109" i="41"/>
  <c r="H110" i="41"/>
  <c r="I110" i="41"/>
  <c r="Z36" i="41"/>
  <c r="AA36" i="41"/>
  <c r="X38" i="41"/>
  <c r="Y38" i="41"/>
  <c r="Z38" i="41"/>
  <c r="AA38" i="41"/>
  <c r="X39" i="41"/>
  <c r="Y39" i="41"/>
  <c r="Z39" i="41"/>
  <c r="AA39" i="41"/>
  <c r="X35" i="41" l="1"/>
  <c r="AA35" i="41"/>
  <c r="Z35" i="41"/>
  <c r="Z40" i="41" s="1"/>
  <c r="K106" i="41"/>
  <c r="J106" i="41" s="1"/>
  <c r="J15" i="41"/>
  <c r="K40" i="41"/>
  <c r="J59" i="41"/>
  <c r="K58" i="41"/>
  <c r="Y105" i="41"/>
  <c r="AA105" i="41"/>
  <c r="I108" i="41"/>
  <c r="AA95" i="41"/>
  <c r="Y108" i="41"/>
  <c r="H108" i="41"/>
  <c r="Z95" i="41"/>
  <c r="I15" i="41"/>
  <c r="I106" i="41" s="1"/>
  <c r="M105" i="41"/>
  <c r="K21" i="41"/>
  <c r="N21" i="41"/>
  <c r="N104" i="41" s="1"/>
  <c r="H43" i="41"/>
  <c r="G43" i="41"/>
  <c r="I43" i="41"/>
  <c r="F43" i="41"/>
  <c r="D43" i="41" s="1"/>
  <c r="AA107" i="41"/>
  <c r="Z107" i="41"/>
  <c r="J108" i="41"/>
  <c r="J110" i="41"/>
  <c r="Z105" i="41"/>
  <c r="X106" i="41"/>
  <c r="J109" i="41"/>
  <c r="I59" i="41"/>
  <c r="H59" i="41"/>
  <c r="H15" i="41"/>
  <c r="H106" i="41" s="1"/>
  <c r="AA40" i="41"/>
  <c r="G40" i="41"/>
  <c r="I113" i="41"/>
  <c r="I40" i="41"/>
  <c r="Y36" i="41"/>
  <c r="V36" i="41" s="1"/>
  <c r="V120" i="41"/>
  <c r="H40" i="41"/>
  <c r="G62" i="41"/>
  <c r="O107" i="41"/>
  <c r="M104" i="41"/>
  <c r="O104" i="41"/>
  <c r="N107" i="41"/>
  <c r="N113" i="41"/>
  <c r="K107" i="41"/>
  <c r="L40" i="41"/>
  <c r="M113" i="41"/>
  <c r="L58" i="41"/>
  <c r="AC120" i="41" l="1"/>
  <c r="AB36" i="41"/>
  <c r="AC36" i="41"/>
  <c r="AD36" i="41"/>
  <c r="Y35" i="41"/>
  <c r="Y40" i="41" s="1"/>
  <c r="J21" i="41"/>
  <c r="AD120" i="41"/>
  <c r="AB120" i="41"/>
  <c r="J40" i="41"/>
  <c r="J58" i="41"/>
  <c r="F40" i="41"/>
  <c r="AA108" i="41"/>
  <c r="Z108" i="41"/>
  <c r="M102" i="41"/>
  <c r="H21" i="41"/>
  <c r="H104" i="41" s="1"/>
  <c r="I21" i="41"/>
  <c r="I104" i="41" s="1"/>
  <c r="F21" i="41"/>
  <c r="G21" i="41"/>
  <c r="I107" i="41"/>
  <c r="H113" i="41"/>
  <c r="H107" i="41"/>
  <c r="O113" i="41"/>
  <c r="K104" i="41"/>
  <c r="O105" i="41"/>
  <c r="O102" i="41" s="1"/>
  <c r="O128" i="41" s="1"/>
  <c r="O114" i="41"/>
  <c r="N114" i="41"/>
  <c r="N105" i="41"/>
  <c r="N102" i="41" s="1"/>
  <c r="N128" i="41" s="1"/>
  <c r="M128" i="41" l="1"/>
  <c r="M103" i="41"/>
  <c r="J118" i="41"/>
  <c r="M112" i="41"/>
  <c r="M115" i="41" s="1"/>
  <c r="I62" i="41"/>
  <c r="I58" i="41" s="1"/>
  <c r="H114" i="41"/>
  <c r="H62" i="41"/>
  <c r="H58" i="41" s="1"/>
  <c r="I114" i="41"/>
  <c r="N112" i="41"/>
  <c r="N115" i="41" s="1"/>
  <c r="O112" i="41"/>
  <c r="O115" i="41" s="1"/>
  <c r="L104" i="41"/>
  <c r="J104" i="41" s="1"/>
  <c r="L113" i="41"/>
  <c r="J113" i="41" s="1"/>
  <c r="L107" i="41"/>
  <c r="J107" i="41" s="1"/>
  <c r="H105" i="41" l="1"/>
  <c r="H102" i="41" s="1"/>
  <c r="H128" i="41" s="1"/>
  <c r="I105" i="41"/>
  <c r="I102" i="41" s="1"/>
  <c r="I128" i="41" s="1"/>
  <c r="J114" i="41"/>
  <c r="K105" i="41"/>
  <c r="I112" i="41" l="1"/>
  <c r="I115" i="41" s="1"/>
  <c r="H112" i="41"/>
  <c r="H115" i="41" s="1"/>
  <c r="K102" i="41"/>
  <c r="K103" i="41" s="1"/>
  <c r="K112" i="41" l="1"/>
  <c r="K115" i="41" s="1"/>
  <c r="L105" i="41"/>
  <c r="J105" i="41" s="1"/>
  <c r="K127" i="41"/>
  <c r="J125" i="41" s="1"/>
  <c r="L102" i="41" l="1"/>
  <c r="L103" i="41" s="1"/>
  <c r="J103" i="41" l="1"/>
  <c r="L112" i="41"/>
  <c r="J112" i="41" s="1"/>
  <c r="J102" i="41"/>
  <c r="J117" i="41" s="1"/>
  <c r="J126" i="41"/>
  <c r="L127" i="41" s="1"/>
  <c r="J127" i="41" s="1"/>
  <c r="J129" i="41"/>
  <c r="L115" i="41" l="1"/>
  <c r="J115" i="41" s="1"/>
  <c r="G108" i="41" l="1"/>
  <c r="E7" i="20" l="1"/>
  <c r="E12" i="20" s="1"/>
  <c r="E33" i="20" s="1"/>
  <c r="J14" i="4" l="1"/>
  <c r="G99" i="20"/>
  <c r="F108" i="20" l="1"/>
  <c r="F104" i="20"/>
  <c r="I10" i="4"/>
  <c r="K14" i="4"/>
  <c r="K12" i="4"/>
  <c r="K9" i="4"/>
  <c r="G106" i="20" l="1"/>
  <c r="F112" i="20"/>
  <c r="F116" i="20"/>
  <c r="L14" i="4"/>
  <c r="F166" i="20" l="1"/>
  <c r="F169" i="20" s="1"/>
  <c r="G169" i="20" s="1"/>
  <c r="G166" i="20" s="1"/>
  <c r="F113" i="20"/>
  <c r="G113" i="20" s="1"/>
  <c r="G114" i="20"/>
  <c r="K8" i="4"/>
  <c r="K10" i="4"/>
  <c r="G167" i="20" l="1"/>
  <c r="G112" i="20"/>
  <c r="L8" i="4"/>
  <c r="L10" i="4"/>
  <c r="H6" i="44" l="1"/>
  <c r="G13" i="44"/>
  <c r="H5" i="44" l="1"/>
  <c r="E110" i="41" l="1"/>
  <c r="D33" i="44" l="1"/>
  <c r="H18" i="44"/>
  <c r="G18" i="44"/>
  <c r="G14" i="44"/>
  <c r="H14" i="44"/>
  <c r="G15" i="44"/>
  <c r="H15" i="44"/>
  <c r="G16" i="44"/>
  <c r="H16" i="44"/>
  <c r="G17" i="44"/>
  <c r="H17" i="44"/>
  <c r="H13" i="44"/>
  <c r="F13" i="44" s="1"/>
  <c r="H22" i="44"/>
  <c r="G22" i="44"/>
  <c r="D22" i="44"/>
  <c r="F16" i="44" l="1"/>
  <c r="F14" i="44"/>
  <c r="F17" i="44"/>
  <c r="F15" i="44"/>
  <c r="I12" i="44"/>
  <c r="H12" i="44"/>
  <c r="G12" i="44"/>
  <c r="G28" i="44"/>
  <c r="K28" i="44" s="1"/>
  <c r="H28" i="44"/>
  <c r="L28" i="44" s="1"/>
  <c r="G29" i="44"/>
  <c r="K29" i="44" s="1"/>
  <c r="H29" i="44"/>
  <c r="L29" i="44" s="1"/>
  <c r="H27" i="44"/>
  <c r="L27" i="44" s="1"/>
  <c r="G27" i="44"/>
  <c r="K27" i="44" s="1"/>
  <c r="M3" i="44"/>
  <c r="I23" i="44"/>
  <c r="H23" i="44"/>
  <c r="G23" i="44"/>
  <c r="E23" i="44"/>
  <c r="D23" i="44"/>
  <c r="F22" i="44"/>
  <c r="F21" i="44"/>
  <c r="F19" i="44"/>
  <c r="F11" i="44"/>
  <c r="F6" i="44"/>
  <c r="I4" i="44" l="1"/>
  <c r="L30" i="44"/>
  <c r="G30" i="44"/>
  <c r="H30" i="44"/>
  <c r="F23" i="44"/>
  <c r="F12" i="44"/>
  <c r="J28" i="44"/>
  <c r="J29" i="44"/>
  <c r="F20" i="44"/>
  <c r="F24" i="44"/>
  <c r="F18" i="44"/>
  <c r="F27" i="44"/>
  <c r="F28" i="44"/>
  <c r="F29" i="44"/>
  <c r="F30" i="44" l="1"/>
  <c r="K30" i="44"/>
  <c r="J30" i="44" s="1"/>
  <c r="J27" i="44"/>
  <c r="G15" i="4" l="1"/>
  <c r="F15" i="4"/>
  <c r="E15" i="4"/>
  <c r="E22" i="44" l="1"/>
  <c r="E18" i="44"/>
  <c r="D18" i="44"/>
  <c r="E28" i="44"/>
  <c r="E29" i="44"/>
  <c r="E9" i="44"/>
  <c r="E10" i="44"/>
  <c r="E14" i="44"/>
  <c r="E15" i="44"/>
  <c r="E16" i="44"/>
  <c r="E17" i="44"/>
  <c r="E13" i="44"/>
  <c r="D14" i="44"/>
  <c r="D15" i="44"/>
  <c r="D16" i="44"/>
  <c r="D17" i="44"/>
  <c r="D13" i="44"/>
  <c r="D28" i="44"/>
  <c r="D29" i="44"/>
  <c r="D27" i="44"/>
  <c r="D9" i="44"/>
  <c r="D10" i="44"/>
  <c r="D6" i="44"/>
  <c r="D5" i="44" l="1"/>
  <c r="D8" i="44"/>
  <c r="D7" i="44" s="1"/>
  <c r="J15" i="4"/>
  <c r="E27" i="44"/>
  <c r="E30" i="44" s="1"/>
  <c r="E8" i="44"/>
  <c r="E7" i="44" s="1"/>
  <c r="E5" i="44"/>
  <c r="E6" i="44"/>
  <c r="D12" i="44"/>
  <c r="D30" i="44"/>
  <c r="E12" i="44"/>
  <c r="A119" i="41"/>
  <c r="G110" i="41"/>
  <c r="F110" i="41"/>
  <c r="G109" i="41"/>
  <c r="G59" i="41"/>
  <c r="G58" i="41" s="1"/>
  <c r="F59" i="41"/>
  <c r="D11" i="44"/>
  <c r="W11" i="41"/>
  <c r="W8" i="41" s="1"/>
  <c r="Y11" i="41" l="1"/>
  <c r="AB12" i="41"/>
  <c r="AC12" i="41"/>
  <c r="AD12" i="41"/>
  <c r="X11" i="41"/>
  <c r="X8" i="41" s="1"/>
  <c r="AC13" i="41"/>
  <c r="AD13" i="41"/>
  <c r="AB13" i="41"/>
  <c r="Z11" i="41"/>
  <c r="AA11" i="41" s="1"/>
  <c r="D1" i="44"/>
  <c r="D110" i="41"/>
  <c r="D31" i="44"/>
  <c r="G31" i="44" s="1"/>
  <c r="H31" i="44" s="1"/>
  <c r="K15" i="4"/>
  <c r="E31" i="44"/>
  <c r="D4" i="44"/>
  <c r="D35" i="44" s="1"/>
  <c r="D35" i="41"/>
  <c r="W39" i="41"/>
  <c r="V39" i="41" s="1"/>
  <c r="W38" i="41"/>
  <c r="V38" i="41" l="1"/>
  <c r="W35" i="41"/>
  <c r="V35" i="41" s="1"/>
  <c r="AB39" i="41"/>
  <c r="AD39" i="41"/>
  <c r="AC39" i="41"/>
  <c r="V11" i="41"/>
  <c r="L15" i="4"/>
  <c r="Y8" i="41"/>
  <c r="Y21" i="41" s="1"/>
  <c r="G10" i="44"/>
  <c r="G8" i="44"/>
  <c r="G9" i="44"/>
  <c r="G113" i="41"/>
  <c r="G107" i="41"/>
  <c r="F62" i="41"/>
  <c r="F58" i="41" s="1"/>
  <c r="H8" i="44"/>
  <c r="H9" i="44"/>
  <c r="H10" i="44"/>
  <c r="AB38" i="41" l="1"/>
  <c r="AC38" i="41"/>
  <c r="AD38" i="41"/>
  <c r="AB35" i="41"/>
  <c r="AD35" i="41"/>
  <c r="AC35" i="41"/>
  <c r="AB11" i="41"/>
  <c r="AC11" i="41"/>
  <c r="AD11" i="41"/>
  <c r="F10" i="44"/>
  <c r="AA8" i="41"/>
  <c r="AA21" i="41" s="1"/>
  <c r="Z8" i="41"/>
  <c r="Z21" i="41" s="1"/>
  <c r="G7" i="44"/>
  <c r="G4" i="44" s="1"/>
  <c r="F9" i="44"/>
  <c r="F113" i="41"/>
  <c r="F114" i="41"/>
  <c r="G114" i="41"/>
  <c r="V8" i="41"/>
  <c r="F107" i="41"/>
  <c r="H7" i="44"/>
  <c r="F8" i="44"/>
  <c r="AB8" i="41" l="1"/>
  <c r="AC8" i="41"/>
  <c r="AD8" i="41"/>
  <c r="G105" i="41"/>
  <c r="F7" i="44"/>
  <c r="F31" i="44" s="1"/>
  <c r="X104" i="41" l="1"/>
  <c r="Y104" i="41" l="1"/>
  <c r="Z104" i="41"/>
  <c r="Z102" i="41" s="1"/>
  <c r="Z128" i="41" l="1"/>
  <c r="Z112" i="41"/>
  <c r="Z115" i="41" s="1"/>
  <c r="AA104" i="41"/>
  <c r="AA102" i="41" s="1"/>
  <c r="AA128" i="41" s="1"/>
  <c r="J44" i="75" l="1"/>
  <c r="AA112" i="41"/>
  <c r="AA115" i="41" s="1"/>
  <c r="J46" i="75" l="1"/>
  <c r="K44" i="75"/>
  <c r="F7" i="20"/>
  <c r="F12" i="20" s="1"/>
  <c r="F33" i="20" s="1"/>
  <c r="H46" i="75" l="1"/>
  <c r="K46" i="75"/>
  <c r="G5" i="20"/>
  <c r="H44" i="75" l="1"/>
  <c r="I44" i="75" s="1"/>
  <c r="I46" i="75" s="1"/>
  <c r="I47" i="75" s="1"/>
  <c r="G120" i="20"/>
  <c r="B121" i="20"/>
  <c r="G102" i="20" l="1"/>
  <c r="G110" i="20" l="1"/>
  <c r="C90" i="20"/>
  <c r="C101" i="20" s="1"/>
  <c r="C121" i="20" s="1"/>
  <c r="C149" i="20" s="1"/>
  <c r="B90" i="20"/>
  <c r="B101" i="20" s="1"/>
  <c r="F49" i="20" l="1"/>
  <c r="E49" i="20"/>
  <c r="F109" i="20"/>
  <c r="E109" i="20"/>
  <c r="G49" i="20" l="1"/>
  <c r="G48" i="20" s="1"/>
  <c r="G9" i="20"/>
  <c r="G29" i="20" s="1"/>
  <c r="G10" i="20"/>
  <c r="G12" i="20"/>
  <c r="W16" i="41" s="1"/>
  <c r="G11" i="20"/>
  <c r="G109" i="20"/>
  <c r="W60" i="41" s="1"/>
  <c r="V60" i="41" s="1"/>
  <c r="AC60" i="41" l="1"/>
  <c r="AB60" i="41"/>
  <c r="AD60" i="41"/>
  <c r="G7" i="20"/>
  <c r="G108" i="20"/>
  <c r="F15" i="41"/>
  <c r="F106" i="41" s="1"/>
  <c r="E59" i="41" l="1"/>
  <c r="W59" i="41"/>
  <c r="V59" i="41" s="1"/>
  <c r="AD59" i="41" l="1"/>
  <c r="AC59" i="41"/>
  <c r="D59" i="41"/>
  <c r="AB59" i="41" s="1"/>
  <c r="G15" i="41"/>
  <c r="G106" i="41" s="1"/>
  <c r="F5" i="44" l="1"/>
  <c r="F4" i="44" s="1"/>
  <c r="H4" i="44"/>
  <c r="D36" i="44" l="1"/>
  <c r="L5" i="44" s="1"/>
  <c r="M24" i="44" l="1"/>
  <c r="M5" i="44"/>
  <c r="L24" i="44"/>
  <c r="L23" i="44" s="1"/>
  <c r="L18" i="44"/>
  <c r="K13" i="44"/>
  <c r="M6" i="44"/>
  <c r="K16" i="44"/>
  <c r="L20" i="44"/>
  <c r="M14" i="44"/>
  <c r="K19" i="44"/>
  <c r="K21" i="44"/>
  <c r="K11" i="44"/>
  <c r="L16" i="44"/>
  <c r="K17" i="44"/>
  <c r="K6" i="44"/>
  <c r="L11" i="44"/>
  <c r="K8" i="44"/>
  <c r="M16" i="44"/>
  <c r="L21" i="44"/>
  <c r="L15" i="44"/>
  <c r="K20" i="44"/>
  <c r="L10" i="44"/>
  <c r="K9" i="44"/>
  <c r="L17" i="44"/>
  <c r="M21" i="44"/>
  <c r="L22" i="44"/>
  <c r="L13" i="44"/>
  <c r="M17" i="44"/>
  <c r="L14" i="44"/>
  <c r="K22" i="44"/>
  <c r="M8" i="44"/>
  <c r="M20" i="44"/>
  <c r="L6" i="44"/>
  <c r="L9" i="44"/>
  <c r="K18" i="44"/>
  <c r="M22" i="44"/>
  <c r="K14" i="44"/>
  <c r="J14" i="44" s="1"/>
  <c r="M11" i="44"/>
  <c r="M18" i="44"/>
  <c r="M19" i="44"/>
  <c r="M9" i="44"/>
  <c r="K15" i="44"/>
  <c r="L8" i="44"/>
  <c r="M13" i="44"/>
  <c r="M15" i="44"/>
  <c r="K24" i="44"/>
  <c r="K23" i="44" s="1"/>
  <c r="K10" i="44"/>
  <c r="M10" i="44"/>
  <c r="L19" i="44"/>
  <c r="K5" i="44"/>
  <c r="J23" i="44" l="1"/>
  <c r="J18" i="44"/>
  <c r="J17" i="44"/>
  <c r="J22" i="44"/>
  <c r="J24" i="44"/>
  <c r="J19" i="44"/>
  <c r="J15" i="44"/>
  <c r="J10" i="44"/>
  <c r="J21" i="44"/>
  <c r="J13" i="44"/>
  <c r="J20" i="44"/>
  <c r="L12" i="44"/>
  <c r="J16" i="44"/>
  <c r="J5" i="44"/>
  <c r="O14" i="44"/>
  <c r="J6" i="44"/>
  <c r="M7" i="44"/>
  <c r="K12" i="44"/>
  <c r="M12" i="44"/>
  <c r="J11" i="44"/>
  <c r="J9" i="44"/>
  <c r="K7" i="44"/>
  <c r="K31" i="44" s="1"/>
  <c r="J8" i="44"/>
  <c r="L7" i="44"/>
  <c r="O15" i="44"/>
  <c r="O16" i="44"/>
  <c r="O5" i="44"/>
  <c r="O13" i="44"/>
  <c r="O18" i="44"/>
  <c r="O17" i="44"/>
  <c r="M4" i="44" l="1"/>
  <c r="J12" i="44"/>
  <c r="K4" i="44"/>
  <c r="L4" i="44"/>
  <c r="L31" i="44"/>
  <c r="G104" i="41"/>
  <c r="O6" i="44"/>
  <c r="J7" i="44"/>
  <c r="J31" i="44" s="1"/>
  <c r="G102" i="41" l="1"/>
  <c r="G128" i="41" s="1"/>
  <c r="J4" i="44"/>
  <c r="Q5" i="44" s="1"/>
  <c r="G103" i="41" l="1"/>
  <c r="G112" i="41"/>
  <c r="G115" i="41" s="1"/>
  <c r="F109" i="41" l="1"/>
  <c r="E93" i="20" l="1"/>
  <c r="F93" i="20"/>
  <c r="G93" i="20" l="1"/>
  <c r="W17" i="41" s="1"/>
  <c r="G92" i="20" l="1"/>
  <c r="E15" i="41"/>
  <c r="D15" i="41" s="1"/>
  <c r="V17" i="41" l="1"/>
  <c r="AB17" i="41" s="1"/>
  <c r="E106" i="41"/>
  <c r="D106" i="41" s="1"/>
  <c r="AD17" i="41" l="1"/>
  <c r="AC17" i="41"/>
  <c r="E11" i="44" l="1"/>
  <c r="E4" i="44" s="1"/>
  <c r="E21" i="41" l="1"/>
  <c r="D29" i="41"/>
  <c r="D74" i="41"/>
  <c r="E40" i="41"/>
  <c r="D40" i="41" s="1"/>
  <c r="O7" i="44"/>
  <c r="H1" i="44"/>
  <c r="L1" i="44" s="1"/>
  <c r="F104" i="41"/>
  <c r="W56" i="41" l="1"/>
  <c r="X56" i="41"/>
  <c r="D21" i="41"/>
  <c r="W21" i="41"/>
  <c r="Z56" i="41" s="1"/>
  <c r="E104" i="41"/>
  <c r="D104" i="41" s="1"/>
  <c r="G1" i="44"/>
  <c r="AA56" i="41" l="1"/>
  <c r="V56" i="41"/>
  <c r="Y56" i="41"/>
  <c r="Y52" i="41"/>
  <c r="W32" i="41"/>
  <c r="AA32" i="41"/>
  <c r="X32" i="41"/>
  <c r="Y32" i="41"/>
  <c r="Z32" i="41"/>
  <c r="AA28" i="41"/>
  <c r="Y55" i="41"/>
  <c r="Z42" i="41"/>
  <c r="Z41" i="41" s="1"/>
  <c r="Z34" i="41"/>
  <c r="Y50" i="41"/>
  <c r="W28" i="41"/>
  <c r="X33" i="41"/>
  <c r="X77" i="41" s="1"/>
  <c r="W45" i="41"/>
  <c r="Z33" i="41"/>
  <c r="W52" i="41"/>
  <c r="V21" i="41"/>
  <c r="AC21" i="41" s="1"/>
  <c r="Z31" i="41"/>
  <c r="X48" i="41"/>
  <c r="AA51" i="41"/>
  <c r="AA46" i="41"/>
  <c r="Z48" i="41"/>
  <c r="AA44" i="41"/>
  <c r="X34" i="41"/>
  <c r="X78" i="41" s="1"/>
  <c r="AA45" i="41"/>
  <c r="W55" i="41"/>
  <c r="Y54" i="41"/>
  <c r="W57" i="41"/>
  <c r="W24" i="41"/>
  <c r="Y51" i="41"/>
  <c r="AA23" i="41"/>
  <c r="W50" i="41"/>
  <c r="W25" i="41"/>
  <c r="W48" i="41"/>
  <c r="W51" i="41"/>
  <c r="Y57" i="41"/>
  <c r="X46" i="41"/>
  <c r="Y42" i="41"/>
  <c r="Y41" i="41" s="1"/>
  <c r="W44" i="41"/>
  <c r="AA33" i="41"/>
  <c r="Z55" i="41"/>
  <c r="Y31" i="41"/>
  <c r="X54" i="41"/>
  <c r="Y27" i="41"/>
  <c r="X51" i="41"/>
  <c r="Y28" i="41"/>
  <c r="X55" i="41"/>
  <c r="AA31" i="41"/>
  <c r="X45" i="41"/>
  <c r="Z54" i="41"/>
  <c r="X25" i="41"/>
  <c r="W49" i="41"/>
  <c r="Y44" i="41"/>
  <c r="Y25" i="41"/>
  <c r="W54" i="41"/>
  <c r="Y34" i="41"/>
  <c r="X31" i="41"/>
  <c r="X75" i="41" s="1"/>
  <c r="Y45" i="41"/>
  <c r="AA52" i="41"/>
  <c r="W42" i="41"/>
  <c r="W41" i="41" s="1"/>
  <c r="Z47" i="41"/>
  <c r="Y33" i="41"/>
  <c r="Z44" i="41"/>
  <c r="Z46" i="41"/>
  <c r="W23" i="41"/>
  <c r="AA24" i="41"/>
  <c r="Y24" i="41"/>
  <c r="X49" i="41"/>
  <c r="X23" i="41"/>
  <c r="Z45" i="41"/>
  <c r="Z50" i="41"/>
  <c r="AA27" i="41"/>
  <c r="Y23" i="41"/>
  <c r="AA42" i="41"/>
  <c r="AA41" i="41" s="1"/>
  <c r="W47" i="41"/>
  <c r="Z23" i="41"/>
  <c r="Z57" i="41"/>
  <c r="Z51" i="41"/>
  <c r="X50" i="41"/>
  <c r="Y46" i="41"/>
  <c r="X44" i="41"/>
  <c r="AA34" i="41"/>
  <c r="Z25" i="41"/>
  <c r="W34" i="41"/>
  <c r="W78" i="41" s="1"/>
  <c r="AA55" i="41"/>
  <c r="X47" i="41"/>
  <c r="X28" i="41"/>
  <c r="Z52" i="41"/>
  <c r="Z49" i="41"/>
  <c r="AA57" i="41"/>
  <c r="Y47" i="41"/>
  <c r="AA47" i="41"/>
  <c r="W46" i="41"/>
  <c r="W31" i="41"/>
  <c r="W75" i="41" s="1"/>
  <c r="X52" i="41"/>
  <c r="W27" i="41"/>
  <c r="AA50" i="41"/>
  <c r="Y49" i="41"/>
  <c r="AA48" i="41"/>
  <c r="X24" i="41"/>
  <c r="AA49" i="41"/>
  <c r="AA25" i="41"/>
  <c r="Y48" i="41"/>
  <c r="Z24" i="41"/>
  <c r="Z27" i="41"/>
  <c r="X57" i="41"/>
  <c r="X42" i="41"/>
  <c r="X41" i="41" s="1"/>
  <c r="X27" i="41"/>
  <c r="W33" i="41"/>
  <c r="AA54" i="41"/>
  <c r="Z28" i="41"/>
  <c r="Q11" i="44"/>
  <c r="K1" i="44"/>
  <c r="AC56" i="41" l="1"/>
  <c r="AD56" i="41"/>
  <c r="AB56" i="41"/>
  <c r="V23" i="41"/>
  <c r="AD23" i="41" s="1"/>
  <c r="W76" i="41"/>
  <c r="V76" i="41" s="1"/>
  <c r="V32" i="41"/>
  <c r="W77" i="41"/>
  <c r="V77" i="41" s="1"/>
  <c r="Y53" i="41"/>
  <c r="Y1" i="41" s="1"/>
  <c r="V45" i="41"/>
  <c r="AC45" i="41" s="1"/>
  <c r="AD21" i="41"/>
  <c r="AB21" i="41"/>
  <c r="V51" i="41"/>
  <c r="AD51" i="41" s="1"/>
  <c r="V50" i="41"/>
  <c r="AD50" i="41" s="1"/>
  <c r="X74" i="41"/>
  <c r="X112" i="41" s="1"/>
  <c r="Y29" i="41"/>
  <c r="Z53" i="41"/>
  <c r="Y26" i="41"/>
  <c r="V54" i="41"/>
  <c r="AC54" i="41" s="1"/>
  <c r="V25" i="41"/>
  <c r="AD25" i="41" s="1"/>
  <c r="V55" i="41"/>
  <c r="AB55" i="41" s="1"/>
  <c r="Z29" i="41"/>
  <c r="V28" i="41"/>
  <c r="AD28" i="41" s="1"/>
  <c r="V48" i="41"/>
  <c r="AC48" i="41" s="1"/>
  <c r="X53" i="41"/>
  <c r="AA26" i="41"/>
  <c r="AA29" i="41"/>
  <c r="X29" i="41"/>
  <c r="X40" i="41" s="1"/>
  <c r="W29" i="41"/>
  <c r="V24" i="41"/>
  <c r="AC24" i="41" s="1"/>
  <c r="V34" i="41"/>
  <c r="AD34" i="41" s="1"/>
  <c r="V47" i="41"/>
  <c r="AB47" i="41" s="1"/>
  <c r="V44" i="41"/>
  <c r="AB44" i="41" s="1"/>
  <c r="V57" i="41"/>
  <c r="V52" i="41"/>
  <c r="AC52" i="41" s="1"/>
  <c r="AA22" i="41"/>
  <c r="X43" i="41"/>
  <c r="Y22" i="41"/>
  <c r="V46" i="41"/>
  <c r="AB46" i="41" s="1"/>
  <c r="Z43" i="41"/>
  <c r="Z26" i="41"/>
  <c r="Z22" i="41" s="1"/>
  <c r="V41" i="41"/>
  <c r="AD41" i="41" s="1"/>
  <c r="X26" i="41"/>
  <c r="X22" i="41" s="1"/>
  <c r="Y43" i="41"/>
  <c r="V31" i="41"/>
  <c r="AD31" i="41" s="1"/>
  <c r="V49" i="41"/>
  <c r="AC49" i="41" s="1"/>
  <c r="AA43" i="41"/>
  <c r="V78" i="41"/>
  <c r="W133" i="41"/>
  <c r="V27" i="41"/>
  <c r="AB27" i="41" s="1"/>
  <c r="V33" i="41"/>
  <c r="AD33" i="41" s="1"/>
  <c r="AA53" i="41"/>
  <c r="AB23" i="41"/>
  <c r="V42" i="41"/>
  <c r="W43" i="41"/>
  <c r="W26" i="41"/>
  <c r="W53" i="41"/>
  <c r="X1" i="41" l="1"/>
  <c r="Z1" i="41"/>
  <c r="AC23" i="41"/>
  <c r="AC50" i="41"/>
  <c r="AC51" i="41"/>
  <c r="AD44" i="41"/>
  <c r="AB48" i="41"/>
  <c r="AB50" i="41"/>
  <c r="AD45" i="41"/>
  <c r="AB45" i="41"/>
  <c r="AD47" i="41"/>
  <c r="AB25" i="41"/>
  <c r="AC25" i="41"/>
  <c r="AB24" i="41"/>
  <c r="AD77" i="41"/>
  <c r="AB77" i="41"/>
  <c r="AC77" i="41"/>
  <c r="AC31" i="41"/>
  <c r="AB32" i="41"/>
  <c r="AD32" i="41"/>
  <c r="AC32" i="41"/>
  <c r="AD52" i="41"/>
  <c r="AB51" i="41"/>
  <c r="AD55" i="41"/>
  <c r="V75" i="41"/>
  <c r="AD75" i="41" s="1"/>
  <c r="W74" i="41"/>
  <c r="V74" i="41" s="1"/>
  <c r="AB54" i="41"/>
  <c r="AC28" i="41"/>
  <c r="AB41" i="41"/>
  <c r="AD54" i="41"/>
  <c r="AD24" i="41"/>
  <c r="AB49" i="41"/>
  <c r="AB28" i="41"/>
  <c r="AD48" i="41"/>
  <c r="AD46" i="41"/>
  <c r="AC34" i="41"/>
  <c r="W132" i="41"/>
  <c r="AC47" i="41"/>
  <c r="AC55" i="41"/>
  <c r="V53" i="41"/>
  <c r="AC53" i="41" s="1"/>
  <c r="V29" i="41"/>
  <c r="AC44" i="41"/>
  <c r="AB31" i="41"/>
  <c r="AB34" i="41"/>
  <c r="AB52" i="41"/>
  <c r="AC41" i="41"/>
  <c r="AD49" i="41"/>
  <c r="V43" i="41"/>
  <c r="AC43" i="41" s="1"/>
  <c r="AC46" i="41"/>
  <c r="V26" i="41"/>
  <c r="AD26" i="41" s="1"/>
  <c r="AC33" i="41"/>
  <c r="AB33" i="41"/>
  <c r="AD27" i="41"/>
  <c r="AC27" i="41"/>
  <c r="AB78" i="41"/>
  <c r="AD78" i="41"/>
  <c r="AC78" i="41"/>
  <c r="X91" i="41"/>
  <c r="X89" i="41" s="1"/>
  <c r="X113" i="41" s="1"/>
  <c r="AB42" i="41"/>
  <c r="AC42" i="41"/>
  <c r="AD42" i="41"/>
  <c r="W40" i="41"/>
  <c r="V40" i="41" s="1"/>
  <c r="AC26" i="41" l="1"/>
  <c r="AB75" i="41"/>
  <c r="AC75" i="41"/>
  <c r="AB53" i="41"/>
  <c r="AB43" i="41"/>
  <c r="AB26" i="41"/>
  <c r="AD53" i="41"/>
  <c r="AB74" i="41"/>
  <c r="AD43" i="41"/>
  <c r="X114" i="41"/>
  <c r="X62" i="41"/>
  <c r="X58" i="41" s="1"/>
  <c r="X105" i="41" s="1"/>
  <c r="AD40" i="41"/>
  <c r="AB40" i="41"/>
  <c r="AC40" i="41"/>
  <c r="AC29" i="41"/>
  <c r="AD29" i="41"/>
  <c r="AB29" i="41"/>
  <c r="W22" i="41"/>
  <c r="W1" i="41" s="1"/>
  <c r="AC74" i="41" l="1"/>
  <c r="AD74" i="41"/>
  <c r="V22" i="41"/>
  <c r="AD22" i="41" l="1"/>
  <c r="AB22" i="41"/>
  <c r="AC22" i="41"/>
  <c r="W104" i="41"/>
  <c r="V104" i="41" s="1"/>
  <c r="W109" i="41"/>
  <c r="V109" i="41" s="1"/>
  <c r="AD109" i="41" l="1"/>
  <c r="AC109" i="41"/>
  <c r="AB104" i="41"/>
  <c r="AC104" i="41"/>
  <c r="AD104" i="41"/>
  <c r="F105" i="41"/>
  <c r="Y107" i="41" l="1"/>
  <c r="E109" i="41" l="1"/>
  <c r="D109" i="41" l="1"/>
  <c r="AB109" i="41" s="1"/>
  <c r="E62" i="41" l="1"/>
  <c r="E107" i="41"/>
  <c r="D107" i="41" s="1"/>
  <c r="E113" i="41"/>
  <c r="D113" i="41" s="1"/>
  <c r="D62" i="41" l="1"/>
  <c r="E58" i="41"/>
  <c r="D58" i="41" s="1"/>
  <c r="E114" i="41"/>
  <c r="D114" i="41" s="1"/>
  <c r="W110" i="41"/>
  <c r="V110" i="41" s="1"/>
  <c r="AD110" i="41" l="1"/>
  <c r="AB110" i="41"/>
  <c r="AC110" i="41"/>
  <c r="E105" i="41"/>
  <c r="D105" i="41" l="1"/>
  <c r="X107" i="41" l="1"/>
  <c r="E108" i="41" l="1"/>
  <c r="E102" i="41" l="1"/>
  <c r="E103" i="41" s="1"/>
  <c r="E112" i="41" l="1"/>
  <c r="E127" i="41"/>
  <c r="D125" i="41" l="1"/>
  <c r="E115" i="41"/>
  <c r="D118" i="41" l="1"/>
  <c r="F108" i="41"/>
  <c r="AC103" i="41"/>
  <c r="D108" i="41" l="1"/>
  <c r="F102" i="41"/>
  <c r="X108" i="41"/>
  <c r="F103" i="41" l="1"/>
  <c r="D103" i="41" s="1"/>
  <c r="AB103" i="41" s="1"/>
  <c r="D102" i="41"/>
  <c r="O7" i="75" s="1"/>
  <c r="P7" i="75" s="1"/>
  <c r="D126" i="41"/>
  <c r="F127" i="41" s="1"/>
  <c r="D127" i="41" s="1"/>
  <c r="X102" i="41"/>
  <c r="F112" i="41"/>
  <c r="D129" i="41"/>
  <c r="D117" i="41" l="1"/>
  <c r="D112" i="41"/>
  <c r="F115" i="41"/>
  <c r="D115" i="41" s="1"/>
  <c r="E135" i="41" l="1"/>
  <c r="X115" i="41"/>
  <c r="V95" i="41" l="1"/>
  <c r="W108" i="41"/>
  <c r="V108" i="41" s="1"/>
  <c r="AB108" i="41" l="1"/>
  <c r="AD108" i="41"/>
  <c r="AC108" i="41"/>
  <c r="AD95" i="41"/>
  <c r="AC95" i="41"/>
  <c r="AB95" i="41"/>
  <c r="G142" i="4" l="1"/>
  <c r="E88" i="4"/>
  <c r="F88" i="4" s="1"/>
  <c r="F86" i="4" s="1"/>
  <c r="E86" i="4"/>
  <c r="F142" i="4" l="1"/>
  <c r="F115" i="20"/>
  <c r="F117" i="20" s="1"/>
  <c r="G84" i="4"/>
  <c r="G86" i="4"/>
  <c r="G140" i="4" s="1"/>
  <c r="E137" i="4" s="1"/>
  <c r="F137" i="4" l="1"/>
  <c r="E140" i="4"/>
  <c r="E142" i="4"/>
  <c r="E115" i="20"/>
  <c r="E117" i="20" s="1"/>
  <c r="G117" i="20" s="1"/>
  <c r="G116" i="20" s="1"/>
  <c r="E103" i="20"/>
  <c r="E105" i="20" s="1"/>
  <c r="F140" i="4" l="1"/>
  <c r="F176" i="4"/>
  <c r="F187" i="4" s="1"/>
  <c r="F103" i="20"/>
  <c r="F105" i="20" s="1"/>
  <c r="G105" i="20" l="1"/>
  <c r="E134" i="20"/>
  <c r="E136" i="20" s="1"/>
  <c r="F181" i="4"/>
  <c r="F134" i="20" s="1"/>
  <c r="F136" i="20" s="1"/>
  <c r="E131" i="20"/>
  <c r="E133" i="20" s="1"/>
  <c r="F180" i="4"/>
  <c r="F131" i="20" s="1"/>
  <c r="F133" i="20" s="1"/>
  <c r="F177" i="4"/>
  <c r="F122" i="20" s="1"/>
  <c r="E122" i="20"/>
  <c r="F179" i="4"/>
  <c r="F184" i="4"/>
  <c r="F143" i="20" s="1"/>
  <c r="F145" i="20" s="1"/>
  <c r="E143" i="20"/>
  <c r="E145" i="20" s="1"/>
  <c r="E137" i="20"/>
  <c r="E139" i="20" s="1"/>
  <c r="F182" i="4"/>
  <c r="F137" i="20" s="1"/>
  <c r="F139" i="20" s="1"/>
  <c r="E140" i="20"/>
  <c r="E142" i="20" s="1"/>
  <c r="F183" i="4"/>
  <c r="F140" i="20" s="1"/>
  <c r="F142" i="20" s="1"/>
  <c r="E125" i="20"/>
  <c r="F178" i="4"/>
  <c r="F125" i="20" s="1"/>
  <c r="F127" i="20" s="1"/>
  <c r="E124" i="20" l="1"/>
  <c r="E128" i="20"/>
  <c r="E175" i="20" s="1"/>
  <c r="F124" i="20"/>
  <c r="F130" i="20" s="1"/>
  <c r="F128" i="20"/>
  <c r="F175" i="20" s="1"/>
  <c r="G104" i="20"/>
  <c r="E127" i="20"/>
  <c r="G127" i="20" s="1"/>
  <c r="G126" i="20" s="1"/>
  <c r="G142" i="20"/>
  <c r="G141" i="20" s="1"/>
  <c r="G136" i="20"/>
  <c r="G135" i="20" s="1"/>
  <c r="G145" i="20"/>
  <c r="G144" i="20" s="1"/>
  <c r="G124" i="20"/>
  <c r="G139" i="20"/>
  <c r="G138" i="20" s="1"/>
  <c r="G133" i="20"/>
  <c r="G132" i="20" s="1"/>
  <c r="F129" i="20" l="1"/>
  <c r="F180" i="20" s="1"/>
  <c r="G128" i="20"/>
  <c r="G123" i="20"/>
  <c r="E129" i="20" l="1"/>
  <c r="E180" i="20" s="1"/>
  <c r="G129" i="20"/>
  <c r="G175" i="20"/>
  <c r="I175" i="20" s="1"/>
  <c r="V94" i="41"/>
  <c r="W91" i="41"/>
  <c r="G176" i="20" l="1"/>
  <c r="G181" i="20"/>
  <c r="V91" i="41"/>
  <c r="W89" i="41"/>
  <c r="W114" i="41" s="1"/>
  <c r="V114" i="41" s="1"/>
  <c r="AC94" i="41"/>
  <c r="AD94" i="41"/>
  <c r="AB94" i="41"/>
  <c r="G177" i="20" l="1"/>
  <c r="G190" i="20" s="1"/>
  <c r="G189" i="20"/>
  <c r="V69" i="41"/>
  <c r="AD69" i="41" s="1"/>
  <c r="W62" i="41"/>
  <c r="W58" i="41" s="1"/>
  <c r="W113" i="41"/>
  <c r="V89" i="41"/>
  <c r="W107" i="41"/>
  <c r="V107" i="41" s="1"/>
  <c r="AC114" i="41"/>
  <c r="AB114" i="41"/>
  <c r="AD114" i="41"/>
  <c r="AB91" i="41"/>
  <c r="AD91" i="41"/>
  <c r="AC91" i="41"/>
  <c r="F176" i="20" l="1"/>
  <c r="F189" i="20" s="1"/>
  <c r="I176" i="20"/>
  <c r="E177" i="20"/>
  <c r="E190" i="20" s="1"/>
  <c r="E188" i="20" s="1"/>
  <c r="AB69" i="41"/>
  <c r="V62" i="41"/>
  <c r="AC62" i="41" s="1"/>
  <c r="AC69" i="41"/>
  <c r="AB107" i="41"/>
  <c r="AC107" i="41"/>
  <c r="AD107" i="41"/>
  <c r="AB89" i="41"/>
  <c r="AC89" i="41"/>
  <c r="AD89" i="41"/>
  <c r="V113" i="41"/>
  <c r="V58" i="41"/>
  <c r="W105" i="41"/>
  <c r="E193" i="20" l="1"/>
  <c r="F177" i="20"/>
  <c r="F190" i="20" s="1"/>
  <c r="F188" i="20" s="1"/>
  <c r="G188" i="20" s="1"/>
  <c r="F183" i="20"/>
  <c r="I177" i="20"/>
  <c r="AD62" i="41"/>
  <c r="AB62" i="41"/>
  <c r="AC58" i="41"/>
  <c r="AB58" i="41"/>
  <c r="AD58" i="41"/>
  <c r="AC113" i="41"/>
  <c r="AB113" i="41"/>
  <c r="AD113" i="41"/>
  <c r="V105" i="41"/>
  <c r="G183" i="20" l="1"/>
  <c r="E184" i="20"/>
  <c r="AD105" i="41"/>
  <c r="AC105" i="41"/>
  <c r="AB105" i="41"/>
  <c r="G180" i="20" l="1"/>
  <c r="G27" i="20"/>
  <c r="G33" i="20" s="1"/>
  <c r="V16" i="41" l="1"/>
  <c r="AC16" i="41" l="1"/>
  <c r="AB16" i="41"/>
  <c r="AD16" i="41"/>
  <c r="F154" i="4" l="1"/>
  <c r="E162" i="4"/>
  <c r="F162" i="4" s="1"/>
  <c r="E161" i="4"/>
  <c r="F161" i="4" s="1"/>
  <c r="E159" i="4"/>
  <c r="F159" i="4" s="1"/>
  <c r="E44" i="20"/>
  <c r="E46" i="20" s="1"/>
  <c r="E41" i="20"/>
  <c r="E43" i="20" s="1"/>
  <c r="F156" i="4"/>
  <c r="F41" i="20" s="1"/>
  <c r="F43" i="20" s="1"/>
  <c r="F158" i="4"/>
  <c r="E160" i="4"/>
  <c r="F160" i="4" s="1"/>
  <c r="F53" i="20" s="1"/>
  <c r="F55" i="20" s="1"/>
  <c r="E38" i="20"/>
  <c r="E40" i="20" s="1"/>
  <c r="H87" i="20" l="1"/>
  <c r="G43" i="20"/>
  <c r="G42" i="20" s="1"/>
  <c r="E53" i="20"/>
  <c r="E55" i="20" s="1"/>
  <c r="F155" i="4"/>
  <c r="F38" i="20" s="1"/>
  <c r="F40" i="20" s="1"/>
  <c r="F157" i="4"/>
  <c r="F44" i="20" s="1"/>
  <c r="F46" i="20" s="1"/>
  <c r="G46" i="20" s="1"/>
  <c r="G45" i="20" s="1"/>
  <c r="I87" i="20" l="1"/>
  <c r="G55" i="20"/>
  <c r="G54" i="20" s="1"/>
  <c r="G40" i="20"/>
  <c r="G87" i="20" l="1"/>
  <c r="W18" i="41" s="1"/>
  <c r="V18" i="41" s="1"/>
  <c r="G39" i="20"/>
  <c r="AC18" i="41" l="1"/>
  <c r="AB18" i="41"/>
  <c r="AD18" i="41"/>
  <c r="F179" i="20" l="1"/>
  <c r="F168" i="20"/>
  <c r="G168" i="20" s="1"/>
  <c r="Y19" i="41" s="1"/>
  <c r="F182" i="20" l="1"/>
  <c r="H179" i="20"/>
  <c r="F184" i="20"/>
  <c r="G182" i="20"/>
  <c r="G165" i="20"/>
  <c r="F170" i="20"/>
  <c r="G170" i="20" s="1"/>
  <c r="J37" i="75" l="1"/>
  <c r="J39" i="75" s="1"/>
  <c r="K39" i="75" s="1"/>
  <c r="W19" i="41"/>
  <c r="G179" i="20"/>
  <c r="G184" i="20"/>
  <c r="K37" i="75"/>
  <c r="G193" i="20" l="1"/>
  <c r="I37" i="75"/>
  <c r="I39" i="75"/>
  <c r="I40" i="75" s="1"/>
  <c r="F193" i="20"/>
  <c r="V20" i="41"/>
  <c r="E198" i="20" s="1"/>
  <c r="F198" i="20" s="1"/>
  <c r="V19" i="41"/>
  <c r="W15" i="41"/>
  <c r="Y15" i="41"/>
  <c r="Y106" i="41" s="1"/>
  <c r="Y102" i="41" s="1"/>
  <c r="J27" i="75" s="1"/>
  <c r="J32" i="75" l="1"/>
  <c r="J29" i="75"/>
  <c r="K27" i="75"/>
  <c r="G192" i="20"/>
  <c r="AD20" i="41"/>
  <c r="AC20" i="41"/>
  <c r="AB20" i="41"/>
  <c r="Y128" i="41"/>
  <c r="Y112" i="41"/>
  <c r="Y115" i="41" s="1"/>
  <c r="V15" i="41"/>
  <c r="W106" i="41"/>
  <c r="W112" i="41"/>
  <c r="AC19" i="41"/>
  <c r="AD19" i="41"/>
  <c r="AB19" i="41"/>
  <c r="K29" i="75" l="1"/>
  <c r="J34" i="75"/>
  <c r="K32" i="75"/>
  <c r="G194" i="20"/>
  <c r="V106" i="41"/>
  <c r="W102" i="41"/>
  <c r="AB15" i="41"/>
  <c r="AD15" i="41"/>
  <c r="AC15" i="41"/>
  <c r="V118" i="41"/>
  <c r="W115" i="41"/>
  <c r="V115" i="41" s="1"/>
  <c r="V112" i="41"/>
  <c r="J12" i="75" l="1"/>
  <c r="W136" i="41"/>
  <c r="W137" i="41" s="1"/>
  <c r="W127" i="41"/>
  <c r="J14" i="75"/>
  <c r="K12" i="75"/>
  <c r="H34" i="75"/>
  <c r="H32" i="75" s="1"/>
  <c r="K34" i="75"/>
  <c r="AB112" i="41"/>
  <c r="AD112" i="41"/>
  <c r="AC112" i="41"/>
  <c r="AD118" i="41"/>
  <c r="AC118" i="41"/>
  <c r="AB118" i="41"/>
  <c r="V102" i="41"/>
  <c r="O8" i="75" s="1"/>
  <c r="V129" i="41"/>
  <c r="AB115" i="41"/>
  <c r="AC115" i="41"/>
  <c r="AD115" i="41"/>
  <c r="AC106" i="41"/>
  <c r="AB106" i="41"/>
  <c r="AD106" i="41"/>
  <c r="E194" i="20" l="1"/>
  <c r="I32" i="75"/>
  <c r="J22" i="75"/>
  <c r="K14" i="75"/>
  <c r="AC102" i="41"/>
  <c r="V117" i="41"/>
  <c r="AB102" i="41"/>
  <c r="AD102" i="41"/>
  <c r="V125" i="41"/>
  <c r="AC129" i="41"/>
  <c r="AD129" i="41"/>
  <c r="AB129" i="41"/>
  <c r="I34" i="75" l="1"/>
  <c r="I35" i="75" s="1"/>
  <c r="F194" i="20"/>
  <c r="J24" i="75"/>
  <c r="J17" i="75"/>
  <c r="E192" i="20"/>
  <c r="I27" i="75"/>
  <c r="AB117" i="41"/>
  <c r="AC117" i="41"/>
  <c r="AD117" i="41"/>
  <c r="AD125" i="41"/>
  <c r="AB125" i="41"/>
  <c r="AC125" i="41"/>
  <c r="V126" i="41"/>
  <c r="X127" i="41" s="1"/>
  <c r="V127" i="41" s="1"/>
  <c r="J19" i="75" l="1"/>
  <c r="Q22" i="75"/>
  <c r="I29" i="75"/>
  <c r="I30" i="75" s="1"/>
  <c r="F192" i="20"/>
  <c r="H24" i="75"/>
  <c r="AD126" i="41"/>
  <c r="AB126" i="41"/>
  <c r="AC126" i="41"/>
  <c r="H19" i="75" l="1"/>
  <c r="AD127" i="41"/>
  <c r="AC127" i="41"/>
  <c r="AB127" i="41"/>
  <c r="I17" i="75" l="1"/>
  <c r="I19" i="75" s="1"/>
  <c r="I20" i="75" s="1"/>
  <c r="M11" i="76" l="1"/>
  <c r="M8" i="76"/>
  <c r="N8" i="76" s="1"/>
  <c r="N10" i="76" l="1"/>
  <c r="O22" i="75"/>
  <c r="I7" i="75"/>
  <c r="J7" i="75" s="1"/>
  <c r="I12" i="75"/>
  <c r="I14" i="75" s="1"/>
  <c r="I15" i="75" s="1"/>
  <c r="I22" i="75"/>
  <c r="P22" i="75" s="1"/>
  <c r="H9" i="75"/>
  <c r="H7" i="75"/>
  <c r="H22" i="75"/>
  <c r="H49" i="75"/>
  <c r="H51" i="75" s="1"/>
  <c r="K7" i="75" l="1"/>
  <c r="J9" i="75"/>
  <c r="K9" i="75" s="1"/>
  <c r="P8" i="75"/>
  <c r="I49" i="75"/>
  <c r="I24" i="75"/>
  <c r="I25" i="75" s="1"/>
  <c r="I9" i="75"/>
  <c r="I10" i="75" s="1"/>
  <c r="H13" i="76"/>
  <c r="H15" i="76" l="1"/>
  <c r="J13" i="76"/>
  <c r="I51" i="75"/>
  <c r="I52" i="75" s="1"/>
  <c r="J49" i="75"/>
  <c r="I13" i="76"/>
  <c r="I15" i="76" s="1"/>
  <c r="I16" i="76" s="1"/>
  <c r="O13" i="76" l="1"/>
  <c r="K13" i="76"/>
  <c r="J15" i="76"/>
  <c r="K49" i="75"/>
  <c r="J51" i="75"/>
  <c r="K51" i="75" s="1"/>
  <c r="K15" i="76" l="1"/>
  <c r="O15" i="76"/>
</calcChain>
</file>

<file path=xl/comments1.xml><?xml version="1.0" encoding="utf-8"?>
<comments xmlns="http://schemas.openxmlformats.org/spreadsheetml/2006/main">
  <authors>
    <author>Ivanovskaya</author>
  </authors>
  <commentList>
    <comment ref="E49" authorId="0">
      <text>
        <r>
          <rPr>
            <b/>
            <sz val="9"/>
            <color indexed="81"/>
            <rFont val="Tahoma"/>
            <family val="2"/>
            <charset val="204"/>
          </rPr>
          <t>Ivanovskaya:</t>
        </r>
        <r>
          <rPr>
            <sz val="9"/>
            <color indexed="81"/>
            <rFont val="Tahoma"/>
            <family val="2"/>
            <charset val="204"/>
          </rPr>
          <t xml:space="preserve">
Распоряжение Комитета по тарифам Санкт-Петербурга от 27.11.2015 N 379-р</t>
        </r>
      </text>
    </comment>
    <comment ref="E60" authorId="0">
      <text>
        <r>
          <rPr>
            <b/>
            <sz val="9"/>
            <color indexed="81"/>
            <rFont val="Tahoma"/>
            <family val="2"/>
            <charset val="204"/>
          </rPr>
          <t>Ivanovskaya:</t>
        </r>
        <r>
          <rPr>
            <sz val="9"/>
            <color indexed="81"/>
            <rFont val="Tahoma"/>
            <family val="2"/>
            <charset val="204"/>
          </rPr>
          <t xml:space="preserve">
Распоряжение Комитета по тарифам Санкт-Петербурга от 27.11.2015 N 363-р</t>
        </r>
      </text>
    </comment>
    <comment ref="F60" authorId="0">
      <text>
        <r>
          <rPr>
            <b/>
            <sz val="9"/>
            <color indexed="81"/>
            <rFont val="Tahoma"/>
            <family val="2"/>
            <charset val="204"/>
          </rPr>
          <t>Ivanovskaya:</t>
        </r>
        <r>
          <rPr>
            <sz val="9"/>
            <color indexed="81"/>
            <rFont val="Tahoma"/>
            <family val="2"/>
            <charset val="204"/>
          </rPr>
          <t xml:space="preserve">
Распоряжение Комитета по тарифам Санкт-Петербурга от 27.11.2015 N 364-р</t>
        </r>
      </text>
    </comment>
    <comment ref="G60" authorId="0">
      <text>
        <r>
          <rPr>
            <b/>
            <sz val="9"/>
            <color indexed="81"/>
            <rFont val="Tahoma"/>
            <family val="2"/>
            <charset val="204"/>
          </rPr>
          <t>Ivanovskaya:</t>
        </r>
        <r>
          <rPr>
            <sz val="9"/>
            <color indexed="81"/>
            <rFont val="Tahoma"/>
            <family val="2"/>
            <charset val="204"/>
          </rPr>
          <t xml:space="preserve">
Распоряжение Комитета по тарифам Санкт-Петербурга от 27.11.2015 N 371-р</t>
        </r>
      </text>
    </comment>
    <comment ref="G68" authorId="0">
      <text>
        <r>
          <rPr>
            <b/>
            <sz val="9"/>
            <color indexed="81"/>
            <rFont val="Tahoma"/>
            <family val="2"/>
            <charset val="204"/>
          </rPr>
          <t>Ivanovskaya:</t>
        </r>
        <r>
          <rPr>
            <sz val="9"/>
            <color indexed="81"/>
            <rFont val="Tahoma"/>
            <family val="2"/>
            <charset val="204"/>
          </rPr>
          <t xml:space="preserve">
тыс. руб./Гкал/ч в мес.
</t>
        </r>
      </text>
    </comment>
  </commentList>
</comments>
</file>

<file path=xl/comments2.xml><?xml version="1.0" encoding="utf-8"?>
<comments xmlns="http://schemas.openxmlformats.org/spreadsheetml/2006/main">
  <authors>
    <author>Пользователь Windows</author>
  </authors>
  <commentList>
    <comment ref="P57" authorId="0">
      <text>
        <r>
          <rPr>
            <b/>
            <sz val="9"/>
            <color indexed="81"/>
            <rFont val="Tahoma"/>
            <family val="2"/>
            <charset val="204"/>
          </rPr>
          <t>выдача молока</t>
        </r>
      </text>
    </comment>
    <comment ref="Q85" authorId="0">
      <text>
        <r>
          <rPr>
            <b/>
            <sz val="9"/>
            <color indexed="81"/>
            <rFont val="Tahoma"/>
            <family val="2"/>
            <charset val="204"/>
          </rPr>
          <t>лицензионный платеж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<sst xmlns="http://schemas.openxmlformats.org/spreadsheetml/2006/main" count="2876" uniqueCount="1016">
  <si>
    <t>Топливо на технологические цели</t>
  </si>
  <si>
    <t>тыс. руб.</t>
  </si>
  <si>
    <t>Вода на технологические цели</t>
  </si>
  <si>
    <t>%</t>
  </si>
  <si>
    <t>Средний одноставочный тариф</t>
  </si>
  <si>
    <t xml:space="preserve"> руб./Гкал</t>
  </si>
  <si>
    <t>Численность ППП</t>
  </si>
  <si>
    <t>Общая численность</t>
  </si>
  <si>
    <t>Средняя заработная плата</t>
  </si>
  <si>
    <t>руб./чел. в мес.</t>
  </si>
  <si>
    <t>Показатель</t>
  </si>
  <si>
    <t>Ед.изм.</t>
  </si>
  <si>
    <t>руб./Гкал</t>
  </si>
  <si>
    <t>Гкал</t>
  </si>
  <si>
    <t>Индексы</t>
  </si>
  <si>
    <t>Индекс потребительских цен</t>
  </si>
  <si>
    <t>Газ</t>
  </si>
  <si>
    <t>Электрическая энергия</t>
  </si>
  <si>
    <t>Тепловая энергия</t>
  </si>
  <si>
    <t>руб./куб.м</t>
  </si>
  <si>
    <t>Итого затраты на топливо</t>
  </si>
  <si>
    <t>тыс.руб.</t>
  </si>
  <si>
    <t>тыс.кВтч</t>
  </si>
  <si>
    <t>руб./кВтч</t>
  </si>
  <si>
    <t>Объем электроэнергии</t>
  </si>
  <si>
    <t>Цена</t>
  </si>
  <si>
    <t>Затраты</t>
  </si>
  <si>
    <t>Электрическая энергия на технологические цели</t>
  </si>
  <si>
    <t>Объем водоснабжения</t>
  </si>
  <si>
    <t>куб.м</t>
  </si>
  <si>
    <t>Затраты на покупку воды</t>
  </si>
  <si>
    <t>Объем водоотведения</t>
  </si>
  <si>
    <t>Затраты на водоотведение</t>
  </si>
  <si>
    <t>Справочно:</t>
  </si>
  <si>
    <t>Полезный отпуск</t>
  </si>
  <si>
    <t>Структура полезного отпуска</t>
  </si>
  <si>
    <t xml:space="preserve">Всего </t>
  </si>
  <si>
    <t>7</t>
  </si>
  <si>
    <t>Мазут</t>
  </si>
  <si>
    <t>6</t>
  </si>
  <si>
    <t>Численность цехового персонала</t>
  </si>
  <si>
    <t>Передача</t>
  </si>
  <si>
    <t>1</t>
  </si>
  <si>
    <t>1.1</t>
  </si>
  <si>
    <t>1.2</t>
  </si>
  <si>
    <t>2</t>
  </si>
  <si>
    <t>3</t>
  </si>
  <si>
    <t>5</t>
  </si>
  <si>
    <t>4</t>
  </si>
  <si>
    <t>Расходы на топливо</t>
  </si>
  <si>
    <t>Расходы на холодную воду</t>
  </si>
  <si>
    <t>Расходы на теплоноситель</t>
  </si>
  <si>
    <t>Уголь</t>
  </si>
  <si>
    <t>Оптовая цена</t>
  </si>
  <si>
    <t>Снабженческо-сбытовые услуги</t>
  </si>
  <si>
    <t>Спец.надбавка</t>
  </si>
  <si>
    <t>тыс.куб.м</t>
  </si>
  <si>
    <t>ИТОГО</t>
  </si>
  <si>
    <t>Численность АУП</t>
  </si>
  <si>
    <t>8</t>
  </si>
  <si>
    <t>Объем топлива</t>
  </si>
  <si>
    <t>Тариф на транспортировку (услуги ГРО)</t>
  </si>
  <si>
    <t>Покупная тепловая энергия</t>
  </si>
  <si>
    <t>Объем покупной тепловой энергии</t>
  </si>
  <si>
    <t>Итого затраты на покупную тепловую энергию</t>
  </si>
  <si>
    <t>Передача тепловой энергии</t>
  </si>
  <si>
    <t>административно-управленческий персонал</t>
  </si>
  <si>
    <t xml:space="preserve">расходы на реализацию мероприятий по энергосбережению и повышению энергетической эффективности </t>
  </si>
  <si>
    <t>расходы на подписку на официальные издания (источники официального опубликования правовых актов органов государственной власти Санкт-Петербурга)</t>
  </si>
  <si>
    <t>расходы на публикацию материалов в официальных изданиях (источниках официального опубликования правовых актов органов государственной власти Санкт-Петербурга)</t>
  </si>
  <si>
    <t>9</t>
  </si>
  <si>
    <t>10</t>
  </si>
  <si>
    <t>11</t>
  </si>
  <si>
    <t>Объем теплоносителя</t>
  </si>
  <si>
    <t>Амортизация основных средств и нематериальных активов</t>
  </si>
  <si>
    <t>Расходы на служебные командировки</t>
  </si>
  <si>
    <t>Расходы на обучение персонала</t>
  </si>
  <si>
    <t>Расходы на капитальные вложения (инвестиции)</t>
  </si>
  <si>
    <t>расходы на услуги банков (подконтрольные расходы)</t>
  </si>
  <si>
    <t>Наименование</t>
  </si>
  <si>
    <t>№ п/п</t>
  </si>
  <si>
    <t>Теплоноситель</t>
  </si>
  <si>
    <t>охрана труда и проф.безопасность</t>
  </si>
  <si>
    <t>расходы на приобретение прав</t>
  </si>
  <si>
    <t>расходы на обеспечение связи</t>
  </si>
  <si>
    <t>консультационные и информационные услуги</t>
  </si>
  <si>
    <t>прочие расходы</t>
  </si>
  <si>
    <t>Покупка теплоносителя</t>
  </si>
  <si>
    <t>Производство</t>
  </si>
  <si>
    <t>1.</t>
  </si>
  <si>
    <t>2.</t>
  </si>
  <si>
    <t>3.</t>
  </si>
  <si>
    <t>4.</t>
  </si>
  <si>
    <t>чел.</t>
  </si>
  <si>
    <t>Гкал/ч</t>
  </si>
  <si>
    <t>№ п.п.</t>
  </si>
  <si>
    <t>Наименование статьи</t>
  </si>
  <si>
    <t>Ед. измерения</t>
  </si>
  <si>
    <t>Всего</t>
  </si>
  <si>
    <t>Коэффициент индексации
К инд = (1-ИР)*(1+ИПЦ)*(1+ИКА*Кэл)</t>
  </si>
  <si>
    <t>Индекс потребительских цен на расчетный период регулирования (ИПЦ)</t>
  </si>
  <si>
    <t>Индекс эффективности операционных расходов (ИР)</t>
  </si>
  <si>
    <t>Индекс изменения количества активов (ИКА)</t>
  </si>
  <si>
    <t>установленная тепловая мощность источника тепловой энергии</t>
  </si>
  <si>
    <t>количество условных единиц, относящихся к активам, необходимым для осуществления регулируемой деятельности (передача т/э)</t>
  </si>
  <si>
    <t>у.е.</t>
  </si>
  <si>
    <r>
      <t>Коэффициент эластичности затрат по росту активов (К</t>
    </r>
    <r>
      <rPr>
        <vertAlign val="subscript"/>
        <sz val="12"/>
        <rFont val="Times New Roman"/>
        <family val="1"/>
        <charset val="204"/>
      </rPr>
      <t>эл</t>
    </r>
    <r>
      <rPr>
        <sz val="12"/>
        <rFont val="Times New Roman"/>
        <family val="1"/>
        <charset val="204"/>
      </rPr>
      <t>)</t>
    </r>
  </si>
  <si>
    <t>Расходы на электрическую энергию</t>
  </si>
  <si>
    <t>Расходы на тепловую энергию</t>
  </si>
  <si>
    <t>Сырье и материалы</t>
  </si>
  <si>
    <t>Ремонт основных средств</t>
  </si>
  <si>
    <t>Оплата труда</t>
  </si>
  <si>
    <t>ВСЕГО численность</t>
  </si>
  <si>
    <t>численность основного производственного персонала</t>
  </si>
  <si>
    <t>численность цехового персонала</t>
  </si>
  <si>
    <t>численность административно-управленческого персонала</t>
  </si>
  <si>
    <t>Работы и услуги производственного характера, выполняемые по договорам со сторонними организациями</t>
  </si>
  <si>
    <t>проверка</t>
  </si>
  <si>
    <t>Служебные командировки</t>
  </si>
  <si>
    <t>Обучение персонала</t>
  </si>
  <si>
    <t>Лизинговые платежи</t>
  </si>
  <si>
    <t>Арендная плата</t>
  </si>
  <si>
    <t>Услуги по водоотведению</t>
  </si>
  <si>
    <t>Расходы на уплату налогов, сборов и других обязательных платежей, в том числе:</t>
  </si>
  <si>
    <t>расходы на обязательное страхование</t>
  </si>
  <si>
    <t>налог на имущество</t>
  </si>
  <si>
    <t>транспортный налог</t>
  </si>
  <si>
    <t>налог на прибыль</t>
  </si>
  <si>
    <t>водный налог</t>
  </si>
  <si>
    <t>земельный налог</t>
  </si>
  <si>
    <t>иные расходы</t>
  </si>
  <si>
    <t>Концессионная плата</t>
  </si>
  <si>
    <t>Расходы по сомнительным долгам</t>
  </si>
  <si>
    <t>Отчисления на социальные нужды, в том числе:</t>
  </si>
  <si>
    <t>основной производственный персонал</t>
  </si>
  <si>
    <t>цеховой персонал</t>
  </si>
  <si>
    <t>Выплаты по договорам займа и кредитным договорам, включая проценты по ним</t>
  </si>
  <si>
    <t>Операционные расходы</t>
  </si>
  <si>
    <t>Неподконтрольные расходы</t>
  </si>
  <si>
    <t>Величина, учитывающая результаты деятельности</t>
  </si>
  <si>
    <t>Корректировка НВВ</t>
  </si>
  <si>
    <t>Итого НВВ (сумма 1 + 2 + 3)</t>
  </si>
  <si>
    <t>Полезный отпуск всего</t>
  </si>
  <si>
    <t xml:space="preserve"> - с коллекторов</t>
  </si>
  <si>
    <t xml:space="preserve"> - через тепловую сеть</t>
  </si>
  <si>
    <t>Потери</t>
  </si>
  <si>
    <t>Стоимость потерь (по тарифу производства без теплоносителя)</t>
  </si>
  <si>
    <t>НВВ передачи (со стоимостью потерь)</t>
  </si>
  <si>
    <t>Итого средний одноставочный тариф на тепловую энергию</t>
  </si>
  <si>
    <t>Ед. изм.</t>
  </si>
  <si>
    <t>рост 2 полугодие / 1 полугодию</t>
  </si>
  <si>
    <t>Необходимая валовая выручка</t>
  </si>
  <si>
    <t>Петростат</t>
  </si>
  <si>
    <t>Расчет уровня операционных расходов (ОР)
(2014 год - базовый)</t>
  </si>
  <si>
    <t>Иные работы и услуги, выполняемые по договорам с организациями</t>
  </si>
  <si>
    <t>Другие расходы, не относящиеся к неподконтрольным расходам, в том числе:</t>
  </si>
  <si>
    <t>Коэффициент изменения объема полезного отпуска</t>
  </si>
  <si>
    <t>Индекс роста потребительских цен</t>
  </si>
  <si>
    <t>Коэффициент снижения расходов</t>
  </si>
  <si>
    <t>Установлено на 2015 год - всего</t>
  </si>
  <si>
    <t>Предложение ТСО на 2016 год</t>
  </si>
  <si>
    <t>Экономически обоснованные расходы по расчетам специалистов на 2016 год</t>
  </si>
  <si>
    <t>Расчет специалистов на 2016 год (с учетом предельного роста подконтрольных расходов)</t>
  </si>
  <si>
    <t>Расчет предельного уровня подконтрольных расходов на 2015 год</t>
  </si>
  <si>
    <t>01.01.2018-30.06.2018</t>
  </si>
  <si>
    <t>01.07.2018-31.12.2018</t>
  </si>
  <si>
    <t>Всего 2018</t>
  </si>
  <si>
    <t>01.01.2019-30.06.2019</t>
  </si>
  <si>
    <t>01.07.2019-31.12.2019</t>
  </si>
  <si>
    <t>Всего 2019</t>
  </si>
  <si>
    <t>На 2019 год</t>
  </si>
  <si>
    <t>с 01.01.2019 по 30.06.2019</t>
  </si>
  <si>
    <t>с 01.07.2019 по 31.12.2019</t>
  </si>
  <si>
    <t>работы и услуги производственного характера</t>
  </si>
  <si>
    <t>Расчетная предпринимательская прибыль</t>
  </si>
  <si>
    <t>текущий ремонт</t>
  </si>
  <si>
    <t>Тариф на питьевую воду</t>
  </si>
  <si>
    <t>Тариф на водоотведение</t>
  </si>
  <si>
    <t>Цена на топливо</t>
  </si>
  <si>
    <t>Покупка питьевой воды  - на открытый ГВС (ГУП "Водоканал СПб")</t>
  </si>
  <si>
    <t>Услугу по водоотведению (ГУП "Водоканал СПб")</t>
  </si>
  <si>
    <t>Плановая объемная теплота сгорания, ккал/куб. м.</t>
  </si>
  <si>
    <t>Процент расчетной предпринимательской прибыли от текущих расходов (за исключением расходов на топливо, расходов на приобретение тепловой энергии (теплоносителя) и услуг по передаче тепловой энергии (теплоносителя), расходов на выплаты по договорам займа и кредитным договорам, включая возврат сумм основного долга и процентов по ним) и расходов на амортизацию основных средств и нематериальных активов</t>
  </si>
  <si>
    <t>НВВ без нормативной прибыли и налога на прибыль с нормативной прибыли</t>
  </si>
  <si>
    <t>Налог на прибыль с нормативной прибыли</t>
  </si>
  <si>
    <t>Нормативная прибыль = нормативный уровень прибыли * НВВ без прибыли и налога на прибыль/(100%-нормативный уровень прибыли/(1-20%))</t>
  </si>
  <si>
    <t>уровень нормативной прибыли =
Норматиная прибыль/НВВ</t>
  </si>
  <si>
    <t>Покупка питьевой воды у ГУП "Водоканал СПб"</t>
  </si>
  <si>
    <t>ЭОР НВВ</t>
  </si>
  <si>
    <t>Тарифная выручка</t>
  </si>
  <si>
    <t>Расходы концессионера на осуществление государственного кадастрового учета, государственной регистрации права собственности концедента</t>
  </si>
  <si>
    <t>Корректировка с целью учета отклонения фактических значений параметров расчета тарифов от значений, учтенных при установлении тарифов</t>
  </si>
  <si>
    <t>Корректировка необходимой валовой выручки с учетом степени исполнения регулируемой организацией обязательств по созданию и (или)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</t>
  </si>
  <si>
    <t>Корректировка НВВ в связи с изменением (неисполнением) инвестиционной программы</t>
  </si>
  <si>
    <t>Корректировка,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(расчетных)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</t>
  </si>
  <si>
    <t>Расходы на погашение и обслуживание заемных средств, привлекаемых на реализацию мероприятий инвестиционной программы</t>
  </si>
  <si>
    <t>Выплаты, предусмотренные коллективными договорами</t>
  </si>
  <si>
    <t>4.1</t>
  </si>
  <si>
    <t>Итого средний одноставочный тариф на теплоноситель</t>
  </si>
  <si>
    <t>Тариф на теплоноситель</t>
  </si>
  <si>
    <t>ГВС в закрытой системе</t>
  </si>
  <si>
    <t>вода</t>
  </si>
  <si>
    <t>производство</t>
  </si>
  <si>
    <t>передача</t>
  </si>
  <si>
    <t>пар</t>
  </si>
  <si>
    <t>капитальный ремонт</t>
  </si>
  <si>
    <t>химреагенты</t>
  </si>
  <si>
    <t>материалы на ремонт</t>
  </si>
  <si>
    <t>прочие материалы</t>
  </si>
  <si>
    <t>расходы на оплату услуг связи</t>
  </si>
  <si>
    <t>расходы на оплату вневедомственной охраны</t>
  </si>
  <si>
    <t>расходы на оплату коммунальных услуг</t>
  </si>
  <si>
    <t>расходы на оплату юридических, информационных, аудиторских и консультационных услуг</t>
  </si>
  <si>
    <t>расходы на оплату других работ и услуг</t>
  </si>
  <si>
    <t>расходы на оформление и сопровождение ЭЦП</t>
  </si>
  <si>
    <t>расходы по охране труда и технике безопасности</t>
  </si>
  <si>
    <t>расходы на канцелярские товары</t>
  </si>
  <si>
    <t>Расходы на ремонт основных средств</t>
  </si>
  <si>
    <t>Расходы на оплату труда</t>
  </si>
  <si>
    <t>Расходы на оплату работ и услуг производственного характера, выполняемых по договорам со сторонними организациями</t>
  </si>
  <si>
    <t>Лизинговый платеж</t>
  </si>
  <si>
    <t>Нормативная прибыль в отношении объектов, находящихся в государственной или муниципальной собственности и эксплуатируемых регулируемой организацией на основании концессионного соглашения или договора аренды, заключенных в соответствии с законодательством Российской Федерации не ранее 1 января 2014 г.</t>
  </si>
  <si>
    <t>4.2</t>
  </si>
  <si>
    <t>Прочая нормативная прибыль</t>
  </si>
  <si>
    <t>плата за выбросы и сбросы загрязняющих веществ в окружающую среду, размещение отходов и другие виды негативного воздействия на окружающую среду в пределах установленных нормативов и (или) лимитов</t>
  </si>
  <si>
    <t>Арендная плата в части имущества, используемого для осуществления регулируемой деятельности</t>
  </si>
  <si>
    <t>услуги банка</t>
  </si>
  <si>
    <t>Суммарная экономия от снижения ОР и от снижения потребления энергоресурсов, холодной воды и теплоносителя, достигнутая регулируемой организацией в предыдущих долгосрочных периодах регулирования</t>
  </si>
  <si>
    <t>свыше 500</t>
  </si>
  <si>
    <t>от 100 до 500 включительно</t>
  </si>
  <si>
    <t>от 10 до 100 включительно</t>
  </si>
  <si>
    <t>от 1 до 10 включительно</t>
  </si>
  <si>
    <t>от 0,1 до 1 включительно</t>
  </si>
  <si>
    <t>от 0,01 до 0,1 включительно</t>
  </si>
  <si>
    <t>до 0,01 включительно</t>
  </si>
  <si>
    <t>Приказ ФАС России от 15.03.2016 N 246/16</t>
  </si>
  <si>
    <t>Приказ ФСТ России от 28.04.2015 N 108-э/1</t>
  </si>
  <si>
    <t>Распоряжение Комитета по тарифам Санкт-Петербурга от 27.12.2017 N 267-р</t>
  </si>
  <si>
    <t>ВН</t>
  </si>
  <si>
    <t>СН1</t>
  </si>
  <si>
    <t>СН2</t>
  </si>
  <si>
    <t>НН</t>
  </si>
  <si>
    <t>Водоснабжение/водоотведение</t>
  </si>
  <si>
    <t>население</t>
  </si>
  <si>
    <t>прочие</t>
  </si>
  <si>
    <t>ГУП "Водоканал СПб"</t>
  </si>
  <si>
    <t>Иные</t>
  </si>
  <si>
    <t>Тариф на покупку тепловой энергии</t>
  </si>
  <si>
    <t>ГУП "ТЭК СПб"</t>
  </si>
  <si>
    <t>ПАО "ТГК-1"</t>
  </si>
  <si>
    <t>ООО "Петербургтеплоэнерго"</t>
  </si>
  <si>
    <t>с коллекторов</t>
  </si>
  <si>
    <t xml:space="preserve">вода </t>
  </si>
  <si>
    <t>по сетям</t>
  </si>
  <si>
    <t>Тариф на услуги по передаче тепловой энергии</t>
  </si>
  <si>
    <t>АО «ЭКОПРОМ»</t>
  </si>
  <si>
    <t>АО "АТЭК"</t>
  </si>
  <si>
    <t>ООО "Эксплуатационная компания "Арго-Сервис"</t>
  </si>
  <si>
    <t>ООО "ДОЗ № 1"</t>
  </si>
  <si>
    <t>НАО "Энергетический Альянс" (в)</t>
  </si>
  <si>
    <t>ООО "ЭКОЛ"</t>
  </si>
  <si>
    <t>Филиал "Невский водопровод" АО "ЛОКС"</t>
  </si>
  <si>
    <t>ООО "Коммунальное хозяйство"</t>
  </si>
  <si>
    <t>ООО "СК-СИГМА"</t>
  </si>
  <si>
    <t>ООО "Энергоснаб-Красные Зори"</t>
  </si>
  <si>
    <t>ООО "Софийский бульвар" (в)</t>
  </si>
  <si>
    <t>АО "Особые экономические зоны" (АО "ОЭЗ") (в)</t>
  </si>
  <si>
    <t>ООО "Воздушные ворота северной столицы» (ООО "ВВСС") (в)</t>
  </si>
  <si>
    <t>АО "Морской порт Санкт-Петербург" (в)</t>
  </si>
  <si>
    <t>ЗАО "Агентство по реконструкции и застройке нежилой зоны "Шушары"</t>
  </si>
  <si>
    <t>АО "Пролетарский завод"</t>
  </si>
  <si>
    <t>АО «Аэропорт «Пулково» (в)</t>
  </si>
  <si>
    <t>ПАО СЗ "Северная верфь"</t>
  </si>
  <si>
    <t>Октябрьская Дирекция по тепловодоснабжению – структурное подразделение Центральной Дирекции по тепловодоснабжению - филиала  ОАО «РЖД»</t>
  </si>
  <si>
    <t>АО "Водтрансприбор" (в)</t>
  </si>
  <si>
    <t>АО "КировТЭК"</t>
  </si>
  <si>
    <t>АО "ЛОМО"</t>
  </si>
  <si>
    <t>СПб ГБСУ СО "Психоневрологический интернат №6" (СПб ГБСУ СО ПНИ-6)</t>
  </si>
  <si>
    <t>СПб ГУП "Петербургский метрополитен"</t>
  </si>
  <si>
    <t>АО "ГСР Водоканал"</t>
  </si>
  <si>
    <t>ФГБУ "ЦЖКУ" Минобороны России</t>
  </si>
  <si>
    <t>ООО "ГАЗКОМПЛЕКТ"</t>
  </si>
  <si>
    <t>ООО "Адамант"</t>
  </si>
  <si>
    <t>ООО "Северо-Западная управляющая компания" (вместо ООО"Цветочная 6")</t>
  </si>
  <si>
    <t>АО "Компрессор"</t>
  </si>
  <si>
    <t>ОАО "Аккумуляторная компания "Ригель"</t>
  </si>
  <si>
    <t>ООО "Теплоснабжающая сетевая компания" (ООО "ТСК")</t>
  </si>
  <si>
    <t>С/х производственный кооператив "Племзавод "Детскосельский"</t>
  </si>
  <si>
    <t>АО "Особые экономические зоны" (АО "ОЭЗ") (т)</t>
  </si>
  <si>
    <t>ООО "Газпром трансгаз Санкт-Петербург"</t>
  </si>
  <si>
    <t>Федеральное государственное бюджетное образовательное учреждение высшего образования «Петербургский государственный университет путей сообщения Императора Александра I» 
(ФГБОУ ВО ПГУПС)</t>
  </si>
  <si>
    <t>АО "Морской порт С-Петербург" (т)</t>
  </si>
  <si>
    <t>АО "КИНОСТУДИЯ "ЛЕНФИЛЬМ"</t>
  </si>
  <si>
    <t xml:space="preserve">ООО «Энергосервис» </t>
  </si>
  <si>
    <t>АО "Редэс Лтд"</t>
  </si>
  <si>
    <t>ОАО "НПО ЦКТИ" им. И. И. Ползунова</t>
  </si>
  <si>
    <t>ООО "ЭнергоИнвест"</t>
  </si>
  <si>
    <t>ООО " Энергогазмонтаж" (ЭГМ)</t>
  </si>
  <si>
    <t>ООО "Теплоэнерго"(т)</t>
  </si>
  <si>
    <t>НАО "СВЕЗА Усть-Ижора"</t>
  </si>
  <si>
    <t>ООО "Пром Импульс"</t>
  </si>
  <si>
    <t>ООО "Энергопромсервис"</t>
  </si>
  <si>
    <t>АО "Водтрансприбор" (т)</t>
  </si>
  <si>
    <t>ООО «ЭНЕРГИЯ»</t>
  </si>
  <si>
    <t>ФГБОУ ВО "ГУМРФ имени адмирала С.О.Макарова"</t>
  </si>
  <si>
    <t>ЗАО "Пансионат "Буревестник"</t>
  </si>
  <si>
    <t>ЗАО "ЭЭУК "Авангард-Энерго"</t>
  </si>
  <si>
    <t>АО «ЛОМО» (т)</t>
  </si>
  <si>
    <t>ООО "Фирма "РОСС"</t>
  </si>
  <si>
    <t>ООО "Квартальная котельная"</t>
  </si>
  <si>
    <t>ЗАО "ГСР ТЭЦ"</t>
  </si>
  <si>
    <t>ООО "ЭнергоРесурс 2005"</t>
  </si>
  <si>
    <t>ФГБУ науки Ордена Трудового Красного Знамени Иститут химии силикатов им. И.В.Гребенщикова РАН (ИХС РАН)</t>
  </si>
  <si>
    <t>АО " Компонент"</t>
  </si>
  <si>
    <t>ФБОУ ВПО "СПбГПУ"</t>
  </si>
  <si>
    <t>ООО "Генерирующая компания "Обуховоэнерго"</t>
  </si>
  <si>
    <t>АО "Интер РАО - Электрогенерация" (филиал "Северо-Западная ТЭЦ")</t>
  </si>
  <si>
    <t>АО "Юго-Западная ТЭЦ"</t>
  </si>
  <si>
    <t>АО "Теплосеть Санкт-Петербурга"</t>
  </si>
  <si>
    <t>ЗАО "Тепломагистраль"</t>
  </si>
  <si>
    <t>Отпуск с коллекторов</t>
  </si>
  <si>
    <t>Приказ ФАС России от 03.08.2018 N 1088/18</t>
  </si>
  <si>
    <t>Тариф на транспортировку (услуги ГРО) (ООО "ПетербургГаз")</t>
  </si>
  <si>
    <t>Тариф на транспортировку (услуги ГРО) (ОАО "Газпром газораспределение Ленинградская область")</t>
  </si>
  <si>
    <r>
      <t>Q</t>
    </r>
    <r>
      <rPr>
        <i/>
        <sz val="7"/>
        <color theme="1"/>
        <rFont val="Times New Roman"/>
        <family val="1"/>
        <charset val="204"/>
      </rPr>
      <t>план.</t>
    </r>
    <r>
      <rPr>
        <i/>
        <sz val="10"/>
        <color theme="1"/>
        <rFont val="Times New Roman"/>
        <family val="1"/>
        <charset val="204"/>
      </rPr>
      <t>/Q</t>
    </r>
    <r>
      <rPr>
        <i/>
        <sz val="7"/>
        <color theme="1"/>
        <rFont val="Times New Roman"/>
        <family val="1"/>
        <charset val="204"/>
      </rPr>
      <t>расчет</t>
    </r>
  </si>
  <si>
    <t>ккал/куб. м.</t>
  </si>
  <si>
    <t>Пересчет оптовой цены с учетом плановой объемной теплоты сгорания</t>
  </si>
  <si>
    <t>тариф 1 полугодие 2019</t>
  </si>
  <si>
    <t>тариф 2 полугодие 2019</t>
  </si>
  <si>
    <t>руб./т</t>
  </si>
  <si>
    <t>Диз.топливо</t>
  </si>
  <si>
    <t>Древесно-топливная смесь</t>
  </si>
  <si>
    <t>руб./1000 куб.м</t>
  </si>
  <si>
    <t>БАЛАНСОВЫЕ ПОКАЗАТЕЛИ ПО ПОЛУГОДИЯМ</t>
  </si>
  <si>
    <t>Производственные и хозяйственные нужды, прочие</t>
  </si>
  <si>
    <t>ИКУ</t>
  </si>
  <si>
    <t xml:space="preserve">Отопление </t>
  </si>
  <si>
    <t>Расход условного топлива всего, в том числе:</t>
  </si>
  <si>
    <t>тут</t>
  </si>
  <si>
    <t>газ</t>
  </si>
  <si>
    <t>уголь</t>
  </si>
  <si>
    <t>Доля</t>
  </si>
  <si>
    <t>Переводной коэффициент</t>
  </si>
  <si>
    <t>Расход натурального топлива всего, 
в том числе:</t>
  </si>
  <si>
    <t>тонн</t>
  </si>
  <si>
    <t>Удельный расход условного топлива на отпуск тэ с коллекторов</t>
  </si>
  <si>
    <t>кг ут/Гкал</t>
  </si>
  <si>
    <t>Расход электрической энергии</t>
  </si>
  <si>
    <t>тыс.кВт*ч</t>
  </si>
  <si>
    <t>Удельный расход электрической энергии на отпуск тепловой энергии с коллекторов</t>
  </si>
  <si>
    <t>кВт*ч/Гкал</t>
  </si>
  <si>
    <t xml:space="preserve">Покупка холодной питьевой воды на закрытый ГВС
 у ГУП "Водоканал СПб" </t>
  </si>
  <si>
    <t>Удельный расход воды</t>
  </si>
  <si>
    <t>куб.м/Гкал</t>
  </si>
  <si>
    <t>Удельный расход воды на закрытый ГВС</t>
  </si>
  <si>
    <t xml:space="preserve">Водоотведение 
ГУП "Водоканал СПб" </t>
  </si>
  <si>
    <t>мазут</t>
  </si>
  <si>
    <t>диз.топливо</t>
  </si>
  <si>
    <t>древесно-топливная смесь</t>
  </si>
  <si>
    <t xml:space="preserve">Покупка холодной питьевой воды на открытый ГВС
 у ГУП "Водоканал СПб" </t>
  </si>
  <si>
    <t>Удельный расход воды на открытый ГВС</t>
  </si>
  <si>
    <t>ГВС в открытой системе</t>
  </si>
  <si>
    <t>куб. м</t>
  </si>
  <si>
    <t>Покупка тепловой энергии (вода)</t>
  </si>
  <si>
    <t>Покупка тепловой энергии (пар)</t>
  </si>
  <si>
    <t xml:space="preserve">Покупка тепловой энергии </t>
  </si>
  <si>
    <t xml:space="preserve">Покупка теплоносителя </t>
  </si>
  <si>
    <t>объем</t>
  </si>
  <si>
    <t>цена</t>
  </si>
  <si>
    <r>
      <t xml:space="preserve">Полезный отпуск тепловой энергии, передаваемой по сетям ТСО и </t>
    </r>
    <r>
      <rPr>
        <b/>
        <sz val="12"/>
        <color rgb="FFFF0000"/>
        <rFont val="Times New Roman"/>
        <family val="1"/>
        <charset val="204"/>
      </rPr>
      <t>ГУП "ТЭК СПб"</t>
    </r>
    <r>
      <rPr>
        <b/>
        <sz val="12"/>
        <rFont val="Times New Roman"/>
        <family val="1"/>
        <charset val="204"/>
      </rPr>
      <t xml:space="preserve"> (с учетом компенсации потерь)</t>
    </r>
  </si>
  <si>
    <t>Покупка питьевой воды  - на закрытый ГВС (ГУП "Водоканал СПб")</t>
  </si>
  <si>
    <t>Услуги по передаче тепловой энергии</t>
  </si>
  <si>
    <t>Тариф на услуги по передаче</t>
  </si>
  <si>
    <t>Итого расходы на услуги по передаче</t>
  </si>
  <si>
    <t>Полезный отпуск на открытый ГВС</t>
  </si>
  <si>
    <t>Полезный отпуск на закрытый ГВС</t>
  </si>
  <si>
    <t>Компонент на тепловую энергию</t>
  </si>
  <si>
    <t xml:space="preserve">Электрическая энергия </t>
  </si>
  <si>
    <r>
      <t xml:space="preserve">Водоснабжение, водоотведение  
(ГУП "Водоканал СПб"(прочие)) </t>
    </r>
    <r>
      <rPr>
        <i/>
        <sz val="10"/>
        <color theme="1"/>
        <rFont val="Times New Roman"/>
        <family val="1"/>
        <charset val="204"/>
      </rPr>
      <t>(с июля)</t>
    </r>
  </si>
  <si>
    <r>
      <t xml:space="preserve">Водоснабжение, водоотведение  
(ГУП "Водоканал СПб"(население)) </t>
    </r>
    <r>
      <rPr>
        <i/>
        <sz val="10"/>
        <color theme="1"/>
        <rFont val="Times New Roman"/>
        <family val="1"/>
        <charset val="204"/>
      </rPr>
      <t>(с июля)</t>
    </r>
  </si>
  <si>
    <r>
      <t xml:space="preserve">оптовая цена </t>
    </r>
    <r>
      <rPr>
        <i/>
        <sz val="10"/>
        <color theme="1"/>
        <rFont val="Times New Roman"/>
        <family val="1"/>
        <charset val="204"/>
      </rPr>
      <t>(с июля)</t>
    </r>
  </si>
  <si>
    <r>
      <t xml:space="preserve">услуги ГРО и ССУ </t>
    </r>
    <r>
      <rPr>
        <i/>
        <sz val="10"/>
        <color theme="1"/>
        <rFont val="Times New Roman"/>
        <family val="1"/>
        <charset val="204"/>
      </rPr>
      <t>(с июля)</t>
    </r>
  </si>
  <si>
    <t>Природный газ (1 полугодие 2019)</t>
  </si>
  <si>
    <t>на 2019 год</t>
  </si>
  <si>
    <t>1 полугодие 2019</t>
  </si>
  <si>
    <t xml:space="preserve">Покупка холодной питьевой воды
 у ГУП "Водоканал СПб" на отопление </t>
  </si>
  <si>
    <t>Рост корр.2019/
2018</t>
  </si>
  <si>
    <t>Рост корр.2019/
2019</t>
  </si>
  <si>
    <t>Рост к предложению ТСО</t>
  </si>
  <si>
    <t>Прочие неподконтрольные расходы, в том числе:</t>
  </si>
  <si>
    <t>Скорректированное предложение специалистов на 2019 год</t>
  </si>
  <si>
    <t>Компонент на холодную воду</t>
  </si>
  <si>
    <t>С коллекторов</t>
  </si>
  <si>
    <t>По сетям</t>
  </si>
  <si>
    <t>Результирующая/Корректировка</t>
  </si>
  <si>
    <t>Комментарии</t>
  </si>
  <si>
    <t>в тарифе на 2018 г.</t>
  </si>
  <si>
    <t>в тарифе на 2019 г.</t>
  </si>
  <si>
    <t>в тарифе на 2020 г.</t>
  </si>
  <si>
    <t>в тарифе на 2021 г.</t>
  </si>
  <si>
    <t>Корректировка НВВ, в том числе:</t>
  </si>
  <si>
    <t>с ИПЦ</t>
  </si>
  <si>
    <t>Итого подлежит учету в, в том числе:</t>
  </si>
  <si>
    <t>Недополученный доход / расходы прошлых периодов</t>
  </si>
  <si>
    <r>
      <t xml:space="preserve">Итоги 2018 года 
</t>
    </r>
    <r>
      <rPr>
        <sz val="12"/>
        <color rgb="FFFF0000"/>
        <rFont val="Times New Roman"/>
        <family val="1"/>
        <charset val="204"/>
      </rPr>
      <t>(Второй год долгосрока)</t>
    </r>
  </si>
  <si>
    <t>основной производственный  персонал</t>
  </si>
  <si>
    <t>цеховый  персонал</t>
  </si>
  <si>
    <t>Справочно</t>
  </si>
  <si>
    <t>Расходы на приобретение энергетических ресурсов, холодной воды и теплоносителя</t>
  </si>
  <si>
    <t>Расчет НВВ</t>
  </si>
  <si>
    <t>Величина, учитывающая результаты деятельности до перехода к регулированию на основе долгосрочных параметров регулирования</t>
  </si>
  <si>
    <t>Нормативная прибыль</t>
  </si>
  <si>
    <t>Расчет неподконтрольных расходов</t>
  </si>
  <si>
    <t>Расходы на покупку энергетических ресурсов, холодной воды и теплоносителя</t>
  </si>
  <si>
    <t>Теплоноситель в открытой системе</t>
  </si>
  <si>
    <t>в т.ч. ремонтный персонал</t>
  </si>
  <si>
    <t>Расчет уровня операционных расходов (ОР)
(2018 год - базовый)</t>
  </si>
  <si>
    <t>Установлено на 2018</t>
  </si>
  <si>
    <t>Итого расходы на топливо на технологичнские цели</t>
  </si>
  <si>
    <t>Предложение ТСО на 2019 (корр.)</t>
  </si>
  <si>
    <t>цена по данным ОПР</t>
  </si>
  <si>
    <t>Расходы на оплату услуг, оказываемых организациями, осуществляющими регулируемые виды деятельности</t>
  </si>
  <si>
    <t>Смета расходов на производство и передачу тепловой энергии ФГАОУ ВО "СПбПУ" на 2019 г. (корректировка)</t>
  </si>
  <si>
    <t>Учет результатов деятельности ФГАОУ ВО "СПбПУ" в рамках тарифного регулирования, тыс. руб.</t>
  </si>
  <si>
    <t>куб.м.</t>
  </si>
  <si>
    <t>Установлено Комитетом по тарифам Санкт-Петербурга 
на 2018 год - корр. (ДП 2017-2021)</t>
  </si>
  <si>
    <t>Аморт произв</t>
  </si>
  <si>
    <t>Амортиз общехоз</t>
  </si>
  <si>
    <t>ОАО "Завод "Реконд"</t>
  </si>
  <si>
    <t>Группа от 1 до 10</t>
  </si>
  <si>
    <t xml:space="preserve"> покупка теплоносителя в откр.</t>
  </si>
  <si>
    <t>данные ОПР от 03.12.2018</t>
  </si>
  <si>
    <t>в т.ч. ОХР</t>
  </si>
  <si>
    <t>Итого</t>
  </si>
  <si>
    <t>2017 год</t>
  </si>
  <si>
    <t>2018 год</t>
  </si>
  <si>
    <t>2019 год</t>
  </si>
  <si>
    <t>2020 год</t>
  </si>
  <si>
    <t>2021 год</t>
  </si>
  <si>
    <t>Амортизация</t>
  </si>
  <si>
    <t>Пр-во</t>
  </si>
  <si>
    <t>Налог на имущество</t>
  </si>
  <si>
    <t>№</t>
  </si>
  <si>
    <t>Балансовая стоимость</t>
  </si>
  <si>
    <t>Год ввода в эксплуатацию</t>
  </si>
  <si>
    <t>Срок службы, лет</t>
  </si>
  <si>
    <t>Норма амортизации, % (месяц)</t>
  </si>
  <si>
    <t>Ежемесячная амортизация</t>
  </si>
  <si>
    <t>Остаточная стоимость на 01.01.14</t>
  </si>
  <si>
    <t>Амортизация 2014</t>
  </si>
  <si>
    <t>Амортизация в месяц</t>
  </si>
  <si>
    <t>Остаточная стоимость на 01.01.16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</si>
  <si>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</si>
  <si>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</si>
  <si>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</si>
  <si>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</si>
  <si>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</si>
  <si>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</si>
  <si>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</si>
  <si>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</si>
  <si>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</si>
  <si>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</si>
  <si>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</si>
  <si>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Остаточная стоимость на 01.01.17</t>
  </si>
  <si>
    <t>Остаточная стоимость на 01.02.17</t>
  </si>
  <si>
    <t>Остаточная стоимость на 01.03.17</t>
  </si>
  <si>
    <t>Остаточная стоимость на 01.04.17</t>
  </si>
  <si>
    <t>Остаточная стоимость на 01.05.17</t>
  </si>
  <si>
    <t>Остаточная стоимость на 01.06.17</t>
  </si>
  <si>
    <t>Остаточная стоимость на 01.07.17</t>
  </si>
  <si>
    <t>Остаточная стоимость на 01.08.17</t>
  </si>
  <si>
    <t>Остаточная стоимость на 01.09.17</t>
  </si>
  <si>
    <t>Остаточная стоимость на 01.10.17</t>
  </si>
  <si>
    <t>Остаточная стоимость на 01.11.17</t>
  </si>
  <si>
    <t>Остаточная стоимость на 01.12.17</t>
  </si>
  <si>
    <t>Остаточная стоимость на 01.01.18</t>
  </si>
  <si>
    <t>Остаточная стоимость на 01.01.19</t>
  </si>
  <si>
    <t>Остаточная стоимость на 01.01.20</t>
  </si>
  <si>
    <t>Остаточная стоимость на 01.01.21</t>
  </si>
  <si>
    <t>Остаточная стоимость на 01.01.22</t>
  </si>
  <si>
    <t>Амортизация за 2017 год</t>
  </si>
  <si>
    <t>Амортизация за 2018 год</t>
  </si>
  <si>
    <t>Амортизация за 2019 год</t>
  </si>
  <si>
    <t>Амортизация за 2020 год</t>
  </si>
  <si>
    <t>Амортизация за 2021 год</t>
  </si>
  <si>
    <t>Наружные сети теплоснабжения Учебного корпуса ИМОП</t>
  </si>
  <si>
    <t>Наружные сети энергоснабжения /котельная студгородка/</t>
  </si>
  <si>
    <t>Сети тепловые подземные * 100</t>
  </si>
  <si>
    <t>Сети тепловые подземные *200</t>
  </si>
  <si>
    <t>Сети тепловые подземные *250</t>
  </si>
  <si>
    <t>Комплект тепломеханического оборудования ЦТП</t>
  </si>
  <si>
    <t>Центральный тепловой пункт *ул. Политехническая, 17/3</t>
  </si>
  <si>
    <t>Насос 1ДЗ15-71 110вВТн/а</t>
  </si>
  <si>
    <t>Агрегат электронасосный 1ДЗ15-71 + электродвигатель</t>
  </si>
  <si>
    <t>Агрегат электронасосный ЦНСГ 38/154 с электродвигателем</t>
  </si>
  <si>
    <t>Аквадистилятор АЭ-10-МО</t>
  </si>
  <si>
    <t>Анализатор газоанализатор +зап.части</t>
  </si>
  <si>
    <t>Аппарат высокого давления HD 5/12</t>
  </si>
  <si>
    <t>Аппарат сварочный</t>
  </si>
  <si>
    <t>I&gt;lik аккумуля горный</t>
  </si>
  <si>
    <t>Бак аккумуляторный</t>
  </si>
  <si>
    <t>Бак дсаэраториый V=25m3 БДА-25 (из пяти частей)</t>
  </si>
  <si>
    <t>Весы *</t>
  </si>
  <si>
    <t>Водоуказательное стекло</t>
  </si>
  <si>
    <t>Ворота подъемно-секционные 2600x2620 с калиткой 500000000114552</t>
  </si>
  <si>
    <t>Газоанализатор *</t>
  </si>
  <si>
    <t>Гидроэатвор для КДА-50</t>
  </si>
  <si>
    <t>Д/ВД/200-36а30кВт н/а</t>
  </si>
  <si>
    <t>Д200-36 37 кВт н/а</t>
  </si>
  <si>
    <t>Дифманометр</t>
  </si>
  <si>
    <t>Клапан *ПКН 200</t>
  </si>
  <si>
    <t>Коллектор паровой</t>
  </si>
  <si>
    <t>Колонка деарационная КДА-50 нж тарелки</t>
  </si>
  <si>
    <t>Компрессор К-24</t>
  </si>
  <si>
    <t>Концентратомер лабор. кондуктометр</t>
  </si>
  <si>
    <t>Насос *</t>
  </si>
  <si>
    <t>Насос 100-65-250</t>
  </si>
  <si>
    <t>Насос К 45/30</t>
  </si>
  <si>
    <t>Насос Кс 20/50</t>
  </si>
  <si>
    <t>Насосный агрегат 1ДЗ 15-71 500000000114255</t>
  </si>
  <si>
    <t>Насосный агрегат Д/ДВ/З 15-71</t>
  </si>
  <si>
    <t>Насосный агрегат Д200-36 500000000114256</t>
  </si>
  <si>
    <t>Насосы К80-50-200</t>
  </si>
  <si>
    <t>Оборудование * пвс-200</t>
  </si>
  <si>
    <t>Охладитель выпара ОВА-2М с латунной трубкой</t>
  </si>
  <si>
    <t>Плитка поверочная</t>
  </si>
  <si>
    <t>Прибор для определения расхода ГВС</t>
  </si>
  <si>
    <t>Прибор КСМ 4</t>
  </si>
  <si>
    <t>Прибор рН-метр</t>
  </si>
  <si>
    <t>Регулятор * РДУК 200</t>
  </si>
  <si>
    <t>Регулятор давления</t>
  </si>
  <si>
    <t>Самописец * КСД-9</t>
  </si>
  <si>
    <t>Самописец * КСД-2</t>
  </si>
  <si>
    <t>Счетчик *</t>
  </si>
  <si>
    <t>Счетчик газовый</t>
  </si>
  <si>
    <t>Трубн.латун.пучок д/сетев.бойлера на удорожание котла</t>
  </si>
  <si>
    <t>Фильтр натрий-катионит.</t>
  </si>
  <si>
    <t>Фильтр натрий-катионит</t>
  </si>
  <si>
    <t>Фотоколориметр</t>
  </si>
  <si>
    <t>Щит в сборе</t>
  </si>
  <si>
    <t>Электродвигатель</t>
  </si>
  <si>
    <t>Наружные сети водопровода</t>
  </si>
  <si>
    <t>Наружные сети газопровода</t>
  </si>
  <si>
    <t>Наружные сети канализации</t>
  </si>
  <si>
    <t>Сеть водопровода пр.Лесной 65</t>
  </si>
  <si>
    <t>Здание котельной</t>
  </si>
  <si>
    <t>Аппарат высокого давления</t>
  </si>
  <si>
    <t>Блок контейнер</t>
  </si>
  <si>
    <t>Блок силикатной обработки</t>
  </si>
  <si>
    <t>Верстак</t>
  </si>
  <si>
    <t>Вентиль 3-х ходовой</t>
  </si>
  <si>
    <t>Газоанализатор 1СН4-1</t>
  </si>
  <si>
    <t>Горелка комбинированная</t>
  </si>
  <si>
    <t>Запорно-регулирующая арматура</t>
  </si>
  <si>
    <t>Комплексная конденсаторная установка</t>
  </si>
  <si>
    <t>Компьютер в комплекте</t>
  </si>
  <si>
    <t>Котел отопительный со специальным оборудованием</t>
  </si>
  <si>
    <t>Магнитный шламоотводитель OISm 300/100 1.0 Мра 100С</t>
  </si>
  <si>
    <t>Магнитный шламоуловитель</t>
  </si>
  <si>
    <t>Мембранный расширительный бак</t>
  </si>
  <si>
    <t>Насос Kolmeks</t>
  </si>
  <si>
    <t>Насос IColmeks</t>
  </si>
  <si>
    <t>Насос Kolmeks 0.25 кВТ</t>
  </si>
  <si>
    <t>Насос Kolmeks 0.65 кВТ</t>
  </si>
  <si>
    <t>Насос Kolmeks 0,65 кВТ</t>
  </si>
  <si>
    <t>Насос Kolmeks 0.75 кВТ</t>
  </si>
  <si>
    <t>Насос Kolmeks 4 кВТ</t>
  </si>
  <si>
    <t>Насос Kolmeks 45 кВТ</t>
  </si>
  <si>
    <t>Насос Kolmeks 7,5 кВТ</t>
  </si>
  <si>
    <t>Насос Kolmeks AL-1129/4, 3kW d=183mm</t>
  </si>
  <si>
    <t>Насос Kolmeks AL-1154/6, 5,5kW d=274mm</t>
  </si>
  <si>
    <t>Hacoc Kolmeks L-125 S/4 45kW d=415mm</t>
  </si>
  <si>
    <t>Hacoc Kolmeks L-20 S/2 15kW d=226mm</t>
  </si>
  <si>
    <t>Hacoc TRE</t>
  </si>
  <si>
    <t>Подмость диэлектр. стеклопластик</t>
  </si>
  <si>
    <t>Преобразователь частоты</t>
  </si>
  <si>
    <t>Расширительный бак</t>
  </si>
  <si>
    <t>Сигнализатор загазованности</t>
  </si>
  <si>
    <t>Скоростной пластинчатый теплообменник</t>
  </si>
  <si>
    <t>Теплообменник</t>
  </si>
  <si>
    <t>Труба дымовая усиленная</t>
  </si>
  <si>
    <t>Шкаф коммутационный</t>
  </si>
  <si>
    <t>Щит вентсистемы</t>
  </si>
  <si>
    <t>Щит вспомогательного оборудования котельной</t>
  </si>
  <si>
    <t>Щит отключения вентиляции при пожаре</t>
  </si>
  <si>
    <t>Щиток распределительный</t>
  </si>
  <si>
    <t>Электросчетчик</t>
  </si>
  <si>
    <t>Фильтр на холодную воду ВПУ-2.5</t>
  </si>
  <si>
    <t>итого</t>
  </si>
  <si>
    <t>производство тепловой энергии</t>
  </si>
  <si>
    <t>передача тепловой энергии</t>
  </si>
  <si>
    <t>Отдел главного механика (ОГМ)</t>
  </si>
  <si>
    <t>Агрегат сварочный EUROPOWER ЕР200Х-HONDA</t>
  </si>
  <si>
    <t>Бензорез Stihl-TS</t>
  </si>
  <si>
    <t>Водогрей накопительный 105</t>
  </si>
  <si>
    <t>Воздуходувка профессиональная BR 500</t>
  </si>
  <si>
    <t>Выпрямитель сварочный</t>
  </si>
  <si>
    <t>Гидропресс механический</t>
  </si>
  <si>
    <t>Компрессорная установка</t>
  </si>
  <si>
    <t>Машина очистная К-60</t>
  </si>
  <si>
    <t>Металлодетектор Gerrett GTI 2500 PRO</t>
  </si>
  <si>
    <t>Молоток отбойный</t>
  </si>
  <si>
    <t>Монитор 17" Samsung</t>
  </si>
  <si>
    <t>Монтажное приспособление DYTRON МР-110UM</t>
  </si>
  <si>
    <t>Мотопомпа</t>
  </si>
  <si>
    <t>Насос Джилекс</t>
  </si>
  <si>
    <t>Насос опрессовочный</t>
  </si>
  <si>
    <t>Ноутбук HP ProBook 4730s</t>
  </si>
  <si>
    <t>Перфоратор Makita HR4500</t>
  </si>
  <si>
    <t>Погружной фекальный насос</t>
  </si>
  <si>
    <t>Преобразователь электромагнитно-индукционный РМ-5ТИ-100</t>
  </si>
  <si>
    <t>Прочистная стержневая машина</t>
  </si>
  <si>
    <t>Резчик К750 14"</t>
  </si>
  <si>
    <t>Сварочный аппарат</t>
  </si>
  <si>
    <t>Системный блок</t>
  </si>
  <si>
    <t>Станция переносная универсальная для сантех. работ</t>
  </si>
  <si>
    <t>Стол письменный 1600*680 с приставкой</t>
  </si>
  <si>
    <t>Узел учета холодной воды</t>
  </si>
  <si>
    <t>Устройство д/прочистки труб автоматическое</t>
  </si>
  <si>
    <t>Устройства * резьбонарезное RIDGID</t>
  </si>
  <si>
    <t>Шлифмашина угловая МФУ-180 "Динрус"</t>
  </si>
  <si>
    <t>ИТОГО (передача тепловой энергии)</t>
  </si>
  <si>
    <t>х</t>
  </si>
  <si>
    <t>Объем полезного отпуска тепловой энергии через тепловую сеть</t>
  </si>
  <si>
    <t>Предложение специалистов на 2019 год
(корректировка)</t>
  </si>
  <si>
    <t>Установлено КТАР СПб на 2018 год
(ДП 2017-2021 гг.)</t>
  </si>
  <si>
    <t>Расчет расходов на покупку теплоносителя (открытый ГВС)</t>
  </si>
  <si>
    <t>прочие потребители</t>
  </si>
  <si>
    <t>Затраты на покупку теплоносителя</t>
  </si>
  <si>
    <t>Всего 2019 год</t>
  </si>
  <si>
    <t>Единица измерения</t>
  </si>
  <si>
    <t>Тариф в/сн</t>
  </si>
  <si>
    <t>Затраты в/сн</t>
  </si>
  <si>
    <t>Установлено Комитетом по тарифам Санкт-Петербурга 
на 2019 год (ДП 2017-2021)</t>
  </si>
  <si>
    <t>Тариф на тепловую энергию, поставляемую по тепловым сетям</t>
  </si>
  <si>
    <t>без теплоносителя</t>
  </si>
  <si>
    <t>Объем полезного отпуска</t>
  </si>
  <si>
    <t xml:space="preserve">Тариф на тепловую энергию </t>
  </si>
  <si>
    <t>Прочие потребители</t>
  </si>
  <si>
    <t>Исполнители коммунальных услуг</t>
  </si>
  <si>
    <t>2.1</t>
  </si>
  <si>
    <t>2.2</t>
  </si>
  <si>
    <t xml:space="preserve">Тариф на теплоноситель, поставляемый в открытой системе теплоснабжения </t>
  </si>
  <si>
    <t>Объем отпуска теплоносителя</t>
  </si>
  <si>
    <t xml:space="preserve">Тариф на теплоноситель </t>
  </si>
  <si>
    <t xml:space="preserve">Тариф на теплоноситель, поставляемый в закрытой системе теплоснабжения </t>
  </si>
  <si>
    <t>3.1</t>
  </si>
  <si>
    <t>3.2</t>
  </si>
  <si>
    <t>только открытый</t>
  </si>
  <si>
    <t>цена по ТСО</t>
  </si>
  <si>
    <t>ИТОГО расходы на покупку тепловой энергии</t>
  </si>
  <si>
    <t xml:space="preserve"> 1-й ДП 2016-2018</t>
  </si>
  <si>
    <t xml:space="preserve">ГВС закрытый </t>
  </si>
  <si>
    <t>Теплоснабжение</t>
  </si>
  <si>
    <t>2-й ДП 2017-2021</t>
  </si>
  <si>
    <t>Скорретированное предложение Организации на 2019 год
 (документ В_2018_5550 от 04.05.2018 - тепло, В_2018_4863 от 28.04.2018 - вода))</t>
  </si>
  <si>
    <t>ГВС в закрытой системе (не устанавл).</t>
  </si>
  <si>
    <t>ГУП ТЭК</t>
  </si>
  <si>
    <t>Расчет расходов на покупку воды для пр-ва теплоносителя для открытого ГВС</t>
  </si>
  <si>
    <t>Объем покупки холодной воды у
ГУП "Водоканал Санкт-Петербурга"</t>
  </si>
  <si>
    <t>пропорционально отпуску воды на открытый ГВС между прочими и ИКУ</t>
  </si>
  <si>
    <t>Справочно: отпуск теплоносителя, поставляемого в открытой системе</t>
  </si>
  <si>
    <t>Прочие</t>
  </si>
  <si>
    <t>1 пг - по прошлому году (данные ОПР)</t>
  </si>
  <si>
    <t>2 пг - по прошлому году (данные ОПР)</t>
  </si>
  <si>
    <t>ЭО расходы на воду</t>
  </si>
  <si>
    <t>расходы в тарифе на теплоноситель</t>
  </si>
  <si>
    <t>Расходы на покупку воды (ИКУ), отнесенные на производство тепловой энергии</t>
  </si>
  <si>
    <t>ИТОГО объем теплоносителя</t>
  </si>
  <si>
    <t>средний тариф на покупной теплоноситель</t>
  </si>
  <si>
    <t>ЭО расходы на теплоноситель</t>
  </si>
  <si>
    <t>Расходы на покупку воды (ИКУ), отнесеснные на производство тепловой энергии</t>
  </si>
  <si>
    <t>Проверка</t>
  </si>
  <si>
    <t>Объемы теплоносителя (покупка теплоносителя + хол.вода)</t>
  </si>
  <si>
    <t>Расходы</t>
  </si>
  <si>
    <t>разница из-за собственного тарифа ТСО</t>
  </si>
  <si>
    <t>Справочно: Средневзвешенный тариф с учетом теплоносителя в открытой системе</t>
  </si>
  <si>
    <t>проверка - расходы на воду ЭОР</t>
  </si>
  <si>
    <t>проверка - расходы на теплонос. ЭОР</t>
  </si>
  <si>
    <t>Расчет тарифов в сфере теплоснабжения ФГАОУ ВО "СПбПУ" на территории Санкт-Петербурга на 2017-2021 гг. (корр. 2019 г.)</t>
  </si>
  <si>
    <t>протокол 457-ГС от 13.11.2018</t>
  </si>
  <si>
    <r>
      <t xml:space="preserve">Итоги 2017 года
</t>
    </r>
    <r>
      <rPr>
        <b/>
        <sz val="12"/>
        <color rgb="FFFF0000"/>
        <rFont val="Times New Roman"/>
        <family val="1"/>
        <charset val="204"/>
      </rPr>
      <t>(первый год ДП 2017-2021)</t>
    </r>
  </si>
  <si>
    <r>
      <t xml:space="preserve">Итоги 2018 года 
</t>
    </r>
    <r>
      <rPr>
        <sz val="12"/>
        <color rgb="FFFF0000"/>
        <rFont val="Times New Roman"/>
        <family val="1"/>
        <charset val="204"/>
      </rPr>
      <t>(второй год ДП 2018-2021)</t>
    </r>
  </si>
  <si>
    <t>Расходы на оплату иных работ и услуг, выполняемых по договорам с организациями</t>
  </si>
  <si>
    <t>Расходы на приобретение сырья и материалов, а том числе:</t>
  </si>
  <si>
    <t>протокол 353-ГС от 27.11.2017</t>
  </si>
  <si>
    <r>
      <t xml:space="preserve">Итоги 2016 года
</t>
    </r>
    <r>
      <rPr>
        <b/>
        <sz val="12"/>
        <color rgb="FFFF0000"/>
        <rFont val="Times New Roman"/>
        <family val="1"/>
        <charset val="204"/>
      </rPr>
      <t>(третий год ДП 2014-2016)</t>
    </r>
  </si>
  <si>
    <t xml:space="preserve"> минус неиспольхованная амортизация</t>
  </si>
  <si>
    <t>без ИПЦ</t>
  </si>
  <si>
    <t>в протоколе о (за счет неиспользованной амортизации)</t>
  </si>
  <si>
    <t>Расчет тарифов (закрытый ГВС) ФГАОУ ВО "СПбПУ" на территории Санкт-Петербурга на 2019-2023 годы</t>
  </si>
  <si>
    <t>Предложение специалистов на 2019 год</t>
  </si>
  <si>
    <t>Предложение специалистов на 2020 год</t>
  </si>
  <si>
    <t>Рост 2020/2019</t>
  </si>
  <si>
    <t>01.01.2020-30.06.2020</t>
  </si>
  <si>
    <t>01.07.2020-31.12.2020</t>
  </si>
  <si>
    <t>Всего 2020</t>
  </si>
  <si>
    <t>01.01.2021-30.06.2021</t>
  </si>
  <si>
    <t>01.07.2021-31.12.2021</t>
  </si>
  <si>
    <t>Всего 2021</t>
  </si>
  <si>
    <t>Рост 2021/2020</t>
  </si>
  <si>
    <t>Предложение специалистов на 2021 год</t>
  </si>
  <si>
    <t>01.01.2022-30.06.2022</t>
  </si>
  <si>
    <t>01.07.2022-31.12.2022</t>
  </si>
  <si>
    <t>Всего 2022</t>
  </si>
  <si>
    <t>Рост 2022/2021</t>
  </si>
  <si>
    <t>Предложение специалистов на 2023 год</t>
  </si>
  <si>
    <t>01.01.2023-30.06.2023</t>
  </si>
  <si>
    <t>01.07.2023-31.12.2023</t>
  </si>
  <si>
    <t>Всего 2023</t>
  </si>
  <si>
    <t>Рост 2023/2021</t>
  </si>
  <si>
    <t>Предложение специалистов на 2022 год</t>
  </si>
  <si>
    <t>Значение</t>
  </si>
  <si>
    <t>Объем полезного отпуска тепловой энергии (мощности), на основании которого рассчитаны установленные тарифы</t>
  </si>
  <si>
    <t>Объем договорной тепловой нагрузки, на основании которой рассчитаны установленные тарифы</t>
  </si>
  <si>
    <t xml:space="preserve"> Гкал/ч</t>
  </si>
  <si>
    <t xml:space="preserve">Объем полезного отпуска теплоносителя потребителям на горячее водоснабжение </t>
  </si>
  <si>
    <t>тыс. м3</t>
  </si>
  <si>
    <t>Индексы роста цен на каждый энергетический ресурс:</t>
  </si>
  <si>
    <t xml:space="preserve">газ </t>
  </si>
  <si>
    <t>электрическая энергия</t>
  </si>
  <si>
    <t>тепловая энергия</t>
  </si>
  <si>
    <t>холодная вода</t>
  </si>
  <si>
    <t>Индекс изменения количества активов</t>
  </si>
  <si>
    <t>Нормативы технологических потерь при передаче тепловой энергии, теплоносителя</t>
  </si>
  <si>
    <t xml:space="preserve"> - </t>
  </si>
  <si>
    <t>Объем технологических потерь при передаче тепловой энергии, теплоносителя, учтенный при расчете необходимой валовой выручки</t>
  </si>
  <si>
    <t>Нормативы удельного расхода условного топлива при производстве тепловой энергии</t>
  </si>
  <si>
    <t>кг у.т./Гкал</t>
  </si>
  <si>
    <t>Удельный расход условного топлива, учтенный при расчете необходимой валовой выручки</t>
  </si>
  <si>
    <t>Нормативы запасов топлива на источниках тепловой энергии</t>
  </si>
  <si>
    <t>Нормативы запасов топлива на источниках тепловой энергии, учтенные при расчете необходимой валовой выручки</t>
  </si>
  <si>
    <t xml:space="preserve">Стоимость и сроки начала строительства (реконструкции) и ввода в эксплуатацию производственных объектов, предусмотренных утвержденной в установленном порядке инвестиционной программой регулируемой организации, а также источники финансирования утвержденной в установленном порядке инвестиционной программы, включая плату за подключение к системе теплоснабжения </t>
  </si>
  <si>
    <t>-</t>
  </si>
  <si>
    <t>Объем незавершенных капитальных вложений</t>
  </si>
  <si>
    <t>Величина расходов на топливо, отнесенная на 1 Гкал</t>
  </si>
  <si>
    <t>Необходимая валовая варучка</t>
  </si>
  <si>
    <t>5.</t>
  </si>
  <si>
    <t>Корректировка, учитывающая отклонение фактических показателей энергосбережения и повышения энергетической эффективности от установленных плановых (расчетных) показателей</t>
  </si>
  <si>
    <t>Корректировка необходимой валовой выручки с учетом надежности и качества реализуемых товаров (оказываемых услуг)</t>
  </si>
  <si>
    <t>Корректировка необходимой валовой выручки, осуществляемая в связи с изменением (неисполнением) инвестиционной программы</t>
  </si>
  <si>
    <t>Размер корректировки необходимой валовой выручки, рассчитываемый на основе данных о фактических значениях параметров расчета тарифов</t>
  </si>
  <si>
    <t>6.</t>
  </si>
  <si>
    <t>3.5.1.</t>
  </si>
  <si>
    <t>оформление и сопровождение ЭЦП</t>
  </si>
  <si>
    <t>3.5.</t>
  </si>
  <si>
    <t>нематериальных активов</t>
  </si>
  <si>
    <t>основных средств</t>
  </si>
  <si>
    <t>3.4.1.</t>
  </si>
  <si>
    <t>3.4.</t>
  </si>
  <si>
    <t>в т.ч. административно-управленческий персонал</t>
  </si>
  <si>
    <t>3.3.2.</t>
  </si>
  <si>
    <t>в т.ч. цеховый персонал</t>
  </si>
  <si>
    <t>в т.ч. основной производственный  персонал</t>
  </si>
  <si>
    <t>3.3.1.</t>
  </si>
  <si>
    <t>Отчисления на социальные нужды</t>
  </si>
  <si>
    <t>3.3.</t>
  </si>
  <si>
    <t>Арендная плата за основное производственное оборудование, относящиеся к регулируемой деятельности</t>
  </si>
  <si>
    <t>3.2.2.</t>
  </si>
  <si>
    <t>3.2.1.</t>
  </si>
  <si>
    <t>плата за предельно-допустимые выбросы (сбросы)</t>
  </si>
  <si>
    <t>3.2.</t>
  </si>
  <si>
    <t>услуги по водоотведению</t>
  </si>
  <si>
    <t>3.1.1.</t>
  </si>
  <si>
    <t>3.1.</t>
  </si>
  <si>
    <t>Другие расходы, не относящиеся к неподконтрольным расходам</t>
  </si>
  <si>
    <t>2.3.</t>
  </si>
  <si>
    <t>прочие работы и услуги</t>
  </si>
  <si>
    <t>аудиторские и консультационные услуги</t>
  </si>
  <si>
    <t>юридические и информационные услуги</t>
  </si>
  <si>
    <t>коммунальные услуги</t>
  </si>
  <si>
    <t>вневедомственная охрана</t>
  </si>
  <si>
    <t>услуги связи</t>
  </si>
  <si>
    <t>2.2.</t>
  </si>
  <si>
    <t>численность АУП</t>
  </si>
  <si>
    <t>численность ППП</t>
  </si>
  <si>
    <t>2.1.</t>
  </si>
  <si>
    <t>Расчет уровня операционных расходов (ОР)
(2017 год - базовый)</t>
  </si>
  <si>
    <t>1.5.</t>
  </si>
  <si>
    <t>1.4.</t>
  </si>
  <si>
    <t>1.3.</t>
  </si>
  <si>
    <t>1.2.</t>
  </si>
  <si>
    <t>1.1.</t>
  </si>
  <si>
    <t>Не учтено (исключено)                   при установлении тарифов (ст.5-4)</t>
  </si>
  <si>
    <t>Принято при установлении тарифов</t>
  </si>
  <si>
    <t>Предложение регулируемой организации</t>
  </si>
  <si>
    <t>Основания, по которым отказано                   во включении в цены (тарифы) отдельных расходов, предложенных регулируемой организацией</t>
  </si>
  <si>
    <t xml:space="preserve">Производственная программа </t>
  </si>
  <si>
    <t>федерального государственного автономного образовательного учреждения высшего образования «Санкт-Петербургский политехнический университет Петра Великого»</t>
  </si>
  <si>
    <t>в сфере горячего водоснабжения с использованием закрытой системы горячего водоснабжения</t>
  </si>
  <si>
    <t>Раздел 1. Паспорт производственной программы</t>
  </si>
  <si>
    <t>Наименование организации</t>
  </si>
  <si>
    <t>федеральное государственное автономное образовательное учреждение высшего образования «Санкт-Петербургский политехнический университет Петра Великого»</t>
  </si>
  <si>
    <t>Юридический адрес, почтовый адрес организации</t>
  </si>
  <si>
    <t>Санкт-Петербург, ул. Политехническая, д. 29</t>
  </si>
  <si>
    <t>Наименование уполномоченного органа, утвердившего производственную программу</t>
  </si>
  <si>
    <t>Комитет по тарифам Санкт-Петербурга</t>
  </si>
  <si>
    <t>Юридический адрес, почтовый адрес уполномоченного органа, утвердившего производственную программу</t>
  </si>
  <si>
    <t>191023, Санкт-Петербург, ул. Садовая, д. 14/52, литера А</t>
  </si>
  <si>
    <t>Раздел 2.  Перечень плановых мероприятий по ремонту объектов централизованной системы водоснабжения и (или) водоотведения</t>
  </si>
  <si>
    <t>Наименование мероприятия</t>
  </si>
  <si>
    <t>Срок  реализации мероприятия, месяцев</t>
  </si>
  <si>
    <t>Финансовые потребности  на реализацию мероприятия, тыс.руб.</t>
  </si>
  <si>
    <t>Ожидаемый годовой эффект</t>
  </si>
  <si>
    <t>Наименование  показателей</t>
  </si>
  <si>
    <t>…</t>
  </si>
  <si>
    <t>Итого:</t>
  </si>
  <si>
    <t>Раздел 3.  Перечень плановых мероприятий, направленных на улучшение качества питьевой воды и (или) качества очистки сточных вод</t>
  </si>
  <si>
    <t>Раздел 4.  Перечень плановых мероприятий по энергосбережению и повышению энергетической эффективности водоснабжения (в том числе снижению потерь воды при транспортировке) и (или) водоотведения</t>
  </si>
  <si>
    <t>Раздел 5.  Планируемый объем подачи воды и (или) объем принимаемых сточных вод (куб.м)</t>
  </si>
  <si>
    <t>Показатели производственной деятельности</t>
  </si>
  <si>
    <t>Величина показателя на период регулирования</t>
  </si>
  <si>
    <t>2016 год</t>
  </si>
  <si>
    <t>Отпуск теплоносителя потребителям на горячее водоснабжение</t>
  </si>
  <si>
    <t>на производственно-хозяйственные нужды</t>
  </si>
  <si>
    <t>потребителям Санкт-Петербурга – всего, в том числе:</t>
  </si>
  <si>
    <t>1.2.1.</t>
  </si>
  <si>
    <t>бюджетным потребителям</t>
  </si>
  <si>
    <t>1.2.2.</t>
  </si>
  <si>
    <t>населению (исполнителям коммунальных услуг)</t>
  </si>
  <si>
    <t>1.2.3.</t>
  </si>
  <si>
    <t xml:space="preserve"> прочим потребителям</t>
  </si>
  <si>
    <t>водоснабжение технической водой</t>
  </si>
  <si>
    <t xml:space="preserve">Принято сточных вод - всего, в том числе: </t>
  </si>
  <si>
    <t>от бюджетных потребителей</t>
  </si>
  <si>
    <t>от исполнителей коммунальных услуг</t>
  </si>
  <si>
    <t xml:space="preserve"> от прочих потребителей</t>
  </si>
  <si>
    <t>Раздел 6. Объем финансовых потребностей, необходимых для реализации производственной программы</t>
  </si>
  <si>
    <t>Статьи расходов</t>
  </si>
  <si>
    <t>Величина показателя на период регулирования, тыс.руб.</t>
  </si>
  <si>
    <t>Текущие расходы организации - всего, в том числе:</t>
  </si>
  <si>
    <t>Операционные расходы организации - всего, в том числе:</t>
  </si>
  <si>
    <t>1.1.1.</t>
  </si>
  <si>
    <t>Производственные расходы - всего, в том числе:</t>
  </si>
  <si>
    <t>1.1.1.1.</t>
  </si>
  <si>
    <t>расходы на приобретение сырья и материалов и их хранение</t>
  </si>
  <si>
    <t>1.1.1.2.</t>
  </si>
  <si>
    <t>расходы на оплату выполняемых сторонними организациями работ и (или) услуг, связанных с эксплуатацией централизованных систем водоснабжения и (или) водоотведения либо объектов, входящих в состав таких систем</t>
  </si>
  <si>
    <t>1.1.1.3.</t>
  </si>
  <si>
    <t>расходы на оплату труда и отчисления на социальные нужды основного производственного персонала</t>
  </si>
  <si>
    <t>1.1.1.4.</t>
  </si>
  <si>
    <t>расходы на уплату процентов по займам и кредитам, не учитываемые при определении налогооблагаемой базы налога на прибыль</t>
  </si>
  <si>
    <t>1.1.1.5.</t>
  </si>
  <si>
    <t>общехозяйственные расходы</t>
  </si>
  <si>
    <t>1.1.1.6.</t>
  </si>
  <si>
    <t>прочие производственные расходы (в соответствии с методическими указаниями)</t>
  </si>
  <si>
    <t>1.1.2.</t>
  </si>
  <si>
    <t>Ремонтные расходы (включая расходы на текущий и капитальный ремонт) - всего, в том числе:</t>
  </si>
  <si>
    <t>1.1.2.1.</t>
  </si>
  <si>
    <t>расходы на текущий ремонт централизованных систем водоснабжения и (или) водоотведения либо объектов, входящих в состав таких систем</t>
  </si>
  <si>
    <t>1.1.2.2.</t>
  </si>
  <si>
    <t>расходы на капитальный ремонт централизованных систем водоснабжения и (или) водоотведения либо объектов, входящих в состав таких систем</t>
  </si>
  <si>
    <t>1.1.2.3.</t>
  </si>
  <si>
    <t>расходы на оплату труда и отчисления на социальные нужды ремонтного персонала</t>
  </si>
  <si>
    <t>1.1.3.</t>
  </si>
  <si>
    <t>Административные расходы - всего, в том числе:</t>
  </si>
  <si>
    <t>1.1.3.1.</t>
  </si>
  <si>
    <t>расходы на оплату работ и (или) услуг, выполняемых по договорам сторонними организациями или индивидуальными предпринимателями, включая расходы на оплату услуг связи, вневедомственной охраны, юридических, информационных, аудиторских, консультационных и управленческих услуг в экономически обоснованном размере, определенном в соответствии с методическими указаниями, за исключением расходов, отнесенных к производственным расходам</t>
  </si>
  <si>
    <t>1.1.3.2.</t>
  </si>
  <si>
    <t>расходы на оплату труда и отчисления на социальные нужды административно-управленческого персонала</t>
  </si>
  <si>
    <t>1.1.3.3.</t>
  </si>
  <si>
    <t>арендная плата, лизинговые платежи, не связанные с арендой (лизингом) централизованных систем водоснабжения и (или) водоотведения либо объектов, входящих в состав таких систем</t>
  </si>
  <si>
    <t>1.1.3.4.</t>
  </si>
  <si>
    <t>расходы на служебные командировки</t>
  </si>
  <si>
    <t>1.1.3.5.</t>
  </si>
  <si>
    <t>расходы на обучение персонала</t>
  </si>
  <si>
    <t>1.1.3.6.</t>
  </si>
  <si>
    <t>расходы на страхование производственных объектов, учитываемые при определении базы по налогу на прибыль</t>
  </si>
  <si>
    <t>1.1.3.7.</t>
  </si>
  <si>
    <t>прочие административные расходы  (в соответствии с методическими указаниями)</t>
  </si>
  <si>
    <t>1.1.4.</t>
  </si>
  <si>
    <t>Сбытовые расходы гарантирующих организаций</t>
  </si>
  <si>
    <t>Расходы на приобретаемые электрическую энергию (мощность), тепловую энергию, топливо, другие виды энергетических ресурсов и холодную воду</t>
  </si>
  <si>
    <t>Неподконтрольные расходы организации - всего, в том числе:</t>
  </si>
  <si>
    <t>1.3.1.</t>
  </si>
  <si>
    <t>Расходы на оплату товаров (услуг, работ), приобретаемых у других организаций, осуществляющих регулируемые виды деятельности - всего, в том числе:</t>
  </si>
  <si>
    <t>1.3.1.1.</t>
  </si>
  <si>
    <t>Услуги по транспортировке холодной воды</t>
  </si>
  <si>
    <t>1.3.1.2.</t>
  </si>
  <si>
    <t>Услуги по горячему водоснабжению</t>
  </si>
  <si>
    <t>1.3.1.3.</t>
  </si>
  <si>
    <t>Услуги по приготовлению воды на нужды горячего водоснабжения</t>
  </si>
  <si>
    <t>1.3.1.4.</t>
  </si>
  <si>
    <t>Услуги по транспортировке горячей воды</t>
  </si>
  <si>
    <t>1.3.1.5.</t>
  </si>
  <si>
    <t>Услуги по тарнспортировке сточных вод</t>
  </si>
  <si>
    <t>1.3.2.</t>
  </si>
  <si>
    <t>Налоги и сборы - всего, в том числе:</t>
  </si>
  <si>
    <t>1.3.2.1.</t>
  </si>
  <si>
    <t>Налог на прибыль</t>
  </si>
  <si>
    <t>1.3.2.2.</t>
  </si>
  <si>
    <t>Налог на имущество организаций</t>
  </si>
  <si>
    <t>1.3.2.3.</t>
  </si>
  <si>
    <t>Земельный налог</t>
  </si>
  <si>
    <t>1.3.2.4.</t>
  </si>
  <si>
    <t>Арендная плата за землю</t>
  </si>
  <si>
    <t>1.3.2.5.</t>
  </si>
  <si>
    <t>Водный налог</t>
  </si>
  <si>
    <t>1.3.2.6.</t>
  </si>
  <si>
    <t>Плата за пользование водным объектом</t>
  </si>
  <si>
    <t>1.3.2.7.</t>
  </si>
  <si>
    <t>Транспортный налог</t>
  </si>
  <si>
    <t>1.3.2.8.</t>
  </si>
  <si>
    <t>Плата за негативное воздействие на окружающую среду</t>
  </si>
  <si>
    <t>1.3.2.9.</t>
  </si>
  <si>
    <t>Прочие налоги и сборы, за исключением налогов и сборов с фонда оплаты труда, учитываемых в составе производственных, ремонтных и административных расходов</t>
  </si>
  <si>
    <t>1.3.3.</t>
  </si>
  <si>
    <t>Арендная плата, концессионная плата и лизинговые платежи в отношении централизованных систем водоснабжения и (или) водоотведения либо объектов, входящих в состав таких систем - всего, в том числе:</t>
  </si>
  <si>
    <t>1.3.3.1.</t>
  </si>
  <si>
    <t>Аренда имущества</t>
  </si>
  <si>
    <t>1.3.3.2.</t>
  </si>
  <si>
    <t>1.3.3.3.</t>
  </si>
  <si>
    <t>1.3.3.4.</t>
  </si>
  <si>
    <t>Аренда земельных участков</t>
  </si>
  <si>
    <t>1.3.4.</t>
  </si>
  <si>
    <t>Резерв по сомнительным долгам гарантирующей организации (не более 2% НВВ)</t>
  </si>
  <si>
    <t>1.3.5.</t>
  </si>
  <si>
    <t>Экономия расходов за предыдущий долгосрочный период</t>
  </si>
  <si>
    <t>1.3.6.</t>
  </si>
  <si>
    <t>Расходы на обслуживание бесхозных сетей</t>
  </si>
  <si>
    <t>1.3.7.</t>
  </si>
  <si>
    <t>Расходы на компенсацию экономически обоснованных расходов и (или) недополученных доходов за прошлые периоды регулирования</t>
  </si>
  <si>
    <t>1.3.8.</t>
  </si>
  <si>
    <t>Займы и кредиты - всего, в том числе:</t>
  </si>
  <si>
    <t>1.3.8.1.</t>
  </si>
  <si>
    <t>Возврат займов и кредитов</t>
  </si>
  <si>
    <t>1.3.8.2.</t>
  </si>
  <si>
    <t>Проценты по займам и кредитам</t>
  </si>
  <si>
    <t>Расходы на амортизацию основных средств и нематериальных активов</t>
  </si>
  <si>
    <t>Расчетная предпринимательская прибыль гарантирующей организации</t>
  </si>
  <si>
    <t>Корректировка величины финансовых потребностей по результатам деятельности за предшествующий период регулирования (исключение необоснованных расходов или возмещение недостатка средств)</t>
  </si>
  <si>
    <t>Корректировка необходимой валовой выручки в целях сглаживания</t>
  </si>
  <si>
    <t xml:space="preserve">Справочно: % корретировки НВВ в целях сглаживания </t>
  </si>
  <si>
    <t>7.</t>
  </si>
  <si>
    <t xml:space="preserve">ИТОГО объем финансовых потребностей на реализацию производственной программы </t>
  </si>
  <si>
    <t>Раздел 7.  График реализации мероприятий производственной программы</t>
  </si>
  <si>
    <t>Дата начала реализации мероприятий</t>
  </si>
  <si>
    <t>Дата окончания реализации мероприятий</t>
  </si>
  <si>
    <t>Горячее водоснабжение с использованием закрытой системы водоснабжения федерального государственного автономного образовательного учреждения высшего образования «Санкт-Петербургский политехнический университет Петра Великого»</t>
  </si>
  <si>
    <t>Раздел 8.  Показатели надежности, качества, энергетической эффективности объектов централизованных систем горячего водоснабжения, холодного водоснабжения и (или) водоотведения</t>
  </si>
  <si>
    <t xml:space="preserve">Показатели качества горячей воды </t>
  </si>
  <si>
    <t>Наименование показателей</t>
  </si>
  <si>
    <t>Доля проб горячей воды в тепловой сети или в сети горячего водоснабжения, не соответствующих установленным требованиям по температуре, в общем объеме проб, отобранных по результатам производственного контроля качества горячей воды, %</t>
  </si>
  <si>
    <t>Доля проб горячей воды в тепловой сети или в сети горячего водоснабжения, не соответствующих установленным требованиям (за исключением температуры), в общем объеме проб, отобранных по результатам производственного контроля качества горячей воды, %</t>
  </si>
  <si>
    <t xml:space="preserve">Показатели надежности и бесперебойности горячего водоснабжения </t>
  </si>
  <si>
    <t>Количество перерывов в подаче воды, зафиксированных в местах исполнения обязательств организацией, осуществляющей горячее водоснабжение, по подаче горячей воды, возникших в результате аварий, повреждений и иных технологических нарушений на объектах централизованной системы горячего водоснабжения, принадлежащих организации, осуществляющей горячее водоснабжение, в расчете на протяженность водопроводной сети, ед./км в год</t>
  </si>
  <si>
    <t xml:space="preserve">Показатели энергетической эффективности использования ресурсов </t>
  </si>
  <si>
    <t>Доля потерь воды в централизованных системах водоснабжения при транспортировке в общем объеме воды, поданной в водопроводную сеть, %</t>
  </si>
  <si>
    <t>Удельное количество тепловой энергии, расходуемой на подогрев горячей воды, Гкал/куб. м</t>
  </si>
  <si>
    <t>Раздел 9.  Расчет эффективности производственной программы</t>
  </si>
  <si>
    <t>Показатели производственной программы</t>
  </si>
  <si>
    <t>Показатели надежности, качества, энергетической эффективности:</t>
  </si>
  <si>
    <t>Расходы на реализацию производственной программы, тыс. руб.</t>
  </si>
  <si>
    <t>Раздел 10. Отчет об исполнении производственной программы за истекший период регулирования</t>
  </si>
  <si>
    <t>Показатели эффективности производственной программы</t>
  </si>
  <si>
    <t>В истекшем периоде регулирования государственное регулирование тарифов в сфере горячего водоснабжения с использованием закрытой системы горячего водоснабжения не осуществлялось</t>
  </si>
  <si>
    <t>Расходы на реализацию производственной программы</t>
  </si>
  <si>
    <t>В истекшем периоде регулирования государственное регулирование тарифов не осуществлялось</t>
  </si>
  <si>
    <t>Раздел 11.  Мероприятия, направленные на повышение качества обслуживания абонентов</t>
  </si>
  <si>
    <t>Период проведения мероприятия</t>
  </si>
  <si>
    <t>….</t>
  </si>
  <si>
    <t>Объем отпуска воды</t>
  </si>
  <si>
    <t>хододная вода</t>
  </si>
  <si>
    <t>Нормативы технологических затрат электрической энергии и (или) химических реагентов</t>
  </si>
  <si>
    <t>Стоимость, сроки начала строительства (реконструкции) и ввода в эксплуатацию объектов централизованной системы водоснабжения и (или) водоотведения, предусмотренных утвержденной инвестиционной программой регулируемой организации, источники финансирования инвестиционной программы</t>
  </si>
  <si>
    <t>№
п/п</t>
  </si>
  <si>
    <t>Показатели</t>
  </si>
  <si>
    <t>Установлено в тарифе на 2018 год</t>
  </si>
  <si>
    <t>Основания, по которым отказано во включении в цены (тарифы) на 2018 год отдельных расходов, предложенных регулируемой организацией</t>
  </si>
  <si>
    <t>Установлено в тарифе на 2016 год</t>
  </si>
  <si>
    <t>Установлено в тарифе на 2017 год</t>
  </si>
  <si>
    <t>Операционные расходы организации</t>
  </si>
  <si>
    <t>Неподконтрольные расходы организации</t>
  </si>
  <si>
    <t>ПРИЛОЖЕНИЕ 2
к протоколу заседания правления 
Комитета по тарифам Санкт-Петербурга 
от 17.12.2018 № ______</t>
  </si>
  <si>
    <r>
      <t xml:space="preserve">Основные показатели для пересмотра долгосрочных тарифов в сфере теплоснабжения федерального государственного автономного образовательного учреждения высшего образования «Санкт-Петербургский политехнический университет Петра Великого»  на территории Санкт-Петербурга на 2019 год
</t>
    </r>
    <r>
      <rPr>
        <b/>
        <i/>
        <sz val="12"/>
        <color theme="1"/>
        <rFont val="Times New Roman"/>
        <family val="1"/>
        <charset val="204"/>
      </rPr>
      <t>(в соответствии с пунктом 32 Правил регулирования цен (тарифов) в сфере теплоснабжения, утвержденных Постановлением Правительства РФ от 22.10.2012 № 1075)</t>
    </r>
  </si>
  <si>
    <t>(в соответствии с пунктом 32 Правил регулирования цен (тарифов) в сфере теплоснабжения, утвержденных Постановлением Правительства РФ от 22.10.2012 № 1075)</t>
  </si>
  <si>
    <t>ПРИЛОЖЕНИЕ 3
к протоколу заседания правления 
Комитета по тарифам Санкт-Петербурга                                                                                        
от 17.12.2018 № ______</t>
  </si>
  <si>
    <t>Величина необходимой валовой выручки, принятая при пересмотре долгосрочных тарифов в сфере теплоснабжения федерального государственного автономного образовательного учреждения высшего образования «Санкт-Петербургский политехнический университет Петра Великого» на территории Санкт-Петербурга на 2019 год</t>
  </si>
  <si>
    <t>3.5.2.</t>
  </si>
  <si>
    <t>Наименование регулируемого вида деятельности организации</t>
  </si>
  <si>
    <t>Год</t>
  </si>
  <si>
    <t>Базовый
уровень операционных расходов</t>
  </si>
  <si>
    <t>Индекс эффективности операционных расходов</t>
  </si>
  <si>
    <t>Нормативный уровень прибыли</t>
  </si>
  <si>
    <t>Показатели энергосбережения
и энергетической эффективности</t>
  </si>
  <si>
    <t>уровень потерь воды</t>
  </si>
  <si>
    <t>удельный расход электрической энергии</t>
  </si>
  <si>
    <t>кВтч/куб. м</t>
  </si>
  <si>
    <t>Горячее водоснабжение с использование закрытой системы водоснабжения</t>
  </si>
  <si>
    <t xml:space="preserve">ПРИЛОЖЕНИЕ 2
к протоколу заседания правления 
Комитета по тарифам 
Санкт-Петербурга                                                                                                       от 17.12.2018  № ______
</t>
  </si>
  <si>
    <t>на территории Санкт-Петербурга на 2019 - 2023 годы</t>
  </si>
  <si>
    <t>2022 год</t>
  </si>
  <si>
    <t>2023 год</t>
  </si>
  <si>
    <t>Утвержденное значение показателя на истекший период регулирования (2017 год)</t>
  </si>
  <si>
    <t>Фактическое значение показателя за истекший период регулирования (2017 год)</t>
  </si>
  <si>
    <t xml:space="preserve">ПРИЛОЖЕНИЕ 3
к протоколу заседания правления 
Комитета по тарифам 
Санкт-Петербурга                                                                                                                 
от 17.12.2018 № ______
</t>
  </si>
  <si>
    <r>
      <rPr>
        <b/>
        <sz val="13"/>
        <color theme="1"/>
        <rFont val="Times New Roman"/>
        <family val="1"/>
        <charset val="204"/>
      </rPr>
      <t>Основные показатели для пересмотра тарифов в сфере
 горячего водоснабжения с использованием закрытой системы горячего водоснабжения федерального государственного автономного образовательного учреждения высшего образования «Санкт-Петербургский политехнический университет Петра Великого» на 2019-2023 годы</t>
    </r>
    <r>
      <rPr>
        <b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>(в соответствии с пунктом 29 Правил регулирования тарифов в сфере водоснабжения и водоотведения, 
утвержденных Постановлением Правительства РФ от 13.05.2013 № 406)</t>
    </r>
  </si>
  <si>
    <t>Предложение регулируемой организации на 2019 год</t>
  </si>
  <si>
    <t>Установлено в тарифе на 2019 год</t>
  </si>
  <si>
    <r>
      <t xml:space="preserve">Величина необходимой валовой выручки федерального государственного автономного образовательного учреждения высшего образования «Санкт-Петербургский политехнический университет Петра Великого» в сфере горячего водоснабжения с использованием закрытой системы горячего водоснабжения на 2018 год </t>
    </r>
    <r>
      <rPr>
        <b/>
        <i/>
        <sz val="13"/>
        <rFont val="Times New Roman"/>
        <family val="1"/>
        <charset val="204"/>
      </rPr>
      <t>(в тыс.руб.)</t>
    </r>
    <r>
      <rPr>
        <b/>
        <sz val="13"/>
        <rFont val="Times New Roman"/>
        <family val="1"/>
        <charset val="204"/>
      </rPr>
      <t xml:space="preserve">
</t>
    </r>
    <r>
      <rPr>
        <b/>
        <i/>
        <sz val="12"/>
        <rFont val="Times New Roman"/>
        <family val="1"/>
        <charset val="204"/>
      </rPr>
      <t>(в соответствии с пунктом 29 Правил регулирования тарифов в сфере водоснабжения и водоотведения, утвержденных Постановлением Правительства РФ от 13.05.2013 № 406)</t>
    </r>
  </si>
  <si>
    <t>Не учтено (исключено)                   при установлении тарифов на 2019 год 
(ст.4-ст.3)</t>
  </si>
  <si>
    <t>Установлено в тарифе 
на 2020 год</t>
  </si>
  <si>
    <t>Установлено в тарифе 
на 2021 год</t>
  </si>
  <si>
    <t>Установлено в тарифе 
на 2022 год</t>
  </si>
  <si>
    <t>Установлено в тарифе 
на 2023 год</t>
  </si>
  <si>
    <t xml:space="preserve">ПРИЛОЖЕНИЕ 4
к протоколу заседания правления 
Комитета по тарифам                                                                                      
Санкт-Петербурга                                                                                                                                                   от 17.12.2018  № ______
</t>
  </si>
  <si>
    <t>на основании утвержденных балансовых показателей (протокол рабочего совещания Комитета по тарифам Санкт-Петербурга 
от 14.08.2018  №287)                                                                    (пункт 6.2. экспертного заключения)</t>
  </si>
  <si>
    <t>расчет скорректированной величины операционных (подконтрольных) расходов ТСО на 2019 год с применением уточненных значений индекса потребительских цен и индекса изменения количества активов 
(пункт 4 экспертного заключения)</t>
  </si>
  <si>
    <t>недостаточное экономическое обоснование
(пункт  5.2. экспертного заключения)</t>
  </si>
  <si>
    <t>недостаточное экономическое обоснование
(пункт  5.4. экспертного заключения)</t>
  </si>
  <si>
    <t>недостаточное экономическое обоснование
(пункт  5.5. экспертного заключения)</t>
  </si>
  <si>
    <t>корректировка величины необходимой валовой выручки по результатам деятельности за предшествующий период регулирования (Протокол заседания правления Комитета по тарифам  Санкт-Петербурга 
от13.11.2018 № 457-ГС )
(пункт 10 экспертно заключения)</t>
  </si>
  <si>
    <t>ПРИЛОЖЕНИЕ 5
к протоколу заседания правления 
Комитета по тарифам 
Санкт-Петербурга                                                                                                       от 17.12.2018  № ______</t>
  </si>
  <si>
    <t>Долгосрочные параметры регулирования тарифов, устанавливаемые на 2019-2023 годы 
для формирования тарифов в сфере горячего водоснабжения с применением закрытой системы горячего водоснабжения федерального государственного автономного образовательного учреждения высшего образования «Санкт-Петербургский политехнический университет Петра Великого»                                                                                                                      с использованием метода индексации</t>
  </si>
  <si>
    <t xml:space="preserve">ПРИЛОЖЕНИЕ 1
к распоряжению 
Комитета по тарифам 
Санкт-Петербурга                                                                                                       от 17.12.2018  № 240-р
</t>
  </si>
  <si>
    <t>ПРИЛОЖЕНИЕ 2
к распоряжению 
Комитета по тарифам 
Санкт-Петербурга                                                                                                       от 17.12.2018  № 240-р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</si>
</sst>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3">
    <numFmt numFmtId="7" formatCode="#,##0.00&quot;р.&quot;;\-#,##0.00&quot;р.&quot;"/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_-* #,##0.00[$€-1]_-;\-* #,##0.00[$€-1]_-;_-* &quot;-&quot;??[$€-1]_-"/>
    <numFmt numFmtId="167" formatCode="#,##0.000"/>
    <numFmt numFmtId="168" formatCode="0.0%"/>
    <numFmt numFmtId="169" formatCode="0.000"/>
    <numFmt numFmtId="170" formatCode="_-* #,##0.000_р_._-;\-* #,##0.000_р_._-;_-* &quot;-&quot;??_р_._-;_-@_-"/>
    <numFmt numFmtId="171" formatCode="_-* #,##0.0000_р_._-;\-* #,##0.0000_р_._-;_-* &quot;-&quot;??_р_._-;_-@_-"/>
    <numFmt numFmtId="172" formatCode="_(* #,##0.00_);_(* \(#,##0.00\);_(* &quot;-&quot;??_);_(@_)"/>
    <numFmt numFmtId="173" formatCode="#,##0.00_ ;\-#,##0.00\ "/>
    <numFmt numFmtId="174" formatCode="0.0"/>
    <numFmt numFmtId="175" formatCode="#,##0.00_ ;[Red]\-#,##0.00\ "/>
    <numFmt numFmtId="176" formatCode="\(#,##0.0\)"/>
    <numFmt numFmtId="177" formatCode="#,##0\ &quot;?.&quot;;\-#,##0\ &quot;?.&quot;"/>
    <numFmt numFmtId="178" formatCode="#,##0;\(#,##0\)"/>
    <numFmt numFmtId="179" formatCode="_-* #,##0.00\ _$_-;\-* #,##0.00\ _$_-;_-* &quot;-&quot;??\ _$_-;_-@_-"/>
    <numFmt numFmtId="180" formatCode="_(* #,##0_);_(* \(#,##0\);_(* &quot;-&quot;_);_(@_)"/>
    <numFmt numFmtId="181" formatCode="&quot;$&quot;#,##0_);[Red]\(&quot;$&quot;#,##0\)"/>
    <numFmt numFmtId="182" formatCode="\$#,##0\ ;\(\$#,##0\)"/>
    <numFmt numFmtId="183" formatCode="_-* #,##0.0\ _$_-;\-* #,##0.0\ _$_-;_-* &quot;-&quot;??\ _$_-;_-@_-"/>
    <numFmt numFmtId="184" formatCode="#,##0.0_);\(#,##0.0\)"/>
    <numFmt numFmtId="185" formatCode="#,##0_ ;[Red]\-#,##0\ "/>
    <numFmt numFmtId="186" formatCode="_-* #,##0\ _P_t_s_-;\-* #,##0\ _P_t_s_-;_-* &quot;-&quot;\ _P_t_s_-;_-@_-"/>
    <numFmt numFmtId="187" formatCode="_-* #,##0.00\ _P_t_s_-;\-* #,##0.00\ _P_t_s_-;_-* &quot;-&quot;??\ _P_t_s_-;_-@_-"/>
    <numFmt numFmtId="188" formatCode="#,##0__\ \ \ \ "/>
    <numFmt numFmtId="189" formatCode="_-&quot;?&quot;* #,##0_-;\-&quot;?&quot;* #,##0_-;_-&quot;?&quot;* &quot;-&quot;_-;_-@_-"/>
    <numFmt numFmtId="190" formatCode="_-&quot;?&quot;* #,##0.00_-;\-&quot;?&quot;* #,##0.00_-;_-&quot;?&quot;* &quot;-&quot;??_-;_-@_-"/>
    <numFmt numFmtId="191" formatCode="_-* #,##0\ &quot;Pts&quot;_-;\-* #,##0\ &quot;Pts&quot;_-;_-* &quot;-&quot;\ &quot;Pts&quot;_-;_-@_-"/>
    <numFmt numFmtId="192" formatCode="_-* #,##0.00\ &quot;Pts&quot;_-;\-* #,##0.00\ &quot;Pts&quot;_-;_-* &quot;-&quot;??\ &quot;Pts&quot;_-;_-@_-"/>
    <numFmt numFmtId="193" formatCode="_-&quot;£&quot;* #,##0_-;\-&quot;£&quot;* #,##0_-;_-&quot;£&quot;* &quot;-&quot;_-;_-@_-"/>
    <numFmt numFmtId="194" formatCode="_-&quot;£&quot;* #,##0.00_-;\-&quot;£&quot;* #,##0.00_-;_-&quot;£&quot;* &quot;-&quot;??_-;_-@_-"/>
    <numFmt numFmtId="195" formatCode="#,##0.00&quot;т.р.&quot;;\-#,##0.00&quot;т.р.&quot;"/>
    <numFmt numFmtId="196" formatCode="#,##0.0;[Red]#,##0.0"/>
    <numFmt numFmtId="197" formatCode="#,##0______;;&quot;------------      &quot;"/>
    <numFmt numFmtId="198" formatCode="General_)"/>
    <numFmt numFmtId="199" formatCode="#,##0.000_ ;\-#,##0.000\ "/>
    <numFmt numFmtId="200" formatCode="d\ mmm"/>
    <numFmt numFmtId="201" formatCode="_-* #,##0\ _$_-;\-* #,##0\ _$_-;_-* &quot;-&quot;\ _$_-;_-@_-"/>
    <numFmt numFmtId="202" formatCode="0.0000"/>
    <numFmt numFmtId="203" formatCode="_-* #,##0.0000\ _р_._-;\-* #,##0.0000\ _р_._-;_-* &quot;-&quot;??\ _р_._-;_-@_-"/>
    <numFmt numFmtId="204" formatCode="0.000000"/>
    <numFmt numFmtId="205" formatCode="_-* #,##0.000\ _р_._-;\-* #,##0.000\ _р_._-;_-* &quot;-&quot;???\ _р_._-;_-@_-"/>
    <numFmt numFmtId="206" formatCode="#,##0.0000"/>
    <numFmt numFmtId="207" formatCode="0.0%_);\(0.0%\)"/>
    <numFmt numFmtId="208" formatCode="#,##0_);[Red]\(#,##0\)"/>
    <numFmt numFmtId="209" formatCode="#.##0\.00"/>
    <numFmt numFmtId="210" formatCode="#\.00"/>
    <numFmt numFmtId="211" formatCode="\$#\.00"/>
    <numFmt numFmtId="212" formatCode="#\."/>
    <numFmt numFmtId="213" formatCode="_-* #,##0&quot;đ.&quot;_-;\-* #,##0&quot;đ.&quot;_-;_-* &quot;-&quot;&quot;đ.&quot;_-;_-@_-"/>
    <numFmt numFmtId="214" formatCode="_-* #,##0.00&quot;đ.&quot;_-;\-* #,##0.00&quot;đ.&quot;_-;_-* &quot;-&quot;??&quot;đ.&quot;_-;_-@_-"/>
    <numFmt numFmtId="215" formatCode="#,##0_);[Blue]\(#,##0\)"/>
    <numFmt numFmtId="216" formatCode="_-* #,##0_đ_._-;\-* #,##0_đ_._-;_-* &quot;-&quot;_đ_._-;_-@_-"/>
    <numFmt numFmtId="217" formatCode="_-* #,##0\ _d_._-;\-* #,##0\ _d_._-;_-* &quot;-&quot;\ _d_._-;_-@_-"/>
    <numFmt numFmtId="218" formatCode="_-* #,##0.00_đ_._-;\-* #,##0.00_đ_._-;_-* &quot;-&quot;??_đ_._-;_-@_-"/>
    <numFmt numFmtId="219" formatCode="_-* #,##0.00\ _d_._-;\-* #,##0.00\ _d_._-;_-* &quot;-&quot;??\ _d_._-;_-@_-"/>
    <numFmt numFmtId="220" formatCode="_(* #,##0_);_(* \(#,##0\);_(* &quot;-&quot;??_);_(@_)"/>
    <numFmt numFmtId="221" formatCode="_(* #,##0.000_);_(* \(#,##0.000\);_(* &quot;-&quot;???_);_(@_)"/>
    <numFmt numFmtId="222" formatCode="_(&quot;р.&quot;* #,##0.00_);_(&quot;р.&quot;* \(#,##0.00\);_(&quot;р.&quot;* &quot;-&quot;??_);_(@_)"/>
    <numFmt numFmtId="223" formatCode="#,##0.0"/>
    <numFmt numFmtId="224" formatCode="%#\.00"/>
    <numFmt numFmtId="225" formatCode="_-* #,##0\ _р_._-;\-* #,##0\ _р_._-;_-* &quot;-&quot;??\ _р_._-;_-@_-"/>
    <numFmt numFmtId="226" formatCode="#,##0.0000000"/>
    <numFmt numFmtId="227" formatCode="_-* #,##0.00000_р_._-;\-* #,##0.00000_р_._-;_-* &quot;-&quot;??_р_._-;_-@_-"/>
    <numFmt numFmtId="228" formatCode="#,##0.00_);[Red]\(#,##0.00\);\-_)"/>
    <numFmt numFmtId="229" formatCode="@\ *."/>
    <numFmt numFmtId="230" formatCode="000000"/>
    <numFmt numFmtId="231" formatCode="0000"/>
    <numFmt numFmtId="232" formatCode="##,#0_;\(#,##0\);&quot;-&quot;??_);@"/>
    <numFmt numFmtId="233" formatCode="*(#,##0\);*#\,##0_);&quot;-&quot;??_);@"/>
    <numFmt numFmtId="234" formatCode="_*\(#,##0\);_*#,##0_);&quot;-&quot;??_);@"/>
    <numFmt numFmtId="235" formatCode="* \(#,##0\);* #,##0_);&quot;-&quot;??_);@"/>
    <numFmt numFmtId="236" formatCode="#,##0_);\(#,##0\);&quot;-&quot;??_);@"/>
    <numFmt numFmtId="237" formatCode="* #,##0_);* \(#,##0\);&quot;-&quot;??_);@"/>
    <numFmt numFmtId="238" formatCode="dd\.mm\.yyyy&quot;г.&quot;"/>
    <numFmt numFmtId="239" formatCode="\M\o\n\t\h\ \D.\y\y\y\y"/>
    <numFmt numFmtId="240" formatCode="_(&quot;$&quot;* #,##0_);_(&quot;$&quot;* \(#,##0\);_(&quot;$&quot;* &quot;-&quot;_);_(@_)"/>
    <numFmt numFmtId="241" formatCode="_(&quot;$&quot;* #,##0.00_);_(&quot;$&quot;* \(#,##0.00\);_(&quot;$&quot;* &quot;-&quot;??_);_(@_)"/>
    <numFmt numFmtId="242" formatCode="0.0_)%;\(0.0\)%"/>
    <numFmt numFmtId="243" formatCode="0.00_)%;\(0.00\)%"/>
    <numFmt numFmtId="244" formatCode="0%_);\(0%\)"/>
    <numFmt numFmtId="245" formatCode="* \(#,##0.0\);* #,##0.0_);&quot;-&quot;??_);@"/>
    <numFmt numFmtId="246" formatCode="* \(#,##0.00\);* #,##0.00_);&quot;-&quot;??_);@"/>
    <numFmt numFmtId="247" formatCode="_(* \(#,##0.0\);_(* #,##0.0_);_(* &quot;-&quot;_);_(@_)"/>
    <numFmt numFmtId="248" formatCode="_(* \(#,##0.00\);_(* #,##0.00_);_(* &quot;-&quot;_);_(@_)"/>
    <numFmt numFmtId="249" formatCode="_(* \(#,##0.000\);_(* #,##0.000_);_(* &quot;-&quot;_);_(@_)"/>
    <numFmt numFmtId="250" formatCode="#,##0.000000;[Red]#,##0.000000"/>
    <numFmt numFmtId="251" formatCode="#,"/>
    <numFmt numFmtId="252" formatCode="_ * #,##0_ ;_ * \(#,##0_ ;_ * &quot;-&quot;_ ;_ @_ "/>
    <numFmt numFmtId="253" formatCode="&quot;$&quot;#,##0.000000;[Red]&quot;$&quot;#,##0.000000"/>
    <numFmt numFmtId="254" formatCode="#,##0.0000000_$"/>
    <numFmt numFmtId="255" formatCode="&quot;$&quot;\ #,##0.00"/>
    <numFmt numFmtId="256" formatCode="_ * #,##0_ ;_ * \(#,##0_)\ ;_ * &quot;-&quot;_ ;_ @_ "/>
    <numFmt numFmtId="257" formatCode="&quot;$&quot;\ #,##0"/>
    <numFmt numFmtId="258" formatCode="&quot;$&quot;"/>
    <numFmt numFmtId="259" formatCode="_._.* #,##0_)_%;_._.* \(#,##0\)_%;_._.* \ _)_%"/>
    <numFmt numFmtId="260" formatCode="yyyy"/>
    <numFmt numFmtId="261" formatCode="yyyy\ &quot;год&quot;"/>
  </numFmts>
  <fonts count="277">
    <font>
      <sz val="12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0"/>
      <name val="Arial"/>
      <family val="2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i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name val="Times New Roman"/>
      <family val="2"/>
      <charset val="204"/>
    </font>
    <font>
      <sz val="10"/>
      <color theme="1"/>
      <name val="Times New Roman"/>
      <family val="1"/>
      <charset val="204"/>
    </font>
    <font>
      <b/>
      <sz val="9"/>
      <name val="Tahoma"/>
      <family val="2"/>
      <charset val="204"/>
    </font>
    <font>
      <b/>
      <sz val="14"/>
      <name val="Franklin Gothic Medium"/>
      <family val="2"/>
      <charset val="204"/>
    </font>
    <font>
      <sz val="12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0"/>
      <color indexed="12"/>
      <name val="Arial Cyr"/>
      <charset val="204"/>
    </font>
    <font>
      <sz val="9"/>
      <color theme="1"/>
      <name val="Times New Roman"/>
      <family val="2"/>
      <charset val="204"/>
    </font>
    <font>
      <b/>
      <sz val="9"/>
      <color theme="1"/>
      <name val="Times New Roman"/>
      <family val="2"/>
      <charset val="204"/>
    </font>
    <font>
      <sz val="10"/>
      <name val="Helv"/>
      <charset val="204"/>
    </font>
    <font>
      <b/>
      <i/>
      <sz val="12"/>
      <name val="Times New Roman"/>
      <family val="1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color indexed="16"/>
      <name val="Arial Cyr"/>
      <charset val="204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sz val="12"/>
      <name val="Tms Rmn"/>
      <charset val="204"/>
    </font>
    <font>
      <i/>
      <sz val="11"/>
      <color indexed="23"/>
      <name val="Calibri"/>
      <family val="2"/>
      <charset val="204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sz val="8"/>
      <color indexed="13"/>
      <name val="Arial"/>
      <family val="2"/>
    </font>
    <font>
      <b/>
      <sz val="15"/>
      <color indexed="56"/>
      <name val="Calibri"/>
      <family val="2"/>
      <charset val="204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  <charset val="204"/>
    </font>
    <font>
      <b/>
      <i/>
      <sz val="11"/>
      <color indexed="12"/>
      <name val="Arial Cyr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2"/>
      <name val="Gill Sans"/>
      <charset val="204"/>
    </font>
    <font>
      <sz val="11"/>
      <color indexed="60"/>
      <name val="Calibri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9.5"/>
      <color indexed="23"/>
      <name val="Helvetica-Black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name val="Arial"/>
      <family val="2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13"/>
      <name val="Arial"/>
      <family val="2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0"/>
      <name val="Arial Cyr"/>
      <family val="2"/>
      <charset val="204"/>
    </font>
    <font>
      <b/>
      <sz val="8"/>
      <name val="Arial CYR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theme="10"/>
      <name val="Times New Roman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8"/>
      <name val="Arial"/>
      <family val="2"/>
      <charset val="204"/>
    </font>
    <font>
      <sz val="8"/>
      <name val="Arial Cyr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b/>
      <i/>
      <sz val="14"/>
      <color indexed="10"/>
      <name val="Arial Cyr"/>
      <family val="2"/>
      <charset val="204"/>
    </font>
    <font>
      <sz val="12"/>
      <name val="Arial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name val="Times New Roman Cyr"/>
      <charset val="204"/>
    </font>
    <font>
      <sz val="10"/>
      <color indexed="0"/>
      <name val="Arial"/>
      <family val="2"/>
      <charset val="204"/>
    </font>
    <font>
      <sz val="10"/>
      <color theme="1"/>
      <name val="Arial Cyr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sz val="10"/>
      <color indexed="8"/>
      <name val="Times New Roman"/>
      <family val="2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sz val="12"/>
      <color indexed="24"/>
      <name val="Arial"/>
      <family val="2"/>
      <charset val="204"/>
    </font>
    <font>
      <i/>
      <sz val="14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9"/>
      <name val="Times New Roman"/>
      <family val="2"/>
      <charset val="204"/>
    </font>
    <font>
      <b/>
      <sz val="10"/>
      <name val="Times New Roman"/>
      <family val="2"/>
      <charset val="204"/>
    </font>
    <font>
      <i/>
      <sz val="10"/>
      <name val="Times New Roman"/>
      <family val="2"/>
      <charset val="204"/>
    </font>
    <font>
      <b/>
      <sz val="10"/>
      <name val="Times New Roman"/>
      <family val="1"/>
      <charset val="204"/>
    </font>
    <font>
      <sz val="9"/>
      <color theme="1"/>
      <name val="Tahoma"/>
      <family val="2"/>
      <charset val="204"/>
    </font>
    <font>
      <b/>
      <sz val="16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vertAlign val="subscript"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2"/>
      <color theme="9" tint="-0.499984740745262"/>
      <name val="Times New Roman"/>
      <family val="1"/>
      <charset val="204"/>
    </font>
    <font>
      <i/>
      <sz val="11"/>
      <color theme="9" tint="-0.499984740745262"/>
      <name val="Times New Roman"/>
      <family val="1"/>
      <charset val="204"/>
    </font>
    <font>
      <i/>
      <sz val="10"/>
      <color rgb="FFFF000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i/>
      <sz val="10"/>
      <name val="Times New Roman"/>
      <family val="1"/>
      <charset val="204"/>
    </font>
    <font>
      <sz val="15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5"/>
      <color theme="1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8"/>
      <color indexed="12"/>
      <name val="Arial"/>
      <family val="2"/>
      <charset val="204"/>
    </font>
    <font>
      <sz val="10"/>
      <name val="PragmaticaCTT"/>
    </font>
    <font>
      <u/>
      <sz val="10"/>
      <color indexed="12"/>
      <name val="Courier"/>
      <family val="3"/>
    </font>
    <font>
      <b/>
      <sz val="10"/>
      <color indexed="8"/>
      <name val="Arial"/>
      <family val="2"/>
    </font>
    <font>
      <sz val="8"/>
      <name val="Arial Cyr"/>
      <charset val="204"/>
    </font>
    <font>
      <u/>
      <sz val="8"/>
      <color indexed="12"/>
      <name val="Arial Cyr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b/>
      <sz val="13"/>
      <color indexed="56"/>
      <name val="Calibri"/>
      <family val="2"/>
      <charset val="204"/>
    </font>
    <font>
      <b/>
      <sz val="10"/>
      <color indexed="18"/>
      <name val="Arial Cyr"/>
      <charset val="204"/>
    </font>
    <font>
      <b/>
      <sz val="8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11"/>
      <color indexed="62"/>
      <name val="Calibri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8"/>
      <color indexed="9"/>
      <name val="Arial Cyr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i/>
      <sz val="10"/>
      <color indexed="9"/>
      <name val="Arial"/>
      <family val="2"/>
      <charset val="204"/>
    </font>
    <font>
      <b/>
      <u/>
      <sz val="11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10"/>
      <color indexed="12"/>
      <name val="Arial Cyr"/>
      <family val="2"/>
      <charset val="204"/>
    </font>
    <font>
      <u/>
      <sz val="9"/>
      <color theme="10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b/>
      <sz val="14"/>
      <name val="Franklin Gothic Medium"/>
      <family val="2"/>
    </font>
    <font>
      <b/>
      <sz val="9"/>
      <name val="Tahoma"/>
      <family val="2"/>
    </font>
    <font>
      <b/>
      <sz val="14"/>
      <name val="Arial Cyr"/>
      <family val="2"/>
      <charset val="204"/>
    </font>
    <font>
      <b/>
      <sz val="10"/>
      <name val="Arial Cyr"/>
      <charset val="204"/>
    </font>
    <font>
      <sz val="10"/>
      <color indexed="64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Arial"/>
      <family val="2"/>
    </font>
    <font>
      <b/>
      <u/>
      <sz val="9"/>
      <color rgb="FF0000FF"/>
      <name val="Tahoma"/>
      <family val="2"/>
      <charset val="204"/>
    </font>
    <font>
      <sz val="9"/>
      <name val="Tahoma"/>
      <family val="2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15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theme="0" tint="-0.34998626667073579"/>
      <name val="Times New Roman"/>
      <family val="1"/>
      <charset val="204"/>
    </font>
    <font>
      <i/>
      <sz val="7"/>
      <color theme="1"/>
      <name val="Times New Roman"/>
      <family val="1"/>
      <charset val="204"/>
    </font>
    <font>
      <sz val="11"/>
      <color theme="1"/>
      <name val="Times New Roman"/>
      <family val="2"/>
      <charset val="204"/>
    </font>
    <font>
      <b/>
      <sz val="15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8"/>
      <color theme="1"/>
      <name val="Times New Roman"/>
      <family val="2"/>
      <charset val="204"/>
    </font>
    <font>
      <sz val="10"/>
      <color rgb="FFFF0000"/>
      <name val="Times New Roman"/>
      <family val="2"/>
      <charset val="204"/>
    </font>
    <font>
      <sz val="10"/>
      <name val="Helv"/>
      <family val="2"/>
      <charset val="204"/>
    </font>
    <font>
      <sz val="9"/>
      <name val="Arial MT"/>
    </font>
    <font>
      <sz val="11"/>
      <color indexed="9"/>
      <name val="Calibri"/>
      <family val="2"/>
    </font>
    <font>
      <sz val="9"/>
      <color indexed="11"/>
      <name val="Arial"/>
      <family val="2"/>
      <charset val="204"/>
    </font>
    <font>
      <b/>
      <sz val="10"/>
      <name val="Arial"/>
      <family val="2"/>
      <charset val="204"/>
    </font>
    <font>
      <b/>
      <sz val="13"/>
      <name val="Arial"/>
      <family val="2"/>
      <charset val="204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9"/>
      <name val="Arial Cyr"/>
      <family val="2"/>
      <charset val="204"/>
    </font>
    <font>
      <b/>
      <i/>
      <u/>
      <sz val="12"/>
      <name val="MS Sans Serif"/>
      <family val="2"/>
      <charset val="204"/>
    </font>
    <font>
      <b/>
      <sz val="10"/>
      <name val="MS Sans Serif"/>
      <family val="2"/>
      <charset val="204"/>
    </font>
    <font>
      <b/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2"/>
      <name val="MS Sans Serif"/>
      <family val="2"/>
      <charset val="204"/>
    </font>
    <font>
      <b/>
      <sz val="10"/>
      <color indexed="10"/>
      <name val="Arial"/>
      <family val="2"/>
    </font>
    <font>
      <b/>
      <sz val="9"/>
      <name val="Arial Cyr"/>
      <family val="2"/>
      <charset val="204"/>
    </font>
    <font>
      <sz val="11"/>
      <color indexed="62"/>
      <name val="Calibri"/>
      <family val="2"/>
    </font>
    <font>
      <u/>
      <sz val="9.3000000000000007"/>
      <color theme="10"/>
      <name val="Arial Cyr"/>
      <charset val="204"/>
    </font>
    <font>
      <b/>
      <sz val="18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2"/>
      <charset val="204"/>
    </font>
    <font>
      <sz val="10"/>
      <color indexed="8"/>
      <name val="Arial Cyr"/>
      <family val="2"/>
      <charset val="204"/>
    </font>
    <font>
      <sz val="12"/>
      <color rgb="FF002060"/>
      <name val="Times New Roman"/>
      <family val="2"/>
      <charset val="204"/>
    </font>
    <font>
      <b/>
      <sz val="10"/>
      <color rgb="FFC00000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sz val="10"/>
      <color rgb="FFC00000"/>
      <name val="Times New Roman"/>
      <family val="2"/>
      <charset val="204"/>
    </font>
    <font>
      <sz val="10"/>
      <color rgb="FFC0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rgb="FFFFFFFF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i/>
      <sz val="10"/>
      <color rgb="FF00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3.5"/>
      <color rgb="FF000000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3"/>
      <name val="Times New Roman"/>
      <family val="1"/>
      <charset val="204"/>
    </font>
    <font>
      <sz val="13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10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gray125">
        <fgColor theme="0" tint="-0.499984740745262"/>
        <bgColor theme="0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gray0625">
        <fgColor theme="8" tint="0.39994506668294322"/>
        <bgColor theme="9" tint="0.79998168889431442"/>
      </patternFill>
    </fill>
    <fill>
      <patternFill patternType="gray0625">
        <fgColor theme="8" tint="0.39994506668294322"/>
        <bgColor indexed="65"/>
      </patternFill>
    </fill>
    <fill>
      <patternFill patternType="solid">
        <fgColor rgb="FFFFFFCC"/>
        <bgColor indexed="64"/>
      </patternFill>
    </fill>
    <fill>
      <patternFill patternType="gray0625">
        <fgColor theme="8" tint="0.39994506668294322"/>
        <bgColor theme="0"/>
      </patternFill>
    </fill>
    <fill>
      <patternFill patternType="gray0625">
        <fgColor theme="8" tint="0.39994506668294322"/>
        <bgColor rgb="FFFFFFCC"/>
      </patternFill>
    </fill>
    <fill>
      <patternFill patternType="solid">
        <fgColor indexed="11"/>
        <bgColor indexed="11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8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lightGray">
        <fgColor theme="0" tint="-0.34998626667073579"/>
        <bgColor indexed="65"/>
      </patternFill>
    </fill>
    <fill>
      <patternFill patternType="solid">
        <fgColor rgb="FFE1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gray0625">
        <fgColor theme="1"/>
        <bgColor theme="8" tint="0.79995117038483843"/>
      </patternFill>
    </fill>
    <fill>
      <patternFill patternType="gray125">
        <fgColor theme="1" tint="0.24994659260841701"/>
        <bgColor indexed="65"/>
      </patternFill>
    </fill>
    <fill>
      <patternFill patternType="gray125">
        <fgColor theme="1" tint="0.24994659260841701"/>
        <bgColor theme="0"/>
      </patternFill>
    </fill>
    <fill>
      <patternFill patternType="gray125">
        <fgColor auto="1"/>
      </patternFill>
    </fill>
    <fill>
      <patternFill patternType="gray125">
        <fgColor theme="1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</fills>
  <borders count="14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</borders>
  <cellStyleXfs count="3585">
    <xf numFmtId="0" fontId="0" fillId="0" borderId="0"/>
    <xf numFmtId="9" fontId="10" fillId="0" borderId="0" applyFont="0" applyFill="0" applyBorder="0" applyAlignment="0" applyProtection="0"/>
    <xf numFmtId="166" fontId="11" fillId="0" borderId="0" applyNumberFormat="0" applyFont="0" applyFill="0" applyBorder="0" applyAlignment="0" applyProtection="0">
      <alignment vertical="top"/>
    </xf>
    <xf numFmtId="166" fontId="15" fillId="0" borderId="0"/>
    <xf numFmtId="9" fontId="1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5" fillId="0" borderId="20" applyBorder="0">
      <alignment horizontal="center" vertical="center" wrapText="1"/>
    </xf>
    <xf numFmtId="0" fontId="26" fillId="0" borderId="0" applyBorder="0">
      <alignment horizontal="center" vertical="center" wrapText="1"/>
    </xf>
    <xf numFmtId="0" fontId="15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11" fillId="0" borderId="0"/>
    <xf numFmtId="9" fontId="9" fillId="0" borderId="0" applyFont="0" applyFill="0" applyBorder="0" applyAlignment="0" applyProtection="0"/>
    <xf numFmtId="172" fontId="11" fillId="0" borderId="0" applyFont="0" applyFill="0" applyBorder="0" applyAlignment="0" applyProtection="0"/>
    <xf numFmtId="0" fontId="9" fillId="0" borderId="0"/>
    <xf numFmtId="0" fontId="33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11" fillId="0" borderId="0"/>
    <xf numFmtId="166" fontId="11" fillId="0" borderId="0"/>
    <xf numFmtId="176" fontId="11" fillId="0" borderId="0" applyFont="0" applyFill="0" applyBorder="0" applyAlignment="0" applyProtection="0"/>
    <xf numFmtId="166" fontId="15" fillId="0" borderId="0"/>
    <xf numFmtId="177" fontId="11" fillId="0" borderId="0" applyFont="0" applyFill="0" applyBorder="0" applyAlignment="0" applyProtection="0"/>
    <xf numFmtId="167" fontId="15" fillId="0" borderId="0"/>
    <xf numFmtId="40" fontId="35" fillId="0" borderId="0" applyFont="0" applyFill="0" applyBorder="0" applyAlignment="0" applyProtection="0"/>
    <xf numFmtId="166" fontId="36" fillId="0" borderId="0"/>
    <xf numFmtId="166" fontId="33" fillId="0" borderId="0"/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66" fontId="37" fillId="0" borderId="0"/>
    <xf numFmtId="166" fontId="33" fillId="0" borderId="0"/>
    <xf numFmtId="166" fontId="33" fillId="0" borderId="0"/>
    <xf numFmtId="166" fontId="37" fillId="0" borderId="0"/>
    <xf numFmtId="166" fontId="37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15" fillId="0" borderId="0"/>
    <xf numFmtId="166" fontId="15" fillId="0" borderId="0"/>
    <xf numFmtId="166" fontId="15" fillId="0" borderId="0"/>
    <xf numFmtId="166" fontId="15" fillId="0" borderId="0"/>
    <xf numFmtId="166" fontId="37" fillId="0" borderId="0"/>
    <xf numFmtId="166" fontId="33" fillId="0" borderId="0"/>
    <xf numFmtId="166" fontId="37" fillId="0" borderId="0"/>
    <xf numFmtId="166" fontId="33" fillId="0" borderId="0"/>
    <xf numFmtId="166" fontId="37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8" fillId="0" borderId="0"/>
    <xf numFmtId="166" fontId="15" fillId="0" borderId="0"/>
    <xf numFmtId="166" fontId="15" fillId="0" borderId="0"/>
    <xf numFmtId="166" fontId="33" fillId="0" borderId="0"/>
    <xf numFmtId="166" fontId="33" fillId="0" borderId="0"/>
    <xf numFmtId="166" fontId="33" fillId="0" borderId="0"/>
    <xf numFmtId="166" fontId="37" fillId="0" borderId="0"/>
    <xf numFmtId="166" fontId="37" fillId="0" borderId="0"/>
    <xf numFmtId="166" fontId="33" fillId="0" borderId="0"/>
    <xf numFmtId="166" fontId="33" fillId="0" borderId="0"/>
    <xf numFmtId="166" fontId="37" fillId="0" borderId="0"/>
    <xf numFmtId="166" fontId="33" fillId="0" borderId="0"/>
    <xf numFmtId="166" fontId="33" fillId="0" borderId="0"/>
    <xf numFmtId="166" fontId="37" fillId="0" borderId="0"/>
    <xf numFmtId="166" fontId="37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7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3" fillId="0" borderId="0"/>
    <xf numFmtId="166" fontId="37" fillId="0" borderId="0"/>
    <xf numFmtId="166" fontId="33" fillId="0" borderId="0"/>
    <xf numFmtId="166" fontId="37" fillId="0" borderId="0"/>
    <xf numFmtId="166" fontId="37" fillId="0" borderId="0"/>
    <xf numFmtId="166" fontId="37" fillId="0" borderId="0"/>
    <xf numFmtId="166" fontId="37" fillId="0" borderId="0"/>
    <xf numFmtId="166" fontId="15" fillId="0" borderId="0"/>
    <xf numFmtId="166" fontId="15" fillId="0" borderId="0"/>
    <xf numFmtId="166" fontId="15" fillId="0" borderId="0"/>
    <xf numFmtId="179" fontId="15" fillId="0" borderId="0" applyFont="0" applyFill="0" applyBorder="0" applyAlignment="0" applyProtection="0"/>
    <xf numFmtId="166" fontId="39" fillId="0" borderId="0">
      <protection locked="0"/>
    </xf>
    <xf numFmtId="166" fontId="39" fillId="0" borderId="0">
      <protection locked="0"/>
    </xf>
    <xf numFmtId="166" fontId="39" fillId="0" borderId="0">
      <protection locked="0"/>
    </xf>
    <xf numFmtId="166" fontId="39" fillId="0" borderId="0">
      <protection locked="0"/>
    </xf>
    <xf numFmtId="166" fontId="39" fillId="0" borderId="0">
      <protection locked="0"/>
    </xf>
    <xf numFmtId="166" fontId="39" fillId="0" borderId="25">
      <protection locked="0"/>
    </xf>
    <xf numFmtId="166" fontId="40" fillId="0" borderId="0">
      <protection locked="0"/>
    </xf>
    <xf numFmtId="166" fontId="40" fillId="0" borderId="0">
      <protection locked="0"/>
    </xf>
    <xf numFmtId="166" fontId="39" fillId="0" borderId="25">
      <protection locked="0"/>
    </xf>
    <xf numFmtId="166" fontId="41" fillId="10" borderId="0"/>
    <xf numFmtId="166" fontId="42" fillId="11" borderId="0" applyNumberFormat="0" applyBorder="0" applyAlignment="0" applyProtection="0"/>
    <xf numFmtId="166" fontId="42" fillId="12" borderId="0" applyNumberFormat="0" applyBorder="0" applyAlignment="0" applyProtection="0"/>
    <xf numFmtId="166" fontId="42" fillId="13" borderId="0" applyNumberFormat="0" applyBorder="0" applyAlignment="0" applyProtection="0"/>
    <xf numFmtId="166" fontId="42" fillId="14" borderId="0" applyNumberFormat="0" applyBorder="0" applyAlignment="0" applyProtection="0"/>
    <xf numFmtId="166" fontId="42" fillId="15" borderId="0" applyNumberFormat="0" applyBorder="0" applyAlignment="0" applyProtection="0"/>
    <xf numFmtId="166" fontId="42" fillId="16" borderId="0" applyNumberFormat="0" applyBorder="0" applyAlignment="0" applyProtection="0"/>
    <xf numFmtId="166" fontId="42" fillId="17" borderId="0" applyNumberFormat="0" applyBorder="0" applyAlignment="0" applyProtection="0"/>
    <xf numFmtId="166" fontId="42" fillId="18" borderId="0" applyNumberFormat="0" applyBorder="0" applyAlignment="0" applyProtection="0"/>
    <xf numFmtId="166" fontId="42" fillId="19" borderId="0" applyNumberFormat="0" applyBorder="0" applyAlignment="0" applyProtection="0"/>
    <xf numFmtId="166" fontId="42" fillId="14" borderId="0" applyNumberFormat="0" applyBorder="0" applyAlignment="0" applyProtection="0"/>
    <xf numFmtId="166" fontId="42" fillId="17" borderId="0" applyNumberFormat="0" applyBorder="0" applyAlignment="0" applyProtection="0"/>
    <xf numFmtId="166" fontId="42" fillId="20" borderId="0" applyNumberFormat="0" applyBorder="0" applyAlignment="0" applyProtection="0"/>
    <xf numFmtId="166" fontId="43" fillId="21" borderId="0" applyNumberFormat="0" applyBorder="0" applyAlignment="0" applyProtection="0"/>
    <xf numFmtId="166" fontId="43" fillId="18" borderId="0" applyNumberFormat="0" applyBorder="0" applyAlignment="0" applyProtection="0"/>
    <xf numFmtId="166" fontId="43" fillId="19" borderId="0" applyNumberFormat="0" applyBorder="0" applyAlignment="0" applyProtection="0"/>
    <xf numFmtId="166" fontId="43" fillId="22" borderId="0" applyNumberFormat="0" applyBorder="0" applyAlignment="0" applyProtection="0"/>
    <xf numFmtId="166" fontId="43" fillId="23" borderId="0" applyNumberFormat="0" applyBorder="0" applyAlignment="0" applyProtection="0"/>
    <xf numFmtId="166" fontId="43" fillId="24" borderId="0" applyNumberFormat="0" applyBorder="0" applyAlignment="0" applyProtection="0"/>
    <xf numFmtId="166" fontId="44" fillId="0" borderId="26"/>
    <xf numFmtId="166" fontId="43" fillId="25" borderId="0" applyNumberFormat="0" applyBorder="0" applyAlignment="0" applyProtection="0"/>
    <xf numFmtId="166" fontId="43" fillId="26" borderId="0" applyNumberFormat="0" applyBorder="0" applyAlignment="0" applyProtection="0"/>
    <xf numFmtId="166" fontId="43" fillId="27" borderId="0" applyNumberFormat="0" applyBorder="0" applyAlignment="0" applyProtection="0"/>
    <xf numFmtId="166" fontId="43" fillId="22" borderId="0" applyNumberFormat="0" applyBorder="0" applyAlignment="0" applyProtection="0"/>
    <xf numFmtId="166" fontId="43" fillId="23" borderId="0" applyNumberFormat="0" applyBorder="0" applyAlignment="0" applyProtection="0"/>
    <xf numFmtId="166" fontId="43" fillId="28" borderId="0" applyNumberFormat="0" applyBorder="0" applyAlignment="0" applyProtection="0"/>
    <xf numFmtId="166" fontId="38" fillId="0" borderId="0"/>
    <xf numFmtId="166" fontId="45" fillId="12" borderId="0" applyNumberFormat="0" applyBorder="0" applyAlignment="0" applyProtection="0"/>
    <xf numFmtId="10" fontId="46" fillId="0" borderId="0" applyNumberFormat="0" applyFill="0" applyBorder="0" applyAlignment="0"/>
    <xf numFmtId="166" fontId="47" fillId="0" borderId="0"/>
    <xf numFmtId="166" fontId="48" fillId="29" borderId="27" applyNumberFormat="0" applyAlignment="0" applyProtection="0"/>
    <xf numFmtId="166" fontId="49" fillId="30" borderId="28" applyNumberFormat="0" applyAlignment="0" applyProtection="0"/>
    <xf numFmtId="166" fontId="50" fillId="0" borderId="10">
      <alignment horizontal="left" vertical="center"/>
    </xf>
    <xf numFmtId="180" fontId="11" fillId="0" borderId="0" applyFont="0" applyFill="0" applyBorder="0" applyAlignment="0" applyProtection="0"/>
    <xf numFmtId="166" fontId="51" fillId="0" borderId="0" applyFont="0" applyFill="0" applyBorder="0" applyAlignment="0" applyProtection="0">
      <alignment horizontal="right"/>
    </xf>
    <xf numFmtId="166" fontId="51" fillId="0" borderId="0" applyFont="0" applyFill="0" applyBorder="0" applyAlignment="0" applyProtection="0"/>
    <xf numFmtId="166" fontId="51" fillId="0" borderId="0" applyFont="0" applyFill="0" applyBorder="0" applyAlignment="0" applyProtection="0">
      <alignment horizontal="right"/>
    </xf>
    <xf numFmtId="166" fontId="51" fillId="0" borderId="0" applyFont="0" applyFill="0" applyBorder="0" applyAlignment="0" applyProtection="0"/>
    <xf numFmtId="172" fontId="11" fillId="0" borderId="0" applyFont="0" applyFill="0" applyBorder="0" applyAlignment="0" applyProtection="0"/>
    <xf numFmtId="3" fontId="52" fillId="0" borderId="0" applyFont="0" applyFill="0" applyBorder="0" applyAlignment="0" applyProtection="0"/>
    <xf numFmtId="181" fontId="41" fillId="0" borderId="0" applyFont="0" applyFill="0" applyBorder="0" applyAlignment="0" applyProtection="0"/>
    <xf numFmtId="166" fontId="51" fillId="0" borderId="0" applyFont="0" applyFill="0" applyBorder="0" applyAlignment="0" applyProtection="0">
      <alignment horizontal="right"/>
    </xf>
    <xf numFmtId="166" fontId="51" fillId="0" borderId="0" applyFont="0" applyFill="0" applyBorder="0" applyAlignment="0" applyProtection="0">
      <alignment horizontal="right"/>
    </xf>
    <xf numFmtId="44" fontId="15" fillId="0" borderId="0" applyFont="0" applyFill="0" applyBorder="0" applyAlignment="0" applyProtection="0"/>
    <xf numFmtId="182" fontId="52" fillId="0" borderId="0" applyFont="0" applyFill="0" applyBorder="0" applyAlignment="0" applyProtection="0"/>
    <xf numFmtId="166" fontId="51" fillId="0" borderId="0" applyFill="0" applyBorder="0" applyProtection="0">
      <alignment vertical="center"/>
    </xf>
    <xf numFmtId="166" fontId="52" fillId="0" borderId="0" applyFont="0" applyFill="0" applyBorder="0" applyAlignment="0" applyProtection="0"/>
    <xf numFmtId="166" fontId="51" fillId="0" borderId="0" applyFont="0" applyFill="0" applyBorder="0" applyAlignment="0" applyProtection="0"/>
    <xf numFmtId="166" fontId="15" fillId="0" borderId="0" applyFont="0" applyFill="0" applyBorder="0" applyAlignment="0" applyProtection="0"/>
    <xf numFmtId="183" fontId="15" fillId="0" borderId="0" applyFont="0" applyFill="0" applyBorder="0" applyAlignment="0" applyProtection="0"/>
    <xf numFmtId="166" fontId="51" fillId="0" borderId="29" applyNumberFormat="0" applyFont="0" applyFill="0" applyAlignment="0" applyProtection="0"/>
    <xf numFmtId="166" fontId="53" fillId="0" borderId="0" applyNumberFormat="0" applyFill="0" applyBorder="0" applyAlignment="0" applyProtection="0"/>
    <xf numFmtId="166" fontId="15" fillId="0" borderId="0" applyFont="0" applyFill="0" applyBorder="0" applyAlignment="0" applyProtection="0"/>
    <xf numFmtId="37" fontId="11" fillId="0" borderId="0"/>
    <xf numFmtId="166" fontId="54" fillId="0" borderId="0" applyNumberFormat="0" applyFill="0" applyBorder="0" applyAlignment="0" applyProtection="0"/>
    <xf numFmtId="2" fontId="52" fillId="0" borderId="0" applyFont="0" applyFill="0" applyBorder="0" applyAlignment="0" applyProtection="0"/>
    <xf numFmtId="166" fontId="55" fillId="0" borderId="0">
      <alignment vertical="center"/>
    </xf>
    <xf numFmtId="166" fontId="56" fillId="0" borderId="0" applyNumberFormat="0" applyFill="0" applyBorder="0" applyAlignment="0" applyProtection="0">
      <alignment vertical="top"/>
      <protection locked="0"/>
    </xf>
    <xf numFmtId="166" fontId="57" fillId="0" borderId="0" applyFill="0" applyBorder="0" applyProtection="0">
      <alignment horizontal="left"/>
    </xf>
    <xf numFmtId="166" fontId="58" fillId="13" borderId="0" applyNumberFormat="0" applyBorder="0" applyAlignment="0" applyProtection="0"/>
    <xf numFmtId="168" fontId="59" fillId="7" borderId="10" applyNumberFormat="0" applyFont="0" applyBorder="0" applyAlignment="0" applyProtection="0"/>
    <xf numFmtId="166" fontId="51" fillId="0" borderId="0" applyFont="0" applyFill="0" applyBorder="0" applyAlignment="0" applyProtection="0">
      <alignment horizontal="right"/>
    </xf>
    <xf numFmtId="184" fontId="60" fillId="7" borderId="0" applyNumberFormat="0" applyFont="0" applyAlignment="0"/>
    <xf numFmtId="166" fontId="61" fillId="0" borderId="0" applyProtection="0">
      <alignment horizontal="right"/>
    </xf>
    <xf numFmtId="2" fontId="62" fillId="31" borderId="0" applyAlignment="0">
      <alignment horizontal="right"/>
      <protection locked="0"/>
    </xf>
    <xf numFmtId="166" fontId="63" fillId="0" borderId="30" applyNumberFormat="0" applyFill="0" applyAlignment="0" applyProtection="0"/>
    <xf numFmtId="166" fontId="64" fillId="0" borderId="0" applyProtection="0">
      <alignment horizontal="left"/>
    </xf>
    <xf numFmtId="166" fontId="65" fillId="0" borderId="0" applyProtection="0">
      <alignment horizontal="left"/>
    </xf>
    <xf numFmtId="166" fontId="66" fillId="0" borderId="0" applyNumberFormat="0" applyFill="0" applyBorder="0" applyAlignment="0" applyProtection="0"/>
    <xf numFmtId="166" fontId="30" fillId="0" borderId="0" applyNumberFormat="0" applyFill="0" applyBorder="0" applyAlignment="0" applyProtection="0">
      <alignment vertical="top"/>
      <protection locked="0"/>
    </xf>
    <xf numFmtId="166" fontId="11" fillId="0" borderId="0"/>
    <xf numFmtId="185" fontId="67" fillId="0" borderId="10">
      <alignment horizontal="center" vertical="center" wrapText="1"/>
    </xf>
    <xf numFmtId="166" fontId="68" fillId="0" borderId="0" applyFill="0" applyBorder="0" applyProtection="0">
      <alignment vertical="center"/>
    </xf>
    <xf numFmtId="166" fontId="68" fillId="0" borderId="0" applyFill="0" applyBorder="0" applyProtection="0">
      <alignment vertical="center"/>
    </xf>
    <xf numFmtId="166" fontId="68" fillId="0" borderId="0" applyFill="0" applyBorder="0" applyProtection="0">
      <alignment vertical="center"/>
    </xf>
    <xf numFmtId="166" fontId="68" fillId="0" borderId="0" applyFill="0" applyBorder="0" applyProtection="0">
      <alignment vertical="center"/>
    </xf>
    <xf numFmtId="166" fontId="68" fillId="0" borderId="0" applyFill="0" applyBorder="0" applyProtection="0">
      <alignment vertical="center"/>
    </xf>
    <xf numFmtId="166" fontId="69" fillId="0" borderId="31" applyNumberFormat="0" applyFill="0" applyAlignment="0" applyProtection="0"/>
    <xf numFmtId="186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8" fontId="71" fillId="0" borderId="10">
      <alignment horizontal="right"/>
      <protection locked="0"/>
    </xf>
    <xf numFmtId="189" fontId="72" fillId="0" borderId="0" applyFont="0" applyFill="0" applyBorder="0" applyAlignment="0" applyProtection="0"/>
    <xf numFmtId="190" fontId="72" fillId="0" borderId="0" applyFont="0" applyFill="0" applyBorder="0" applyAlignment="0" applyProtection="0"/>
    <xf numFmtId="191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93" fontId="70" fillId="0" borderId="0" applyFont="0" applyFill="0" applyBorder="0" applyAlignment="0" applyProtection="0"/>
    <xf numFmtId="194" fontId="70" fillId="0" borderId="0" applyFont="0" applyFill="0" applyBorder="0" applyAlignment="0" applyProtection="0"/>
    <xf numFmtId="166" fontId="51" fillId="0" borderId="0" applyFont="0" applyFill="0" applyBorder="0" applyAlignment="0" applyProtection="0">
      <alignment horizontal="right"/>
    </xf>
    <xf numFmtId="166" fontId="51" fillId="0" borderId="0" applyFill="0" applyBorder="0" applyProtection="0">
      <alignment vertical="center"/>
    </xf>
    <xf numFmtId="166" fontId="51" fillId="0" borderId="0" applyFont="0" applyFill="0" applyBorder="0" applyAlignment="0" applyProtection="0">
      <alignment horizontal="right"/>
    </xf>
    <xf numFmtId="3" fontId="15" fillId="0" borderId="32" applyFont="0" applyBorder="0">
      <alignment horizontal="center" vertical="center"/>
    </xf>
    <xf numFmtId="166" fontId="73" fillId="32" borderId="0" applyNumberFormat="0" applyBorder="0" applyAlignment="0" applyProtection="0"/>
    <xf numFmtId="166" fontId="41" fillId="0" borderId="33"/>
    <xf numFmtId="195" fontId="15" fillId="0" borderId="0"/>
    <xf numFmtId="166" fontId="74" fillId="0" borderId="0">
      <alignment horizontal="right"/>
    </xf>
    <xf numFmtId="0" fontId="75" fillId="0" borderId="0"/>
    <xf numFmtId="166" fontId="51" fillId="0" borderId="0" applyFill="0" applyBorder="0" applyProtection="0">
      <alignment vertical="center"/>
    </xf>
    <xf numFmtId="166" fontId="76" fillId="0" borderId="0"/>
    <xf numFmtId="166" fontId="11" fillId="0" borderId="0"/>
    <xf numFmtId="166" fontId="33" fillId="0" borderId="0"/>
    <xf numFmtId="166" fontId="15" fillId="33" borderId="34" applyNumberFormat="0" applyFont="0" applyAlignment="0" applyProtection="0"/>
    <xf numFmtId="196" fontId="15" fillId="0" borderId="0" applyFont="0" applyAlignment="0">
      <alignment horizontal="center"/>
    </xf>
    <xf numFmtId="166" fontId="59" fillId="0" borderId="0"/>
    <xf numFmtId="176" fontId="59" fillId="0" borderId="0" applyFont="0" applyFill="0" applyBorder="0" applyAlignment="0" applyProtection="0"/>
    <xf numFmtId="177" fontId="59" fillId="0" borderId="0" applyFont="0" applyFill="0" applyBorder="0" applyAlignment="0" applyProtection="0"/>
    <xf numFmtId="166" fontId="77" fillId="29" borderId="35" applyNumberFormat="0" applyAlignment="0" applyProtection="0"/>
    <xf numFmtId="1" fontId="78" fillId="0" borderId="0" applyProtection="0">
      <alignment horizontal="right" vertical="center"/>
    </xf>
    <xf numFmtId="49" fontId="79" fillId="0" borderId="36" applyFill="0" applyProtection="0">
      <alignment vertical="center"/>
    </xf>
    <xf numFmtId="9" fontId="11" fillId="0" borderId="0" applyNumberFormat="0" applyFill="0" applyBorder="0" applyAlignment="0" applyProtection="0"/>
    <xf numFmtId="166" fontId="51" fillId="0" borderId="0" applyFill="0" applyBorder="0" applyProtection="0">
      <alignment vertical="center"/>
    </xf>
    <xf numFmtId="37" fontId="80" fillId="9" borderId="37"/>
    <xf numFmtId="37" fontId="80" fillId="9" borderId="37"/>
    <xf numFmtId="0" fontId="81" fillId="0" borderId="0" applyNumberFormat="0">
      <alignment horizontal="left"/>
    </xf>
    <xf numFmtId="197" fontId="82" fillId="0" borderId="38" applyBorder="0">
      <alignment horizontal="right"/>
      <protection locked="0"/>
    </xf>
    <xf numFmtId="49" fontId="83" fillId="0" borderId="10" applyNumberFormat="0">
      <alignment horizontal="left" vertical="center"/>
    </xf>
    <xf numFmtId="166" fontId="84" fillId="0" borderId="39">
      <alignment vertical="center"/>
    </xf>
    <xf numFmtId="166" fontId="85" fillId="0" borderId="0">
      <alignment horizontal="left" vertical="center" wrapText="1"/>
    </xf>
    <xf numFmtId="166" fontId="11" fillId="0" borderId="0"/>
    <xf numFmtId="166" fontId="86" fillId="0" borderId="0" applyBorder="0" applyProtection="0">
      <alignment vertical="center"/>
    </xf>
    <xf numFmtId="166" fontId="86" fillId="0" borderId="36" applyBorder="0" applyProtection="0">
      <alignment horizontal="right" vertical="center"/>
    </xf>
    <xf numFmtId="166" fontId="87" fillId="34" borderId="0" applyBorder="0" applyProtection="0">
      <alignment horizontal="centerContinuous" vertical="center"/>
    </xf>
    <xf numFmtId="166" fontId="87" fillId="35" borderId="36" applyBorder="0" applyProtection="0">
      <alignment horizontal="centerContinuous" vertical="center"/>
    </xf>
    <xf numFmtId="166" fontId="88" fillId="0" borderId="0"/>
    <xf numFmtId="166" fontId="89" fillId="0" borderId="0" applyBorder="0" applyProtection="0">
      <alignment horizontal="left"/>
    </xf>
    <xf numFmtId="166" fontId="76" fillId="0" borderId="0"/>
    <xf numFmtId="166" fontId="90" fillId="0" borderId="0" applyFill="0" applyBorder="0" applyProtection="0">
      <alignment horizontal="left"/>
    </xf>
    <xf numFmtId="166" fontId="57" fillId="0" borderId="24" applyFill="0" applyBorder="0" applyProtection="0">
      <alignment horizontal="left" vertical="top"/>
    </xf>
    <xf numFmtId="166" fontId="91" fillId="0" borderId="0">
      <alignment horizontal="centerContinuous"/>
    </xf>
    <xf numFmtId="166" fontId="92" fillId="0" borderId="24" applyFill="0" applyBorder="0" applyProtection="0"/>
    <xf numFmtId="166" fontId="92" fillId="0" borderId="0"/>
    <xf numFmtId="166" fontId="93" fillId="0" borderId="0" applyFill="0" applyBorder="0" applyProtection="0"/>
    <xf numFmtId="166" fontId="94" fillId="0" borderId="0"/>
    <xf numFmtId="166" fontId="93" fillId="0" borderId="0" applyFill="0" applyBorder="0" applyProtection="0"/>
    <xf numFmtId="166" fontId="92" fillId="0" borderId="24" applyFill="0" applyBorder="0" applyProtection="0"/>
    <xf numFmtId="1" fontId="95" fillId="36" borderId="0">
      <alignment horizontal="center"/>
    </xf>
    <xf numFmtId="166" fontId="96" fillId="0" borderId="0" applyFill="0" applyBorder="0" applyProtection="0">
      <alignment vertical="center"/>
    </xf>
    <xf numFmtId="166" fontId="96" fillId="0" borderId="29" applyFill="0" applyBorder="0" applyProtection="0">
      <alignment vertical="center"/>
    </xf>
    <xf numFmtId="166" fontId="97" fillId="0" borderId="0">
      <alignment horizontal="fill"/>
    </xf>
    <xf numFmtId="166" fontId="59" fillId="0" borderId="0"/>
    <xf numFmtId="166" fontId="98" fillId="0" borderId="0" applyNumberFormat="0" applyFill="0" applyBorder="0" applyAlignment="0" applyProtection="0"/>
    <xf numFmtId="166" fontId="99" fillId="0" borderId="36" applyBorder="0" applyProtection="0">
      <alignment horizontal="right"/>
    </xf>
    <xf numFmtId="198" fontId="100" fillId="0" borderId="40">
      <protection locked="0"/>
    </xf>
    <xf numFmtId="3" fontId="101" fillId="0" borderId="0">
      <alignment horizontal="center" vertical="center" textRotation="90" wrapText="1"/>
    </xf>
    <xf numFmtId="199" fontId="100" fillId="0" borderId="10">
      <alignment vertical="top" wrapText="1"/>
    </xf>
    <xf numFmtId="166" fontId="102" fillId="0" borderId="0" applyNumberFormat="0" applyFill="0" applyBorder="0" applyAlignment="0" applyProtection="0">
      <alignment vertical="top"/>
      <protection locked="0"/>
    </xf>
    <xf numFmtId="166" fontId="103" fillId="0" borderId="0" applyNumberFormat="0" applyFill="0" applyBorder="0" applyAlignment="0" applyProtection="0">
      <alignment vertical="top"/>
      <protection locked="0"/>
    </xf>
    <xf numFmtId="166" fontId="103" fillId="0" borderId="0" applyNumberFormat="0" applyFill="0" applyBorder="0" applyAlignment="0" applyProtection="0">
      <alignment vertical="top"/>
      <protection locked="0"/>
    </xf>
    <xf numFmtId="166" fontId="15" fillId="0" borderId="0" applyBorder="0"/>
    <xf numFmtId="175" fontId="104" fillId="0" borderId="10">
      <alignment vertical="top" wrapText="1"/>
    </xf>
    <xf numFmtId="4" fontId="105" fillId="0" borderId="10">
      <alignment horizontal="left" vertical="center"/>
    </xf>
    <xf numFmtId="4" fontId="105" fillId="0" borderId="10"/>
    <xf numFmtId="4" fontId="105" fillId="37" borderId="10"/>
    <xf numFmtId="4" fontId="105" fillId="38" borderId="10"/>
    <xf numFmtId="4" fontId="106" fillId="39" borderId="10"/>
    <xf numFmtId="4" fontId="107" fillId="40" borderId="10"/>
    <xf numFmtId="4" fontId="108" fillId="0" borderId="10">
      <alignment horizontal="center" wrapText="1"/>
    </xf>
    <xf numFmtId="175" fontId="105" fillId="0" borderId="10"/>
    <xf numFmtId="175" fontId="104" fillId="0" borderId="10">
      <alignment horizontal="center" vertical="center" wrapText="1"/>
    </xf>
    <xf numFmtId="166" fontId="109" fillId="0" borderId="41" applyNumberFormat="0" applyFont="0" applyFill="0" applyBorder="0" applyAlignment="0" applyProtection="0">
      <alignment horizontal="center"/>
    </xf>
    <xf numFmtId="14" fontId="110" fillId="0" borderId="0"/>
    <xf numFmtId="44" fontId="15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63" fillId="0" borderId="30" applyNumberFormat="0" applyFill="0" applyAlignment="0" applyProtection="0"/>
    <xf numFmtId="198" fontId="111" fillId="41" borderId="40"/>
    <xf numFmtId="4" fontId="112" fillId="9" borderId="10" applyBorder="0">
      <alignment horizontal="right"/>
    </xf>
    <xf numFmtId="169" fontId="113" fillId="0" borderId="10"/>
    <xf numFmtId="166" fontId="15" fillId="0" borderId="0">
      <alignment wrapText="1"/>
    </xf>
    <xf numFmtId="0" fontId="114" fillId="7" borderId="0" applyFill="0">
      <alignment wrapText="1"/>
    </xf>
    <xf numFmtId="166" fontId="115" fillId="40" borderId="42" applyNumberFormat="0">
      <alignment vertical="top"/>
    </xf>
    <xf numFmtId="0" fontId="116" fillId="0" borderId="0">
      <alignment horizontal="center" vertical="top" wrapText="1"/>
    </xf>
    <xf numFmtId="0" fontId="117" fillId="0" borderId="0">
      <alignment horizontal="centerContinuous" vertical="center" wrapText="1"/>
    </xf>
    <xf numFmtId="0" fontId="118" fillId="42" borderId="36">
      <alignment vertical="center"/>
    </xf>
    <xf numFmtId="166" fontId="15" fillId="0" borderId="0" applyNumberFormat="0" applyFont="0" applyFill="0" applyBorder="0" applyAlignment="0" applyProtection="0"/>
    <xf numFmtId="7" fontId="119" fillId="0" borderId="0"/>
    <xf numFmtId="49" fontId="101" fillId="0" borderId="10">
      <alignment horizontal="right" vertical="top" wrapText="1"/>
    </xf>
    <xf numFmtId="174" fontId="120" fillId="0" borderId="0">
      <alignment horizontal="right" vertical="top" wrapText="1"/>
    </xf>
    <xf numFmtId="166" fontId="15" fillId="0" borderId="0"/>
    <xf numFmtId="166" fontId="15" fillId="0" borderId="0"/>
    <xf numFmtId="166" fontId="11" fillId="0" borderId="0"/>
    <xf numFmtId="166" fontId="11" fillId="0" borderId="0" applyNumberFormat="0" applyFont="0" applyFill="0" applyBorder="0" applyAlignment="0" applyProtection="0">
      <alignment vertical="top"/>
    </xf>
    <xf numFmtId="166" fontId="11" fillId="0" borderId="0" applyNumberFormat="0" applyFont="0" applyFill="0" applyBorder="0" applyAlignment="0" applyProtection="0">
      <alignment vertical="top"/>
    </xf>
    <xf numFmtId="166" fontId="8" fillId="0" borderId="0"/>
    <xf numFmtId="166" fontId="8" fillId="0" borderId="0"/>
    <xf numFmtId="166" fontId="8" fillId="0" borderId="0"/>
    <xf numFmtId="0" fontId="8" fillId="0" borderId="0"/>
    <xf numFmtId="166" fontId="11" fillId="0" borderId="0"/>
    <xf numFmtId="166" fontId="15" fillId="0" borderId="0"/>
    <xf numFmtId="166" fontId="121" fillId="0" borderId="0"/>
    <xf numFmtId="0" fontId="8" fillId="0" borderId="0"/>
    <xf numFmtId="166" fontId="11" fillId="0" borderId="0"/>
    <xf numFmtId="166" fontId="11" fillId="0" borderId="0"/>
    <xf numFmtId="166" fontId="11" fillId="0" borderId="0"/>
    <xf numFmtId="166" fontId="15" fillId="0" borderId="0"/>
    <xf numFmtId="166" fontId="11" fillId="0" borderId="0"/>
    <xf numFmtId="166" fontId="11" fillId="0" borderId="0"/>
    <xf numFmtId="0" fontId="11" fillId="0" borderId="0"/>
    <xf numFmtId="166" fontId="11" fillId="0" borderId="0"/>
    <xf numFmtId="166" fontId="11" fillId="0" borderId="0"/>
    <xf numFmtId="0" fontId="11" fillId="0" borderId="0"/>
    <xf numFmtId="166" fontId="11" fillId="0" borderId="0"/>
    <xf numFmtId="166" fontId="11" fillId="0" borderId="0"/>
    <xf numFmtId="0" fontId="15" fillId="0" borderId="0"/>
    <xf numFmtId="166" fontId="11" fillId="0" borderId="0"/>
    <xf numFmtId="166" fontId="11" fillId="0" borderId="0"/>
    <xf numFmtId="0" fontId="122" fillId="0" borderId="0"/>
    <xf numFmtId="166" fontId="15" fillId="0" borderId="0"/>
    <xf numFmtId="166" fontId="15" fillId="0" borderId="0"/>
    <xf numFmtId="166" fontId="15" fillId="0" borderId="0"/>
    <xf numFmtId="0" fontId="19" fillId="0" borderId="0"/>
    <xf numFmtId="166" fontId="11" fillId="0" borderId="0"/>
    <xf numFmtId="166" fontId="15" fillId="0" borderId="0"/>
    <xf numFmtId="166" fontId="11" fillId="0" borderId="0"/>
    <xf numFmtId="166" fontId="11" fillId="0" borderId="0"/>
    <xf numFmtId="166" fontId="11" fillId="0" borderId="0"/>
    <xf numFmtId="166" fontId="11" fillId="0" borderId="0"/>
    <xf numFmtId="166" fontId="11" fillId="0" borderId="0"/>
    <xf numFmtId="166" fontId="11" fillId="0" borderId="0"/>
    <xf numFmtId="0" fontId="11" fillId="0" borderId="0" applyNumberFormat="0" applyFont="0" applyFill="0" applyBorder="0" applyAlignment="0" applyProtection="0">
      <alignment vertical="top"/>
    </xf>
    <xf numFmtId="0" fontId="15" fillId="0" borderId="0"/>
    <xf numFmtId="0" fontId="8" fillId="0" borderId="0"/>
    <xf numFmtId="0" fontId="11" fillId="0" borderId="0" applyNumberFormat="0" applyFont="0" applyFill="0" applyBorder="0" applyAlignment="0" applyProtection="0">
      <alignment vertical="top"/>
    </xf>
    <xf numFmtId="0" fontId="11" fillId="0" borderId="0"/>
    <xf numFmtId="166" fontId="11" fillId="0" borderId="0"/>
    <xf numFmtId="166" fontId="8" fillId="0" borderId="0"/>
    <xf numFmtId="166" fontId="123" fillId="0" borderId="0"/>
    <xf numFmtId="166" fontId="42" fillId="0" borderId="0"/>
    <xf numFmtId="0" fontId="123" fillId="0" borderId="0"/>
    <xf numFmtId="166" fontId="11" fillId="0" borderId="0" applyNumberFormat="0" applyFont="0" applyFill="0" applyBorder="0" applyAlignment="0" applyProtection="0">
      <alignment vertical="top"/>
    </xf>
    <xf numFmtId="0" fontId="8" fillId="0" borderId="0"/>
    <xf numFmtId="166" fontId="11" fillId="0" borderId="0"/>
    <xf numFmtId="0" fontId="8" fillId="0" borderId="0"/>
    <xf numFmtId="166" fontId="11" fillId="0" borderId="0"/>
    <xf numFmtId="166" fontId="20" fillId="0" borderId="0"/>
    <xf numFmtId="1" fontId="124" fillId="0" borderId="10">
      <alignment horizontal="left" vertical="center"/>
    </xf>
    <xf numFmtId="175" fontId="125" fillId="0" borderId="10">
      <alignment vertical="top"/>
    </xf>
    <xf numFmtId="174" fontId="126" fillId="9" borderId="37" applyNumberFormat="0" applyBorder="0" applyAlignment="0">
      <alignment vertical="center"/>
      <protection locked="0"/>
    </xf>
    <xf numFmtId="49" fontId="106" fillId="0" borderId="23">
      <alignment horizontal="left" vertical="center"/>
    </xf>
    <xf numFmtId="9" fontId="4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0" fillId="0" borderId="0" applyFont="0" applyFill="0" applyBorder="0" applyAlignment="0" applyProtection="0"/>
    <xf numFmtId="166" fontId="128" fillId="0" borderId="43" applyNumberFormat="0" applyFont="0" applyFill="0" applyBorder="0" applyAlignment="0" applyProtection="0"/>
    <xf numFmtId="169" fontId="129" fillId="0" borderId="10"/>
    <xf numFmtId="166" fontId="15" fillId="0" borderId="10" applyNumberFormat="0" applyFont="0" applyFill="0" applyAlignment="0" applyProtection="0"/>
    <xf numFmtId="3" fontId="130" fillId="43" borderId="23">
      <alignment horizontal="justify" vertical="center"/>
    </xf>
    <xf numFmtId="0" fontId="37" fillId="0" borderId="0"/>
    <xf numFmtId="166" fontId="37" fillId="0" borderId="0"/>
    <xf numFmtId="166" fontId="37" fillId="0" borderId="0"/>
    <xf numFmtId="166" fontId="33" fillId="0" borderId="0"/>
    <xf numFmtId="2" fontId="12" fillId="0" borderId="10" applyNumberFormat="0">
      <alignment vertical="center"/>
    </xf>
    <xf numFmtId="49" fontId="120" fillId="0" borderId="0"/>
    <xf numFmtId="49" fontId="131" fillId="0" borderId="0">
      <alignment vertical="top"/>
    </xf>
    <xf numFmtId="3" fontId="132" fillId="0" borderId="0"/>
    <xf numFmtId="49" fontId="114" fillId="0" borderId="0">
      <alignment horizontal="center"/>
    </xf>
    <xf numFmtId="49" fontId="114" fillId="0" borderId="0">
      <alignment horizontal="center"/>
    </xf>
    <xf numFmtId="172" fontId="1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201" fontId="15" fillId="0" borderId="0" applyFont="0" applyFill="0" applyBorder="0" applyAlignment="0" applyProtection="0"/>
    <xf numFmtId="4" fontId="112" fillId="7" borderId="0" applyBorder="0">
      <alignment horizontal="right"/>
    </xf>
    <xf numFmtId="4" fontId="112" fillId="44" borderId="1" applyBorder="0">
      <alignment horizontal="right"/>
    </xf>
    <xf numFmtId="4" fontId="112" fillId="44" borderId="1" applyBorder="0">
      <alignment horizontal="right"/>
    </xf>
    <xf numFmtId="4" fontId="112" fillId="7" borderId="10" applyFont="0" applyBorder="0">
      <alignment horizontal="right"/>
    </xf>
    <xf numFmtId="173" fontId="100" fillId="0" borderId="23">
      <alignment vertical="top" wrapText="1"/>
    </xf>
    <xf numFmtId="3" fontId="15" fillId="0" borderId="0" applyFont="0" applyBorder="0">
      <alignment horizontal="center"/>
    </xf>
    <xf numFmtId="166" fontId="39" fillId="0" borderId="0">
      <protection locked="0"/>
    </xf>
    <xf numFmtId="49" fontId="104" fillId="0" borderId="10">
      <alignment horizontal="center" vertical="center" wrapText="1"/>
    </xf>
    <xf numFmtId="166" fontId="128" fillId="7" borderId="41" applyNumberFormat="0" applyFont="0" applyFill="0" applyBorder="0" applyAlignment="0" applyProtection="0">
      <alignment horizontal="center"/>
    </xf>
    <xf numFmtId="49" fontId="85" fillId="0" borderId="10" applyNumberFormat="0" applyFill="0" applyAlignment="0" applyProtection="0"/>
    <xf numFmtId="167" fontId="15" fillId="0" borderId="0"/>
    <xf numFmtId="166" fontId="11" fillId="0" borderId="0"/>
    <xf numFmtId="0" fontId="139" fillId="0" borderId="0"/>
    <xf numFmtId="0" fontId="7" fillId="0" borderId="0"/>
    <xf numFmtId="0" fontId="6" fillId="0" borderId="0"/>
    <xf numFmtId="0" fontId="37" fillId="0" borderId="0"/>
    <xf numFmtId="0" fontId="11" fillId="0" borderId="0"/>
    <xf numFmtId="168" fontId="109" fillId="0" borderId="0">
      <alignment vertical="top"/>
    </xf>
    <xf numFmtId="168" fontId="163" fillId="0" borderId="0">
      <alignment vertical="top"/>
    </xf>
    <xf numFmtId="207" fontId="163" fillId="40" borderId="0">
      <alignment vertical="top"/>
    </xf>
    <xf numFmtId="168" fontId="163" fillId="7" borderId="0">
      <alignment vertical="top"/>
    </xf>
    <xf numFmtId="0" fontId="33" fillId="0" borderId="0"/>
    <xf numFmtId="208" fontId="109" fillId="0" borderId="0">
      <alignment vertical="top"/>
    </xf>
    <xf numFmtId="20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8" fontId="109" fillId="0" borderId="0">
      <alignment vertical="top"/>
    </xf>
    <xf numFmtId="20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0" fontId="37" fillId="0" borderId="0"/>
    <xf numFmtId="0" fontId="33" fillId="0" borderId="0"/>
    <xf numFmtId="166" fontId="33" fillId="0" borderId="0"/>
    <xf numFmtId="0" fontId="33" fillId="0" borderId="0"/>
    <xf numFmtId="166" fontId="33" fillId="0" borderId="0"/>
    <xf numFmtId="0" fontId="33" fillId="0" borderId="0"/>
    <xf numFmtId="166" fontId="33" fillId="0" borderId="0"/>
    <xf numFmtId="0" fontId="33" fillId="0" borderId="0"/>
    <xf numFmtId="166" fontId="33" fillId="0" borderId="0"/>
    <xf numFmtId="0" fontId="38" fillId="0" borderId="0"/>
    <xf numFmtId="0" fontId="33" fillId="0" borderId="0"/>
    <xf numFmtId="0" fontId="37" fillId="0" borderId="0"/>
    <xf numFmtId="166" fontId="37" fillId="0" borderId="0"/>
    <xf numFmtId="0" fontId="37" fillId="0" borderId="0"/>
    <xf numFmtId="208" fontId="109" fillId="0" borderId="0">
      <alignment vertical="top"/>
    </xf>
    <xf numFmtId="20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0" fontId="37" fillId="0" borderId="0"/>
    <xf numFmtId="166" fontId="37" fillId="0" borderId="0"/>
    <xf numFmtId="0" fontId="37" fillId="0" borderId="0"/>
    <xf numFmtId="166" fontId="37" fillId="0" borderId="0"/>
    <xf numFmtId="0" fontId="33" fillId="0" borderId="0"/>
    <xf numFmtId="166" fontId="33" fillId="0" borderId="0"/>
    <xf numFmtId="0" fontId="33" fillId="0" borderId="0"/>
    <xf numFmtId="166" fontId="33" fillId="0" borderId="0"/>
    <xf numFmtId="208" fontId="109" fillId="0" borderId="0">
      <alignment vertical="top"/>
    </xf>
    <xf numFmtId="20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0" fontId="33" fillId="0" borderId="0"/>
    <xf numFmtId="166" fontId="33" fillId="0" borderId="0"/>
    <xf numFmtId="0" fontId="33" fillId="0" borderId="0"/>
    <xf numFmtId="0" fontId="33" fillId="0" borderId="0"/>
    <xf numFmtId="166" fontId="33" fillId="0" borderId="0"/>
    <xf numFmtId="0" fontId="33" fillId="0" borderId="0"/>
    <xf numFmtId="166" fontId="33" fillId="0" borderId="0"/>
    <xf numFmtId="208" fontId="109" fillId="0" borderId="0">
      <alignment vertical="top"/>
    </xf>
    <xf numFmtId="20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8" fontId="109" fillId="0" borderId="0">
      <alignment vertical="top"/>
    </xf>
    <xf numFmtId="20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0" fontId="37" fillId="0" borderId="0"/>
    <xf numFmtId="0" fontId="33" fillId="0" borderId="0"/>
    <xf numFmtId="166" fontId="33" fillId="0" borderId="0"/>
    <xf numFmtId="0" fontId="33" fillId="0" borderId="0"/>
    <xf numFmtId="0" fontId="37" fillId="0" borderId="0"/>
    <xf numFmtId="166" fontId="37" fillId="0" borderId="0"/>
    <xf numFmtId="0" fontId="37" fillId="0" borderId="0"/>
    <xf numFmtId="166" fontId="37" fillId="0" borderId="0"/>
    <xf numFmtId="0" fontId="33" fillId="0" borderId="0"/>
    <xf numFmtId="166" fontId="33" fillId="0" borderId="0"/>
    <xf numFmtId="0" fontId="37" fillId="0" borderId="0"/>
    <xf numFmtId="166" fontId="37" fillId="0" borderId="0"/>
    <xf numFmtId="0" fontId="37" fillId="0" borderId="0"/>
    <xf numFmtId="166" fontId="37" fillId="0" borderId="0"/>
    <xf numFmtId="0" fontId="15" fillId="0" borderId="0"/>
    <xf numFmtId="0" fontId="33" fillId="0" borderId="0"/>
    <xf numFmtId="166" fontId="33" fillId="0" borderId="0"/>
    <xf numFmtId="209" fontId="39" fillId="0" borderId="0">
      <protection locked="0"/>
    </xf>
    <xf numFmtId="210" fontId="39" fillId="0" borderId="0">
      <protection locked="0"/>
    </xf>
    <xf numFmtId="209" fontId="39" fillId="0" borderId="0">
      <protection locked="0"/>
    </xf>
    <xf numFmtId="209" fontId="39" fillId="0" borderId="0">
      <protection locked="0"/>
    </xf>
    <xf numFmtId="210" fontId="39" fillId="0" borderId="0">
      <protection locked="0"/>
    </xf>
    <xf numFmtId="210" fontId="39" fillId="0" borderId="0">
      <protection locked="0"/>
    </xf>
    <xf numFmtId="211" fontId="39" fillId="0" borderId="0">
      <protection locked="0"/>
    </xf>
    <xf numFmtId="211" fontId="39" fillId="0" borderId="0">
      <protection locked="0"/>
    </xf>
    <xf numFmtId="212" fontId="39" fillId="0" borderId="25">
      <protection locked="0"/>
    </xf>
    <xf numFmtId="212" fontId="40" fillId="0" borderId="0">
      <protection locked="0"/>
    </xf>
    <xf numFmtId="212" fontId="40" fillId="0" borderId="0">
      <protection locked="0"/>
    </xf>
    <xf numFmtId="212" fontId="40" fillId="0" borderId="0">
      <protection locked="0"/>
    </xf>
    <xf numFmtId="212" fontId="40" fillId="0" borderId="0">
      <protection locked="0"/>
    </xf>
    <xf numFmtId="212" fontId="39" fillId="0" borderId="25">
      <protection locked="0"/>
    </xf>
    <xf numFmtId="212" fontId="39" fillId="0" borderId="25">
      <protection locked="0"/>
    </xf>
    <xf numFmtId="0" fontId="41" fillId="10" borderId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4" fontId="164" fillId="0" borderId="10">
      <alignment horizontal="right" vertical="top"/>
    </xf>
    <xf numFmtId="0" fontId="43" fillId="21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0" fontId="43" fillId="24" borderId="0" applyNumberFormat="0" applyBorder="0" applyAlignment="0" applyProtection="0"/>
    <xf numFmtId="4" fontId="164" fillId="0" borderId="10">
      <alignment horizontal="right" vertical="top"/>
    </xf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8" borderId="0" applyNumberFormat="0" applyBorder="0" applyAlignment="0" applyProtection="0"/>
    <xf numFmtId="0" fontId="165" fillId="0" borderId="0" applyNumberFormat="0" applyFill="0" applyBorder="0" applyAlignment="0" applyProtection="0">
      <alignment vertical="top"/>
      <protection locked="0"/>
    </xf>
    <xf numFmtId="0" fontId="38" fillId="0" borderId="0"/>
    <xf numFmtId="198" fontId="100" fillId="0" borderId="40">
      <protection locked="0"/>
    </xf>
    <xf numFmtId="213" fontId="15" fillId="0" borderId="0" applyFont="0" applyFill="0" applyBorder="0" applyAlignment="0" applyProtection="0"/>
    <xf numFmtId="214" fontId="15" fillId="0" borderId="0" applyFont="0" applyFill="0" applyBorder="0" applyAlignment="0" applyProtection="0"/>
    <xf numFmtId="0" fontId="45" fillId="12" borderId="0" applyNumberFormat="0" applyBorder="0" applyAlignment="0" applyProtection="0"/>
    <xf numFmtId="0" fontId="55" fillId="52" borderId="0"/>
    <xf numFmtId="0" fontId="166" fillId="52" borderId="0"/>
    <xf numFmtId="0" fontId="48" fillId="29" borderId="27" applyNumberFormat="0" applyAlignment="0" applyProtection="0"/>
    <xf numFmtId="0" fontId="49" fillId="30" borderId="28" applyNumberFormat="0" applyAlignment="0" applyProtection="0"/>
    <xf numFmtId="0" fontId="50" fillId="0" borderId="10">
      <alignment horizontal="left" vertical="center"/>
    </xf>
    <xf numFmtId="0" fontId="51" fillId="0" borderId="0" applyFont="0" applyFill="0" applyBorder="0" applyAlignment="0" applyProtection="0">
      <alignment horizontal="right"/>
    </xf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>
      <alignment horizontal="right"/>
    </xf>
    <xf numFmtId="0" fontId="51" fillId="0" borderId="0" applyFont="0" applyFill="0" applyBorder="0" applyAlignment="0" applyProtection="0"/>
    <xf numFmtId="198" fontId="111" fillId="41" borderId="4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181" fontId="41" fillId="0" borderId="0" applyFont="0" applyFill="0" applyBorder="0" applyAlignment="0" applyProtection="0"/>
    <xf numFmtId="0" fontId="51" fillId="0" borderId="0" applyFont="0" applyFill="0" applyBorder="0" applyAlignment="0" applyProtection="0">
      <alignment horizontal="right"/>
    </xf>
    <xf numFmtId="0" fontId="51" fillId="0" borderId="0" applyFont="0" applyFill="0" applyBorder="0" applyAlignment="0" applyProtection="0">
      <alignment horizontal="right"/>
    </xf>
    <xf numFmtId="0" fontId="51" fillId="0" borderId="0" applyFill="0" applyBorder="0" applyProtection="0">
      <alignment vertical="center"/>
    </xf>
    <xf numFmtId="0" fontId="55" fillId="53" borderId="0"/>
    <xf numFmtId="0" fontId="166" fillId="54" borderId="0"/>
    <xf numFmtId="0" fontId="52" fillId="0" borderId="0" applyFont="0" applyFill="0" applyBorder="0" applyAlignment="0" applyProtection="0"/>
    <xf numFmtId="0" fontId="51" fillId="0" borderId="0" applyFont="0" applyFill="0" applyBorder="0" applyAlignment="0" applyProtection="0"/>
    <xf numFmtId="14" fontId="167" fillId="0" borderId="0">
      <alignment vertical="top"/>
    </xf>
    <xf numFmtId="0" fontId="51" fillId="0" borderId="29" applyNumberFormat="0" applyFont="0" applyFill="0" applyAlignment="0" applyProtection="0"/>
    <xf numFmtId="0" fontId="53" fillId="0" borderId="0" applyNumberFormat="0" applyFill="0" applyBorder="0" applyAlignment="0" applyProtection="0"/>
    <xf numFmtId="208" fontId="168" fillId="0" borderId="0">
      <alignment vertical="top"/>
    </xf>
    <xf numFmtId="208" fontId="168" fillId="0" borderId="0">
      <alignment vertical="top"/>
    </xf>
    <xf numFmtId="38" fontId="168" fillId="0" borderId="0">
      <alignment vertical="top"/>
    </xf>
    <xf numFmtId="166" fontId="19" fillId="0" borderId="0" applyFont="0" applyFill="0" applyBorder="0" applyAlignment="0" applyProtection="0"/>
    <xf numFmtId="166" fontId="167" fillId="0" borderId="0" applyFont="0" applyFill="0" applyBorder="0" applyAlignment="0" applyProtection="0"/>
    <xf numFmtId="0" fontId="54" fillId="0" borderId="0" applyNumberFormat="0" applyFill="0" applyBorder="0" applyAlignment="0" applyProtection="0"/>
    <xf numFmtId="174" fontId="169" fillId="0" borderId="0" applyFill="0" applyBorder="0" applyAlignment="0" applyProtection="0"/>
    <xf numFmtId="174" fontId="109" fillId="0" borderId="0" applyFill="0" applyBorder="0" applyAlignment="0" applyProtection="0"/>
    <xf numFmtId="174" fontId="170" fillId="0" borderId="0" applyFill="0" applyBorder="0" applyAlignment="0" applyProtection="0"/>
    <xf numFmtId="174" fontId="171" fillId="0" borderId="0" applyFill="0" applyBorder="0" applyAlignment="0" applyProtection="0"/>
    <xf numFmtId="174" fontId="172" fillId="0" borderId="0" applyFill="0" applyBorder="0" applyAlignment="0" applyProtection="0"/>
    <xf numFmtId="174" fontId="173" fillId="0" borderId="0" applyFill="0" applyBorder="0" applyAlignment="0" applyProtection="0"/>
    <xf numFmtId="174" fontId="174" fillId="0" borderId="0" applyFill="0" applyBorder="0" applyAlignment="0" applyProtection="0"/>
    <xf numFmtId="0" fontId="55" fillId="0" borderId="0">
      <alignment vertical="center"/>
    </xf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Fill="0" applyBorder="0" applyProtection="0">
      <alignment horizontal="left"/>
    </xf>
    <xf numFmtId="0" fontId="58" fillId="13" borderId="0" applyNumberFormat="0" applyBorder="0" applyAlignment="0" applyProtection="0"/>
    <xf numFmtId="0" fontId="51" fillId="0" borderId="0" applyFont="0" applyFill="0" applyBorder="0" applyAlignment="0" applyProtection="0">
      <alignment horizontal="right"/>
    </xf>
    <xf numFmtId="0" fontId="61" fillId="0" borderId="0" applyProtection="0">
      <alignment horizontal="right"/>
    </xf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66" fillId="0" borderId="83" applyNumberFormat="0" applyFill="0" applyAlignment="0" applyProtection="0"/>
    <xf numFmtId="0" fontId="66" fillId="0" borderId="0" applyNumberFormat="0" applyFill="0" applyBorder="0" applyAlignment="0" applyProtection="0"/>
    <xf numFmtId="0" fontId="176" fillId="0" borderId="0">
      <alignment vertical="top"/>
    </xf>
    <xf numFmtId="2" fontId="62" fillId="31" borderId="0" applyAlignment="0">
      <alignment horizontal="right"/>
      <protection locked="0"/>
    </xf>
    <xf numFmtId="208" fontId="177" fillId="0" borderId="0">
      <alignment vertical="top"/>
    </xf>
    <xf numFmtId="208" fontId="177" fillId="0" borderId="0">
      <alignment vertical="top"/>
    </xf>
    <xf numFmtId="38" fontId="177" fillId="0" borderId="0">
      <alignment vertical="top"/>
    </xf>
    <xf numFmtId="0" fontId="30" fillId="0" borderId="0" applyNumberFormat="0" applyFill="0" applyBorder="0" applyAlignment="0" applyProtection="0">
      <alignment vertical="top"/>
      <protection locked="0"/>
    </xf>
    <xf numFmtId="0" fontId="178" fillId="0" borderId="0" applyNumberFormat="0" applyFill="0" applyBorder="0" applyAlignment="0" applyProtection="0">
      <alignment vertical="top"/>
      <protection locked="0"/>
    </xf>
    <xf numFmtId="0" fontId="179" fillId="0" borderId="0">
      <alignment vertical="center" wrapText="1"/>
    </xf>
    <xf numFmtId="198" fontId="180" fillId="0" borderId="0"/>
    <xf numFmtId="0" fontId="181" fillId="0" borderId="0" applyNumberFormat="0" applyFill="0" applyBorder="0" applyAlignment="0" applyProtection="0">
      <alignment vertical="top"/>
      <protection locked="0"/>
    </xf>
    <xf numFmtId="0" fontId="182" fillId="16" borderId="27" applyNumberFormat="0" applyAlignment="0" applyProtection="0"/>
    <xf numFmtId="0" fontId="68" fillId="0" borderId="0" applyFill="0" applyBorder="0" applyProtection="0">
      <alignment vertical="center"/>
    </xf>
    <xf numFmtId="0" fontId="68" fillId="0" borderId="0" applyFill="0" applyBorder="0" applyProtection="0">
      <alignment vertical="center"/>
    </xf>
    <xf numFmtId="0" fontId="68" fillId="0" borderId="0" applyFill="0" applyBorder="0" applyProtection="0">
      <alignment vertical="center"/>
    </xf>
    <xf numFmtId="0" fontId="68" fillId="0" borderId="0" applyFill="0" applyBorder="0" applyProtection="0">
      <alignment vertical="center"/>
    </xf>
    <xf numFmtId="208" fontId="163" fillId="0" borderId="0">
      <alignment vertical="top"/>
    </xf>
    <xf numFmtId="208" fontId="163" fillId="40" borderId="0">
      <alignment vertical="top"/>
    </xf>
    <xf numFmtId="208" fontId="163" fillId="40" borderId="0">
      <alignment vertical="top"/>
    </xf>
    <xf numFmtId="38" fontId="163" fillId="40" borderId="0">
      <alignment vertical="top"/>
    </xf>
    <xf numFmtId="208" fontId="163" fillId="0" borderId="0">
      <alignment vertical="top"/>
    </xf>
    <xf numFmtId="208" fontId="163" fillId="0" borderId="0">
      <alignment vertical="top"/>
    </xf>
    <xf numFmtId="215" fontId="163" fillId="7" borderId="0">
      <alignment vertical="top"/>
    </xf>
    <xf numFmtId="38" fontId="163" fillId="0" borderId="0">
      <alignment vertical="top"/>
    </xf>
    <xf numFmtId="0" fontId="69" fillId="0" borderId="31" applyNumberFormat="0" applyFill="0" applyAlignment="0" applyProtection="0"/>
    <xf numFmtId="0" fontId="51" fillId="0" borderId="0" applyFont="0" applyFill="0" applyBorder="0" applyAlignment="0" applyProtection="0">
      <alignment horizontal="right"/>
    </xf>
    <xf numFmtId="0" fontId="51" fillId="0" borderId="0" applyFill="0" applyBorder="0" applyProtection="0">
      <alignment vertical="center"/>
    </xf>
    <xf numFmtId="0" fontId="51" fillId="0" borderId="0" applyFont="0" applyFill="0" applyBorder="0" applyAlignment="0" applyProtection="0">
      <alignment horizontal="right"/>
    </xf>
    <xf numFmtId="0" fontId="73" fillId="32" borderId="0" applyNumberFormat="0" applyBorder="0" applyAlignment="0" applyProtection="0"/>
    <xf numFmtId="0" fontId="41" fillId="0" borderId="33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74" fillId="0" borderId="0">
      <alignment horizontal="right"/>
    </xf>
    <xf numFmtId="0" fontId="75" fillId="0" borderId="0"/>
    <xf numFmtId="0" fontId="51" fillId="0" borderId="0" applyFill="0" applyBorder="0" applyProtection="0">
      <alignment vertical="center"/>
    </xf>
    <xf numFmtId="0" fontId="76" fillId="0" borderId="0"/>
    <xf numFmtId="0" fontId="37" fillId="0" borderId="0"/>
    <xf numFmtId="0" fontId="112" fillId="33" borderId="34" applyNumberFormat="0" applyFont="0" applyAlignment="0" applyProtection="0"/>
    <xf numFmtId="216" fontId="15" fillId="0" borderId="0" applyFont="0" applyFill="0" applyBorder="0" applyAlignment="0" applyProtection="0"/>
    <xf numFmtId="217" fontId="15" fillId="0" borderId="0" applyFont="0" applyFill="0" applyBorder="0" applyAlignment="0" applyProtection="0"/>
    <xf numFmtId="218" fontId="15" fillId="0" borderId="0" applyFont="0" applyFill="0" applyBorder="0" applyAlignment="0" applyProtection="0"/>
    <xf numFmtId="219" fontId="15" fillId="0" borderId="0" applyFont="0" applyFill="0" applyBorder="0" applyAlignment="0" applyProtection="0"/>
    <xf numFmtId="0" fontId="59" fillId="0" borderId="0"/>
    <xf numFmtId="0" fontId="77" fillId="29" borderId="35" applyNumberFormat="0" applyAlignment="0" applyProtection="0"/>
    <xf numFmtId="0" fontId="51" fillId="0" borderId="0" applyFill="0" applyBorder="0" applyProtection="0">
      <alignment vertical="center"/>
    </xf>
    <xf numFmtId="220" fontId="183" fillId="55" borderId="10">
      <alignment horizontal="center" vertical="center" wrapText="1"/>
      <protection locked="0"/>
    </xf>
    <xf numFmtId="0" fontId="11" fillId="0" borderId="0">
      <alignment vertical="center"/>
    </xf>
    <xf numFmtId="0" fontId="84" fillId="0" borderId="39">
      <alignment vertical="center"/>
    </xf>
    <xf numFmtId="4" fontId="184" fillId="9" borderId="35" applyNumberFormat="0" applyProtection="0">
      <alignment vertical="center"/>
    </xf>
    <xf numFmtId="4" fontId="185" fillId="9" borderId="35" applyNumberFormat="0" applyProtection="0">
      <alignment vertical="center"/>
    </xf>
    <xf numFmtId="4" fontId="184" fillId="9" borderId="35" applyNumberFormat="0" applyProtection="0">
      <alignment horizontal="left" vertical="center" indent="1"/>
    </xf>
    <xf numFmtId="4" fontId="184" fillId="9" borderId="35" applyNumberFormat="0" applyProtection="0">
      <alignment horizontal="left" vertical="center" indent="1"/>
    </xf>
    <xf numFmtId="0" fontId="11" fillId="56" borderId="35" applyNumberFormat="0" applyProtection="0">
      <alignment horizontal="left" vertical="center" indent="1"/>
    </xf>
    <xf numFmtId="4" fontId="184" fillId="57" borderId="35" applyNumberFormat="0" applyProtection="0">
      <alignment horizontal="right" vertical="center"/>
    </xf>
    <xf numFmtId="4" fontId="184" fillId="58" borderId="35" applyNumberFormat="0" applyProtection="0">
      <alignment horizontal="right" vertical="center"/>
    </xf>
    <xf numFmtId="4" fontId="184" fillId="59" borderId="35" applyNumberFormat="0" applyProtection="0">
      <alignment horizontal="right" vertical="center"/>
    </xf>
    <xf numFmtId="4" fontId="184" fillId="60" borderId="35" applyNumberFormat="0" applyProtection="0">
      <alignment horizontal="right" vertical="center"/>
    </xf>
    <xf numFmtId="4" fontId="184" fillId="61" borderId="35" applyNumberFormat="0" applyProtection="0">
      <alignment horizontal="right" vertical="center"/>
    </xf>
    <xf numFmtId="4" fontId="184" fillId="62" borderId="35" applyNumberFormat="0" applyProtection="0">
      <alignment horizontal="right" vertical="center"/>
    </xf>
    <xf numFmtId="4" fontId="184" fillId="63" borderId="35" applyNumberFormat="0" applyProtection="0">
      <alignment horizontal="right" vertical="center"/>
    </xf>
    <xf numFmtId="4" fontId="184" fillId="64" borderId="35" applyNumberFormat="0" applyProtection="0">
      <alignment horizontal="right" vertical="center"/>
    </xf>
    <xf numFmtId="4" fontId="184" fillId="65" borderId="35" applyNumberFormat="0" applyProtection="0">
      <alignment horizontal="right" vertical="center"/>
    </xf>
    <xf numFmtId="4" fontId="166" fillId="66" borderId="35" applyNumberFormat="0" applyProtection="0">
      <alignment horizontal="left" vertical="center" indent="1"/>
    </xf>
    <xf numFmtId="4" fontId="184" fillId="67" borderId="84" applyNumberFormat="0" applyProtection="0">
      <alignment horizontal="left" vertical="center" indent="1"/>
    </xf>
    <xf numFmtId="4" fontId="186" fillId="68" borderId="0" applyNumberFormat="0" applyProtection="0">
      <alignment horizontal="left" vertical="center" indent="1"/>
    </xf>
    <xf numFmtId="0" fontId="11" fillId="56" borderId="35" applyNumberFormat="0" applyProtection="0">
      <alignment horizontal="left" vertical="center" indent="1"/>
    </xf>
    <xf numFmtId="4" fontId="187" fillId="67" borderId="35" applyNumberFormat="0" applyProtection="0">
      <alignment horizontal="left" vertical="center" indent="1"/>
    </xf>
    <xf numFmtId="4" fontId="187" fillId="69" borderId="35" applyNumberFormat="0" applyProtection="0">
      <alignment horizontal="left" vertical="center" indent="1"/>
    </xf>
    <xf numFmtId="0" fontId="11" fillId="69" borderId="35" applyNumberFormat="0" applyProtection="0">
      <alignment horizontal="left" vertical="center" indent="1"/>
    </xf>
    <xf numFmtId="0" fontId="11" fillId="69" borderId="35" applyNumberFormat="0" applyProtection="0">
      <alignment horizontal="left" vertical="center" indent="1"/>
    </xf>
    <xf numFmtId="0" fontId="11" fillId="70" borderId="35" applyNumberFormat="0" applyProtection="0">
      <alignment horizontal="left" vertical="center" indent="1"/>
    </xf>
    <xf numFmtId="0" fontId="11" fillId="70" borderId="35" applyNumberFormat="0" applyProtection="0">
      <alignment horizontal="left" vertical="center" indent="1"/>
    </xf>
    <xf numFmtId="0" fontId="11" fillId="40" borderId="35" applyNumberFormat="0" applyProtection="0">
      <alignment horizontal="left" vertical="center" indent="1"/>
    </xf>
    <xf numFmtId="0" fontId="11" fillId="40" borderId="35" applyNumberFormat="0" applyProtection="0">
      <alignment horizontal="left" vertical="center" indent="1"/>
    </xf>
    <xf numFmtId="0" fontId="11" fillId="56" borderId="35" applyNumberFormat="0" applyProtection="0">
      <alignment horizontal="left" vertical="center" indent="1"/>
    </xf>
    <xf numFmtId="0" fontId="11" fillId="56" borderId="35" applyNumberFormat="0" applyProtection="0">
      <alignment horizontal="left" vertical="center" indent="1"/>
    </xf>
    <xf numFmtId="0" fontId="15" fillId="0" borderId="0"/>
    <xf numFmtId="0" fontId="15" fillId="0" borderId="0"/>
    <xf numFmtId="0" fontId="15" fillId="0" borderId="0"/>
    <xf numFmtId="0" fontId="15" fillId="0" borderId="0"/>
    <xf numFmtId="4" fontId="184" fillId="71" borderId="35" applyNumberFormat="0" applyProtection="0">
      <alignment vertical="center"/>
    </xf>
    <xf numFmtId="4" fontId="185" fillId="71" borderId="35" applyNumberFormat="0" applyProtection="0">
      <alignment vertical="center"/>
    </xf>
    <xf numFmtId="4" fontId="184" fillId="71" borderId="35" applyNumberFormat="0" applyProtection="0">
      <alignment horizontal="left" vertical="center" indent="1"/>
    </xf>
    <xf numFmtId="4" fontId="184" fillId="71" borderId="35" applyNumberFormat="0" applyProtection="0">
      <alignment horizontal="left" vertical="center" indent="1"/>
    </xf>
    <xf numFmtId="4" fontId="184" fillId="67" borderId="35" applyNumberFormat="0" applyProtection="0">
      <alignment horizontal="right" vertical="center"/>
    </xf>
    <xf numFmtId="4" fontId="185" fillId="67" borderId="35" applyNumberFormat="0" applyProtection="0">
      <alignment horizontal="right" vertical="center"/>
    </xf>
    <xf numFmtId="0" fontId="11" fillId="56" borderId="35" applyNumberFormat="0" applyProtection="0">
      <alignment horizontal="left" vertical="center" indent="1"/>
    </xf>
    <xf numFmtId="0" fontId="11" fillId="56" borderId="35" applyNumberFormat="0" applyProtection="0">
      <alignment horizontal="left" vertical="center" indent="1"/>
    </xf>
    <xf numFmtId="0" fontId="188" fillId="0" borderId="0"/>
    <xf numFmtId="4" fontId="189" fillId="67" borderId="35" applyNumberFormat="0" applyProtection="0">
      <alignment horizontal="right" vertical="center"/>
    </xf>
    <xf numFmtId="221" fontId="11" fillId="72" borderId="10">
      <alignment vertical="center"/>
    </xf>
    <xf numFmtId="0" fontId="85" fillId="0" borderId="0">
      <alignment horizontal="left" vertical="center" wrapText="1"/>
    </xf>
    <xf numFmtId="0" fontId="37" fillId="0" borderId="0"/>
    <xf numFmtId="0" fontId="86" fillId="0" borderId="0" applyBorder="0" applyProtection="0">
      <alignment vertical="center"/>
    </xf>
    <xf numFmtId="0" fontId="86" fillId="0" borderId="36" applyBorder="0" applyProtection="0">
      <alignment horizontal="right" vertical="center"/>
    </xf>
    <xf numFmtId="0" fontId="87" fillId="34" borderId="0" applyBorder="0" applyProtection="0">
      <alignment horizontal="centerContinuous" vertical="center"/>
    </xf>
    <xf numFmtId="0" fontId="87" fillId="35" borderId="36" applyBorder="0" applyProtection="0">
      <alignment horizontal="centerContinuous" vertical="center"/>
    </xf>
    <xf numFmtId="208" fontId="190" fillId="73" borderId="0">
      <alignment horizontal="right" vertical="top"/>
    </xf>
    <xf numFmtId="208" fontId="190" fillId="73" borderId="0">
      <alignment horizontal="right" vertical="top"/>
    </xf>
    <xf numFmtId="38" fontId="190" fillId="73" borderId="0">
      <alignment horizontal="right" vertical="top"/>
    </xf>
    <xf numFmtId="0" fontId="76" fillId="0" borderId="0"/>
    <xf numFmtId="0" fontId="90" fillId="0" borderId="0" applyFill="0" applyBorder="0" applyProtection="0">
      <alignment horizontal="left"/>
    </xf>
    <xf numFmtId="0" fontId="57" fillId="0" borderId="24" applyFill="0" applyBorder="0" applyProtection="0">
      <alignment horizontal="left" vertical="top"/>
    </xf>
    <xf numFmtId="0" fontId="92" fillId="0" borderId="0"/>
    <xf numFmtId="0" fontId="92" fillId="0" borderId="24" applyFill="0" applyBorder="0" applyProtection="0"/>
    <xf numFmtId="0" fontId="94" fillId="0" borderId="0"/>
    <xf numFmtId="0" fontId="93" fillId="0" borderId="0" applyFill="0" applyBorder="0" applyProtection="0"/>
    <xf numFmtId="0" fontId="191" fillId="0" borderId="0" applyNumberFormat="0" applyFill="0" applyBorder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96" fillId="0" borderId="29" applyFill="0" applyBorder="0" applyProtection="0">
      <alignment vertical="center"/>
    </xf>
    <xf numFmtId="0" fontId="59" fillId="0" borderId="0"/>
    <xf numFmtId="220" fontId="193" fillId="59" borderId="44">
      <alignment horizontal="center" vertical="center"/>
    </xf>
    <xf numFmtId="0" fontId="98" fillId="0" borderId="0" applyNumberFormat="0" applyFill="0" applyBorder="0" applyAlignment="0" applyProtection="0"/>
    <xf numFmtId="0" fontId="99" fillId="0" borderId="36" applyBorder="0" applyProtection="0">
      <alignment horizontal="right"/>
    </xf>
    <xf numFmtId="220" fontId="11" fillId="74" borderId="10" applyNumberFormat="0" applyFill="0" applyBorder="0" applyProtection="0">
      <alignment vertical="center"/>
      <protection locked="0"/>
    </xf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7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3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182" fillId="16" borderId="27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77" fillId="29" borderId="35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48" fillId="29" borderId="27" applyNumberFormat="0" applyAlignment="0" applyProtection="0"/>
    <xf numFmtId="0" fontId="194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178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5" fillId="0" borderId="0" applyNumberFormat="0" applyFill="0" applyBorder="0" applyAlignment="0" applyProtection="0">
      <alignment vertical="top"/>
      <protection locked="0"/>
    </xf>
    <xf numFmtId="175" fontId="104" fillId="0" borderId="10">
      <alignment vertical="top" wrapText="1"/>
    </xf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222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63" fillId="0" borderId="30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175" fillId="0" borderId="82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83" applyNumberFormat="0" applyFill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99" fillId="0" borderId="0" applyBorder="0">
      <alignment horizontal="center" vertical="center" wrapText="1"/>
    </xf>
    <xf numFmtId="0" fontId="26" fillId="0" borderId="0" applyBorder="0">
      <alignment horizontal="center" vertical="center" wrapText="1"/>
    </xf>
    <xf numFmtId="0" fontId="131" fillId="0" borderId="0"/>
    <xf numFmtId="0" fontId="116" fillId="0" borderId="0" applyNumberFormat="0" applyFill="0" applyBorder="0" applyAlignment="0" applyProtection="0"/>
    <xf numFmtId="0" fontId="200" fillId="0" borderId="20" applyBorder="0">
      <alignment horizontal="center" vertical="center" wrapText="1"/>
    </xf>
    <xf numFmtId="0" fontId="25" fillId="0" borderId="20" applyBorder="0">
      <alignment horizontal="center" vertical="center" wrapText="1"/>
    </xf>
    <xf numFmtId="49" fontId="201" fillId="0" borderId="0" applyBorder="0">
      <alignment vertical="center"/>
    </xf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0" fontId="192" fillId="0" borderId="85" applyNumberFormat="0" applyFill="0" applyAlignment="0" applyProtection="0"/>
    <xf numFmtId="3" fontId="111" fillId="0" borderId="10" applyBorder="0">
      <alignment vertical="center"/>
    </xf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49" fillId="30" borderId="28" applyNumberFormat="0" applyAlignment="0" applyProtection="0"/>
    <xf numFmtId="0" fontId="15" fillId="0" borderId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4" fillId="7" borderId="0" applyFill="0">
      <alignment wrapText="1"/>
    </xf>
    <xf numFmtId="0" fontId="116" fillId="0" borderId="0">
      <alignment horizontal="center" vertical="top" wrapText="1"/>
    </xf>
    <xf numFmtId="0" fontId="117" fillId="0" borderId="0">
      <alignment horizontal="centerContinuous" vertical="center" wrapText="1"/>
    </xf>
    <xf numFmtId="0" fontId="117" fillId="0" borderId="0">
      <alignment horizontal="centerContinuous" vertical="center" wrapText="1"/>
    </xf>
    <xf numFmtId="166" fontId="116" fillId="0" borderId="0">
      <alignment horizontal="center" vertical="top" wrapText="1"/>
    </xf>
    <xf numFmtId="167" fontId="202" fillId="7" borderId="10">
      <alignment wrapText="1"/>
    </xf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0" fontId="73" fillId="32" borderId="0" applyNumberFormat="0" applyBorder="0" applyAlignment="0" applyProtection="0"/>
    <xf numFmtId="49" fontId="112" fillId="0" borderId="0" applyBorder="0">
      <alignment vertical="top"/>
    </xf>
    <xf numFmtId="49" fontId="112" fillId="0" borderId="0" applyBorder="0">
      <alignment vertical="top"/>
    </xf>
    <xf numFmtId="0" fontId="11" fillId="0" borderId="0"/>
    <xf numFmtId="0" fontId="6" fillId="0" borderId="0"/>
    <xf numFmtId="0" fontId="6" fillId="0" borderId="0"/>
    <xf numFmtId="0" fontId="6" fillId="0" borderId="0"/>
    <xf numFmtId="0" fontId="203" fillId="0" borderId="0"/>
    <xf numFmtId="0" fontId="42" fillId="0" borderId="0"/>
    <xf numFmtId="0" fontId="6" fillId="0" borderId="0"/>
    <xf numFmtId="49" fontId="112" fillId="0" borderId="0" applyBorder="0">
      <alignment vertical="top"/>
    </xf>
    <xf numFmtId="0" fontId="15" fillId="0" borderId="0"/>
    <xf numFmtId="0" fontId="139" fillId="0" borderId="0"/>
    <xf numFmtId="0" fontId="15" fillId="0" borderId="0"/>
    <xf numFmtId="0" fontId="204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6" fillId="0" borderId="0"/>
    <xf numFmtId="0" fontId="15" fillId="0" borderId="0"/>
    <xf numFmtId="0" fontId="121" fillId="0" borderId="0"/>
    <xf numFmtId="0" fontId="11" fillId="0" borderId="0"/>
    <xf numFmtId="0" fontId="6" fillId="0" borderId="0"/>
    <xf numFmtId="0" fontId="15" fillId="0" borderId="0"/>
    <xf numFmtId="0" fontId="42" fillId="0" borderId="0"/>
    <xf numFmtId="0" fontId="42" fillId="0" borderId="0"/>
    <xf numFmtId="0" fontId="15" fillId="0" borderId="0"/>
    <xf numFmtId="0" fontId="42" fillId="0" borderId="0"/>
    <xf numFmtId="0" fontId="1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66" fontId="1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" fillId="0" borderId="0"/>
    <xf numFmtId="0" fontId="6" fillId="0" borderId="0"/>
    <xf numFmtId="49" fontId="112" fillId="0" borderId="0">
      <alignment vertical="top"/>
    </xf>
    <xf numFmtId="0" fontId="6" fillId="0" borderId="0"/>
    <xf numFmtId="0" fontId="6" fillId="0" borderId="0"/>
    <xf numFmtId="0" fontId="19" fillId="0" borderId="0"/>
    <xf numFmtId="0" fontId="6" fillId="0" borderId="0"/>
    <xf numFmtId="0" fontId="139" fillId="0" borderId="0"/>
    <xf numFmtId="0" fontId="6" fillId="0" borderId="0"/>
    <xf numFmtId="0" fontId="139" fillId="0" borderId="0"/>
    <xf numFmtId="0" fontId="139" fillId="0" borderId="0"/>
    <xf numFmtId="0" fontId="139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" fillId="0" borderId="0"/>
    <xf numFmtId="0" fontId="6" fillId="0" borderId="0"/>
    <xf numFmtId="49" fontId="112" fillId="0" borderId="0" applyBorder="0">
      <alignment vertical="top"/>
    </xf>
    <xf numFmtId="49" fontId="112" fillId="0" borderId="0" applyBorder="0">
      <alignment vertical="top"/>
    </xf>
    <xf numFmtId="0" fontId="19" fillId="0" borderId="0"/>
    <xf numFmtId="49" fontId="112" fillId="0" borderId="0" applyBorder="0">
      <alignment vertical="top"/>
    </xf>
    <xf numFmtId="49" fontId="112" fillId="0" borderId="0" applyBorder="0">
      <alignment vertical="top"/>
    </xf>
    <xf numFmtId="49" fontId="112" fillId="0" borderId="0" applyBorder="0">
      <alignment vertical="top"/>
    </xf>
    <xf numFmtId="49" fontId="112" fillId="0" borderId="0" applyBorder="0">
      <alignment vertical="top"/>
    </xf>
    <xf numFmtId="49" fontId="112" fillId="0" borderId="0" applyBorder="0">
      <alignment vertical="top"/>
    </xf>
    <xf numFmtId="49" fontId="112" fillId="0" borderId="0" applyBorder="0">
      <alignment vertical="top"/>
    </xf>
    <xf numFmtId="0" fontId="15" fillId="0" borderId="0"/>
    <xf numFmtId="49" fontId="112" fillId="0" borderId="0" applyBorder="0">
      <alignment vertical="top"/>
    </xf>
    <xf numFmtId="0" fontId="179" fillId="0" borderId="0">
      <alignment vertical="center" wrapText="1"/>
    </xf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5" fillId="0" borderId="0" applyFont="0" applyFill="0" applyBorder="0" applyProtection="0">
      <alignment horizontal="center" vertical="center" wrapText="1"/>
    </xf>
    <xf numFmtId="0" fontId="15" fillId="0" borderId="0" applyFont="0" applyFill="0" applyBorder="0" applyProtection="0">
      <alignment horizontal="center" vertical="center" wrapText="1"/>
    </xf>
    <xf numFmtId="0" fontId="15" fillId="0" borderId="0" applyFont="0" applyFill="0" applyBorder="0" applyProtection="0">
      <alignment horizontal="center" vertical="center" wrapText="1"/>
    </xf>
    <xf numFmtId="0" fontId="15" fillId="0" borderId="0" applyFont="0" applyFill="0" applyBorder="0" applyProtection="0">
      <alignment horizontal="center" vertical="center" wrapText="1"/>
    </xf>
    <xf numFmtId="0" fontId="15" fillId="0" borderId="0" applyNumberFormat="0" applyFont="0" applyFill="0" applyBorder="0" applyProtection="0">
      <alignment horizontal="justify" vertical="center" wrapText="1"/>
    </xf>
    <xf numFmtId="0" fontId="15" fillId="0" borderId="0" applyNumberFormat="0" applyFont="0" applyFill="0" applyBorder="0" applyProtection="0">
      <alignment horizontal="justify" vertical="center" wrapText="1"/>
    </xf>
    <xf numFmtId="0" fontId="15" fillId="0" borderId="0" applyNumberFormat="0" applyFont="0" applyFill="0" applyBorder="0" applyProtection="0">
      <alignment horizontal="justify" vertical="center" wrapText="1"/>
    </xf>
    <xf numFmtId="0" fontId="15" fillId="0" borderId="0" applyNumberFormat="0" applyFont="0" applyFill="0" applyBorder="0" applyProtection="0">
      <alignment horizontal="justify" vertical="center" wrapText="1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5" fillId="33" borderId="34" applyNumberFormat="0" applyFont="0" applyAlignment="0" applyProtection="0"/>
    <xf numFmtId="0" fontId="15" fillId="33" borderId="34" applyNumberFormat="0" applyFont="0" applyAlignment="0" applyProtection="0"/>
    <xf numFmtId="0" fontId="15" fillId="33" borderId="34" applyNumberFormat="0" applyFont="0" applyAlignment="0" applyProtection="0"/>
    <xf numFmtId="0" fontId="15" fillId="33" borderId="34" applyNumberFormat="0" applyFont="0" applyAlignment="0" applyProtection="0"/>
    <xf numFmtId="0" fontId="15" fillId="33" borderId="34" applyNumberFormat="0" applyFont="0" applyAlignment="0" applyProtection="0"/>
    <xf numFmtId="0" fontId="15" fillId="33" borderId="34" applyNumberFormat="0" applyFont="0" applyAlignment="0" applyProtection="0"/>
    <xf numFmtId="0" fontId="15" fillId="33" borderId="34" applyNumberFormat="0" applyFont="0" applyAlignment="0" applyProtection="0"/>
    <xf numFmtId="0" fontId="15" fillId="33" borderId="34" applyNumberFormat="0" applyFont="0" applyAlignment="0" applyProtection="0"/>
    <xf numFmtId="0" fontId="15" fillId="33" borderId="34" applyNumberFormat="0" applyFont="0" applyAlignment="0" applyProtection="0"/>
    <xf numFmtId="0" fontId="15" fillId="33" borderId="34" applyNumberFormat="0" applyFont="0" applyAlignment="0" applyProtection="0"/>
    <xf numFmtId="0" fontId="15" fillId="33" borderId="34" applyNumberFormat="0" applyFont="0" applyAlignment="0" applyProtection="0"/>
    <xf numFmtId="0" fontId="15" fillId="33" borderId="34" applyNumberFormat="0" applyFont="0" applyAlignment="0" applyProtection="0"/>
    <xf numFmtId="0" fontId="15" fillId="33" borderId="34" applyNumberFormat="0" applyFont="0" applyAlignment="0" applyProtection="0"/>
    <xf numFmtId="0" fontId="15" fillId="33" borderId="34" applyNumberFormat="0" applyFont="0" applyAlignment="0" applyProtection="0"/>
    <xf numFmtId="0" fontId="15" fillId="33" borderId="34" applyNumberFormat="0" applyFont="0" applyAlignment="0" applyProtection="0"/>
    <xf numFmtId="0" fontId="15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0" fontId="11" fillId="33" borderId="34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10" applyNumberFormat="0" applyFon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0" fontId="69" fillId="0" borderId="31" applyNumberFormat="0" applyFill="0" applyAlignment="0" applyProtection="0"/>
    <xf numFmtId="208" fontId="109" fillId="0" borderId="0">
      <alignment vertical="top"/>
    </xf>
    <xf numFmtId="195" fontId="206" fillId="0" borderId="0">
      <alignment vertical="top"/>
    </xf>
    <xf numFmtId="204" fontId="206" fillId="0" borderId="0">
      <alignment vertical="top"/>
    </xf>
    <xf numFmtId="208" fontId="206" fillId="0" borderId="0">
      <alignment vertical="top"/>
    </xf>
    <xf numFmtId="208" fontId="109" fillId="0" borderId="0">
      <alignment vertical="top"/>
    </xf>
    <xf numFmtId="38" fontId="109" fillId="0" borderId="0">
      <alignment vertical="top"/>
    </xf>
    <xf numFmtId="0" fontId="33" fillId="0" borderId="0"/>
    <xf numFmtId="0" fontId="37" fillId="0" borderId="0"/>
    <xf numFmtId="49" fontId="207" fillId="75" borderId="11" applyBorder="0" applyProtection="0">
      <alignment horizontal="left" vertical="center"/>
    </xf>
    <xf numFmtId="174" fontId="114" fillId="0" borderId="0" applyFill="0" applyBorder="0" applyAlignment="0" applyProtection="0"/>
    <xf numFmtId="174" fontId="114" fillId="0" borderId="0" applyFill="0" applyBorder="0" applyAlignment="0" applyProtection="0"/>
    <xf numFmtId="174" fontId="114" fillId="0" borderId="0" applyFill="0" applyBorder="0" applyAlignment="0" applyProtection="0"/>
    <xf numFmtId="174" fontId="114" fillId="0" borderId="0" applyFill="0" applyBorder="0" applyAlignment="0" applyProtection="0"/>
    <xf numFmtId="174" fontId="114" fillId="0" borderId="0" applyFill="0" applyBorder="0" applyAlignment="0" applyProtection="0"/>
    <xf numFmtId="174" fontId="114" fillId="0" borderId="0" applyFill="0" applyBorder="0" applyAlignment="0" applyProtection="0"/>
    <xf numFmtId="174" fontId="114" fillId="0" borderId="0" applyFill="0" applyBorder="0" applyAlignment="0" applyProtection="0"/>
    <xf numFmtId="174" fontId="114" fillId="0" borderId="0" applyFill="0" applyBorder="0" applyAlignment="0" applyProtection="0"/>
    <xf numFmtId="174" fontId="114" fillId="0" borderId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49" fontId="114" fillId="0" borderId="0">
      <alignment horizontal="center"/>
    </xf>
    <xf numFmtId="2" fontId="114" fillId="0" borderId="0" applyFill="0" applyBorder="0" applyAlignment="0" applyProtection="0"/>
    <xf numFmtId="2" fontId="114" fillId="0" borderId="0" applyFill="0" applyBorder="0" applyAlignment="0" applyProtection="0"/>
    <xf numFmtId="2" fontId="114" fillId="0" borderId="0" applyFill="0" applyBorder="0" applyAlignment="0" applyProtection="0"/>
    <xf numFmtId="2" fontId="114" fillId="0" borderId="0" applyFill="0" applyBorder="0" applyAlignment="0" applyProtection="0"/>
    <xf numFmtId="2" fontId="114" fillId="0" borderId="0" applyFill="0" applyBorder="0" applyAlignment="0" applyProtection="0"/>
    <xf numFmtId="2" fontId="114" fillId="0" borderId="0" applyFill="0" applyBorder="0" applyAlignment="0" applyProtection="0"/>
    <xf numFmtId="2" fontId="114" fillId="0" borderId="0" applyFill="0" applyBorder="0" applyAlignment="0" applyProtection="0"/>
    <xf numFmtId="2" fontId="114" fillId="0" borderId="0" applyFill="0" applyBorder="0" applyAlignment="0" applyProtection="0"/>
    <xf numFmtId="2" fontId="114" fillId="0" borderId="0" applyFill="0" applyBorder="0" applyAlignment="0" applyProtection="0"/>
    <xf numFmtId="2" fontId="114" fillId="0" borderId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72" fontId="1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1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5" fillId="0" borderId="0" applyFont="0" applyFill="0" applyBorder="0" applyAlignment="0" applyProtection="0"/>
    <xf numFmtId="43" fontId="10" fillId="0" borderId="0" applyFont="0" applyFill="0" applyBorder="0" applyAlignment="0" applyProtection="0"/>
    <xf numFmtId="4" fontId="112" fillId="7" borderId="0" applyBorder="0">
      <alignment horizontal="right"/>
    </xf>
    <xf numFmtId="4" fontId="112" fillId="7" borderId="0" applyBorder="0">
      <alignment horizontal="right"/>
    </xf>
    <xf numFmtId="4" fontId="208" fillId="7" borderId="0" applyBorder="0">
      <alignment horizontal="right"/>
    </xf>
    <xf numFmtId="4" fontId="112" fillId="7" borderId="0" applyBorder="0">
      <alignment horizontal="right"/>
    </xf>
    <xf numFmtId="4" fontId="112" fillId="7" borderId="10" applyFont="0" applyBorder="0">
      <alignment horizontal="right"/>
    </xf>
    <xf numFmtId="4" fontId="112" fillId="7" borderId="10" applyFont="0" applyBorder="0">
      <alignment horizontal="right"/>
    </xf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223" fontId="15" fillId="0" borderId="10" applyFont="0" applyFill="0" applyBorder="0" applyProtection="0">
      <alignment horizontal="center" vertical="center"/>
    </xf>
    <xf numFmtId="223" fontId="15" fillId="0" borderId="10" applyFont="0" applyFill="0" applyBorder="0" applyProtection="0">
      <alignment horizontal="center" vertical="center"/>
    </xf>
    <xf numFmtId="223" fontId="15" fillId="0" borderId="10" applyFont="0" applyFill="0" applyBorder="0" applyProtection="0">
      <alignment horizontal="center" vertical="center"/>
    </xf>
    <xf numFmtId="223" fontId="15" fillId="0" borderId="10" applyFont="0" applyFill="0" applyBorder="0" applyProtection="0">
      <alignment horizontal="center" vertical="center"/>
    </xf>
    <xf numFmtId="224" fontId="39" fillId="0" borderId="0">
      <protection locked="0"/>
    </xf>
    <xf numFmtId="224" fontId="39" fillId="0" borderId="0">
      <protection locked="0"/>
    </xf>
    <xf numFmtId="0" fontId="100" fillId="0" borderId="10" applyBorder="0">
      <alignment horizontal="center" vertical="center" wrapText="1"/>
    </xf>
    <xf numFmtId="49" fontId="104" fillId="0" borderId="10">
      <alignment horizontal="center" vertical="center" wrapText="1"/>
    </xf>
    <xf numFmtId="0" fontId="11" fillId="0" borderId="0"/>
    <xf numFmtId="0" fontId="5" fillId="0" borderId="0"/>
    <xf numFmtId="165" fontId="5" fillId="0" borderId="0" applyFont="0" applyFill="0" applyBorder="0" applyAlignment="0" applyProtection="0"/>
    <xf numFmtId="0" fontId="192" fillId="0" borderId="85" applyNumberFormat="0" applyFill="0" applyAlignment="0" applyProtection="0"/>
    <xf numFmtId="0" fontId="45" fillId="12" borderId="0" applyNumberFormat="0" applyBorder="0" applyAlignment="0" applyProtection="0"/>
    <xf numFmtId="0" fontId="58" fillId="13" borderId="0" applyNumberFormat="0" applyBorder="0" applyAlignment="0" applyProtection="0"/>
    <xf numFmtId="0" fontId="54" fillId="0" borderId="0" applyNumberFormat="0" applyFill="0" applyBorder="0" applyAlignment="0" applyProtection="0"/>
    <xf numFmtId="0" fontId="42" fillId="33" borderId="34" applyNumberFormat="0" applyFont="0" applyAlignment="0" applyProtection="0"/>
    <xf numFmtId="0" fontId="42" fillId="33" borderId="34" applyNumberFormat="0" applyFont="0" applyAlignment="0" applyProtection="0"/>
    <xf numFmtId="0" fontId="15" fillId="33" borderId="34" applyNumberFormat="0" applyFont="0" applyAlignment="0" applyProtection="0"/>
    <xf numFmtId="0" fontId="15" fillId="0" borderId="0"/>
    <xf numFmtId="0" fontId="73" fillId="32" borderId="0" applyNumberFormat="0" applyBorder="0" applyAlignment="0" applyProtection="0"/>
    <xf numFmtId="0" fontId="42" fillId="0" borderId="0"/>
    <xf numFmtId="0" fontId="42" fillId="0" borderId="0"/>
    <xf numFmtId="0" fontId="43" fillId="24" borderId="0" applyNumberFormat="0" applyBorder="0" applyAlignment="0" applyProtection="0"/>
    <xf numFmtId="0" fontId="69" fillId="0" borderId="31" applyNumberFormat="0" applyFill="0" applyAlignment="0" applyProtection="0"/>
    <xf numFmtId="0" fontId="49" fillId="30" borderId="28" applyNumberFormat="0" applyAlignment="0" applyProtection="0"/>
    <xf numFmtId="0" fontId="98" fillId="0" borderId="0" applyNumberFormat="0" applyFill="0" applyBorder="0" applyAlignment="0" applyProtection="0"/>
    <xf numFmtId="0" fontId="4" fillId="0" borderId="0"/>
    <xf numFmtId="0" fontId="139" fillId="0" borderId="0"/>
    <xf numFmtId="0" fontId="4" fillId="0" borderId="0"/>
    <xf numFmtId="0" fontId="139" fillId="0" borderId="0"/>
    <xf numFmtId="0" fontId="206" fillId="0" borderId="0"/>
    <xf numFmtId="0" fontId="11" fillId="0" borderId="0"/>
    <xf numFmtId="0" fontId="11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226" fillId="0" borderId="0"/>
    <xf numFmtId="0" fontId="33" fillId="0" borderId="0"/>
    <xf numFmtId="0" fontId="33" fillId="0" borderId="0"/>
    <xf numFmtId="0" fontId="33" fillId="0" borderId="0"/>
    <xf numFmtId="0" fontId="226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100" fillId="0" borderId="0"/>
    <xf numFmtId="0" fontId="33" fillId="0" borderId="0"/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3" fillId="0" borderId="0"/>
    <xf numFmtId="0" fontId="3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7" fillId="0" borderId="0">
      <alignment vertical="top"/>
    </xf>
    <xf numFmtId="0" fontId="187" fillId="0" borderId="0">
      <alignment vertical="top"/>
    </xf>
    <xf numFmtId="0" fontId="33" fillId="0" borderId="0"/>
    <xf numFmtId="0" fontId="33" fillId="0" borderId="0"/>
    <xf numFmtId="0" fontId="33" fillId="0" borderId="0"/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8" fontId="109" fillId="0" borderId="0">
      <alignment vertical="top"/>
    </xf>
    <xf numFmtId="20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8" fontId="109" fillId="0" borderId="0">
      <alignment vertical="top"/>
    </xf>
    <xf numFmtId="208" fontId="109" fillId="0" borderId="0">
      <alignment vertical="top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0" fontId="33" fillId="0" borderId="0"/>
    <xf numFmtId="0" fontId="33" fillId="0" borderId="0"/>
    <xf numFmtId="0" fontId="33" fillId="0" borderId="0"/>
    <xf numFmtId="0" fontId="33" fillId="0" borderId="0"/>
    <xf numFmtId="0" fontId="187" fillId="0" borderId="0">
      <alignment vertical="top"/>
    </xf>
    <xf numFmtId="0" fontId="37" fillId="0" borderId="0"/>
    <xf numFmtId="0" fontId="187" fillId="0" borderId="0">
      <alignment vertical="top"/>
    </xf>
    <xf numFmtId="0" fontId="37" fillId="0" borderId="0"/>
    <xf numFmtId="0" fontId="33" fillId="0" borderId="0"/>
    <xf numFmtId="0" fontId="37" fillId="0" borderId="0"/>
    <xf numFmtId="0" fontId="187" fillId="0" borderId="0">
      <alignment vertical="top"/>
    </xf>
    <xf numFmtId="0" fontId="187" fillId="0" borderId="0">
      <alignment vertical="top"/>
    </xf>
    <xf numFmtId="0" fontId="37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0" fontId="15" fillId="0" borderId="0"/>
    <xf numFmtId="0" fontId="33" fillId="0" borderId="0"/>
    <xf numFmtId="0" fontId="33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7" fillId="0" borderId="0"/>
    <xf numFmtId="0" fontId="33" fillId="0" borderId="0"/>
    <xf numFmtId="0" fontId="37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33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33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9" fillId="0" borderId="0">
      <protection locked="0"/>
    </xf>
    <xf numFmtId="0" fontId="39" fillId="0" borderId="0">
      <protection locked="0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26" fillId="0" borderId="0"/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8" fontId="109" fillId="0" borderId="0">
      <alignment vertical="top"/>
    </xf>
    <xf numFmtId="208" fontId="109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227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37" fillId="0" borderId="0"/>
    <xf numFmtId="0" fontId="33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7" fillId="0" borderId="0"/>
    <xf numFmtId="0" fontId="15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8" fontId="109" fillId="0" borderId="0">
      <alignment vertical="top"/>
    </xf>
    <xf numFmtId="208" fontId="109" fillId="0" borderId="0">
      <alignment vertical="top"/>
    </xf>
    <xf numFmtId="0" fontId="15" fillId="0" borderId="0"/>
    <xf numFmtId="0" fontId="33" fillId="0" borderId="0"/>
    <xf numFmtId="0" fontId="37" fillId="0" borderId="0"/>
    <xf numFmtId="0" fontId="37" fillId="0" borderId="0"/>
    <xf numFmtId="0" fontId="37" fillId="0" borderId="0"/>
    <xf numFmtId="0" fontId="15" fillId="0" borderId="0"/>
    <xf numFmtId="0" fontId="15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0" fontId="15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3" fillId="0" borderId="0"/>
    <xf numFmtId="0" fontId="15" fillId="0" borderId="0"/>
    <xf numFmtId="0" fontId="15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7" fillId="0" borderId="0"/>
    <xf numFmtId="0" fontId="37" fillId="0" borderId="0"/>
    <xf numFmtId="0" fontId="33" fillId="0" borderId="0"/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8" fontId="109" fillId="0" borderId="0">
      <alignment vertical="top"/>
    </xf>
    <xf numFmtId="20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38" fontId="109" fillId="0" borderId="0">
      <alignment vertical="top"/>
    </xf>
    <xf numFmtId="208" fontId="109" fillId="0" borderId="0">
      <alignment vertical="top"/>
    </xf>
    <xf numFmtId="208" fontId="109" fillId="0" borderId="0">
      <alignment vertical="top"/>
    </xf>
    <xf numFmtId="0" fontId="15" fillId="0" borderId="0"/>
    <xf numFmtId="0" fontId="37" fillId="0" borderId="0"/>
    <xf numFmtId="0" fontId="33" fillId="0" borderId="0"/>
    <xf numFmtId="0" fontId="37" fillId="0" borderId="0"/>
    <xf numFmtId="0" fontId="187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33" fillId="0" borderId="0"/>
    <xf numFmtId="0" fontId="15" fillId="0" borderId="0"/>
    <xf numFmtId="0" fontId="15" fillId="0" borderId="0"/>
    <xf numFmtId="0" fontId="37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228" fontId="11" fillId="0" borderId="33" applyFont="0">
      <alignment shrinkToFit="1"/>
    </xf>
    <xf numFmtId="0" fontId="37" fillId="0" borderId="0"/>
    <xf numFmtId="0" fontId="37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37" fillId="0" borderId="0"/>
    <xf numFmtId="0" fontId="15" fillId="0" borderId="0"/>
    <xf numFmtId="0" fontId="15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0" fontId="15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37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4" fontId="15" fillId="0" borderId="0">
      <protection locked="0"/>
    </xf>
    <xf numFmtId="44" fontId="15" fillId="0" borderId="0">
      <protection locked="0"/>
    </xf>
    <xf numFmtId="44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25">
      <protection locked="0"/>
    </xf>
    <xf numFmtId="0" fontId="15" fillId="0" borderId="0"/>
    <xf numFmtId="229" fontId="19" fillId="0" borderId="0">
      <alignment horizontal="center"/>
    </xf>
    <xf numFmtId="0" fontId="205" fillId="89" borderId="0" applyNumberFormat="0" applyBorder="0" applyAlignment="0" applyProtection="0"/>
    <xf numFmtId="0" fontId="205" fillId="16" borderId="0" applyNumberFormat="0" applyBorder="0" applyAlignment="0" applyProtection="0"/>
    <xf numFmtId="0" fontId="205" fillId="33" borderId="0" applyNumberFormat="0" applyBorder="0" applyAlignment="0" applyProtection="0"/>
    <xf numFmtId="0" fontId="205" fillId="89" borderId="0" applyNumberFormat="0" applyBorder="0" applyAlignment="0" applyProtection="0"/>
    <xf numFmtId="0" fontId="205" fillId="15" borderId="0" applyNumberFormat="0" applyBorder="0" applyAlignment="0" applyProtection="0"/>
    <xf numFmtId="0" fontId="205" fillId="16" borderId="0" applyNumberFormat="0" applyBorder="0" applyAlignment="0" applyProtection="0"/>
    <xf numFmtId="0" fontId="205" fillId="29" borderId="0" applyNumberFormat="0" applyBorder="0" applyAlignment="0" applyProtection="0"/>
    <xf numFmtId="0" fontId="205" fillId="18" borderId="0" applyNumberFormat="0" applyBorder="0" applyAlignment="0" applyProtection="0"/>
    <xf numFmtId="0" fontId="205" fillId="32" borderId="0" applyNumberFormat="0" applyBorder="0" applyAlignment="0" applyProtection="0"/>
    <xf numFmtId="0" fontId="205" fillId="29" borderId="0" applyNumberFormat="0" applyBorder="0" applyAlignment="0" applyProtection="0"/>
    <xf numFmtId="0" fontId="205" fillId="17" borderId="0" applyNumberFormat="0" applyBorder="0" applyAlignment="0" applyProtection="0"/>
    <xf numFmtId="0" fontId="205" fillId="16" borderId="0" applyNumberFormat="0" applyBorder="0" applyAlignment="0" applyProtection="0"/>
    <xf numFmtId="4" fontId="164" fillId="0" borderId="97">
      <alignment horizontal="right" vertical="top"/>
    </xf>
    <xf numFmtId="0" fontId="228" fillId="23" borderId="0" applyNumberFormat="0" applyBorder="0" applyAlignment="0" applyProtection="0"/>
    <xf numFmtId="0" fontId="228" fillId="18" borderId="0" applyNumberFormat="0" applyBorder="0" applyAlignment="0" applyProtection="0"/>
    <xf numFmtId="0" fontId="228" fillId="32" borderId="0" applyNumberFormat="0" applyBorder="0" applyAlignment="0" applyProtection="0"/>
    <xf numFmtId="0" fontId="228" fillId="29" borderId="0" applyNumberFormat="0" applyBorder="0" applyAlignment="0" applyProtection="0"/>
    <xf numFmtId="0" fontId="228" fillId="23" borderId="0" applyNumberFormat="0" applyBorder="0" applyAlignment="0" applyProtection="0"/>
    <xf numFmtId="0" fontId="228" fillId="16" borderId="0" applyNumberFormat="0" applyBorder="0" applyAlignment="0" applyProtection="0"/>
    <xf numFmtId="230" fontId="229" fillId="0" borderId="0" applyFont="0" applyFill="0" applyBorder="0">
      <alignment horizontal="center"/>
    </xf>
    <xf numFmtId="4" fontId="164" fillId="0" borderId="97">
      <alignment horizontal="right" vertical="top"/>
    </xf>
    <xf numFmtId="0" fontId="75" fillId="0" borderId="0">
      <alignment horizontal="right"/>
    </xf>
    <xf numFmtId="0" fontId="180" fillId="52" borderId="0"/>
    <xf numFmtId="0" fontId="230" fillId="0" borderId="0" applyFill="0" applyBorder="0" applyProtection="0">
      <alignment horizontal="center"/>
      <protection locked="0"/>
    </xf>
    <xf numFmtId="180" fontId="100" fillId="90" borderId="44">
      <alignment vertical="center"/>
    </xf>
    <xf numFmtId="0" fontId="50" fillId="0" borderId="97">
      <alignment horizontal="left" vertical="center"/>
    </xf>
    <xf numFmtId="166" fontId="50" fillId="0" borderId="97">
      <alignment horizontal="left" vertical="center"/>
    </xf>
    <xf numFmtId="231" fontId="11" fillId="0" borderId="107" applyFont="0" applyFill="0" applyBorder="0" applyProtection="0">
      <alignment horizontal="center"/>
      <protection locked="0"/>
    </xf>
    <xf numFmtId="0" fontId="39" fillId="0" borderId="0">
      <protection locked="0"/>
    </xf>
    <xf numFmtId="232" fontId="11" fillId="0" borderId="0" applyFont="0" applyFill="0" applyBorder="0" applyAlignment="0" applyProtection="0"/>
    <xf numFmtId="233" fontId="11" fillId="0" borderId="0" applyFont="0" applyFill="0" applyBorder="0" applyAlignment="0" applyProtection="0"/>
    <xf numFmtId="234" fontId="11" fillId="0" borderId="0" applyFont="0" applyFill="0" applyBorder="0" applyAlignment="0" applyProtection="0"/>
    <xf numFmtId="0" fontId="231" fillId="0" borderId="0" applyFill="0" applyBorder="0" applyAlignment="0" applyProtection="0">
      <protection locked="0"/>
    </xf>
    <xf numFmtId="235" fontId="47" fillId="0" borderId="0" applyFill="0" applyBorder="0" applyProtection="0"/>
    <xf numFmtId="235" fontId="47" fillId="0" borderId="102" applyFill="0" applyProtection="0"/>
    <xf numFmtId="235" fontId="47" fillId="0" borderId="102" applyFill="0" applyProtection="0"/>
    <xf numFmtId="235" fontId="47" fillId="0" borderId="25" applyFill="0" applyProtection="0"/>
    <xf numFmtId="0" fontId="39" fillId="0" borderId="0">
      <protection locked="0"/>
    </xf>
    <xf numFmtId="42" fontId="15" fillId="0" borderId="0" applyFont="0" applyFill="0" applyBorder="0" applyAlignment="0" applyProtection="0"/>
    <xf numFmtId="236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5" fontId="11" fillId="0" borderId="0" applyFont="0" applyFill="0" applyBorder="0" applyAlignment="0" applyProtection="0"/>
    <xf numFmtId="37" fontId="187" fillId="0" borderId="108" applyFont="0" applyFill="0" applyBorder="0"/>
    <xf numFmtId="37" fontId="232" fillId="0" borderId="108" applyFont="0" applyFill="0" applyBorder="0">
      <protection locked="0"/>
    </xf>
    <xf numFmtId="37" fontId="233" fillId="40" borderId="97" applyFill="0" applyBorder="0" applyProtection="0"/>
    <xf numFmtId="37" fontId="233" fillId="40" borderId="97" applyFill="0" applyBorder="0" applyProtection="0"/>
    <xf numFmtId="37" fontId="232" fillId="0" borderId="108" applyFill="0" applyBorder="0">
      <protection locked="0"/>
    </xf>
    <xf numFmtId="0" fontId="234" fillId="9" borderId="88" applyNumberFormat="0" applyFont="0" applyBorder="0" applyAlignment="0" applyProtection="0"/>
    <xf numFmtId="0" fontId="180" fillId="53" borderId="0"/>
    <xf numFmtId="15" fontId="106" fillId="0" borderId="19" applyFont="0" applyFill="0" applyBorder="0" applyAlignment="0">
      <alignment horizontal="centerContinuous"/>
    </xf>
    <xf numFmtId="238" fontId="106" fillId="0" borderId="19" applyFont="0" applyFill="0" applyBorder="0" applyAlignment="0">
      <alignment horizontal="centerContinuous"/>
    </xf>
    <xf numFmtId="239" fontId="39" fillId="0" borderId="0">
      <protection locked="0"/>
    </xf>
    <xf numFmtId="237" fontId="47" fillId="0" borderId="0" applyFill="0" applyBorder="0" applyProtection="0"/>
    <xf numFmtId="237" fontId="47" fillId="0" borderId="102" applyFill="0" applyProtection="0"/>
    <xf numFmtId="237" fontId="47" fillId="0" borderId="102" applyFill="0" applyProtection="0"/>
    <xf numFmtId="237" fontId="47" fillId="0" borderId="25" applyFill="0" applyProtection="0"/>
    <xf numFmtId="38" fontId="168" fillId="0" borderId="0">
      <alignment vertical="top"/>
    </xf>
    <xf numFmtId="0" fontId="105" fillId="0" borderId="44" applyNumberFormat="0" applyFill="0" applyAlignment="0" applyProtection="0"/>
    <xf numFmtId="0" fontId="105" fillId="0" borderId="64" applyNumberFormat="0" applyFill="0" applyAlignment="0" applyProtection="0"/>
    <xf numFmtId="0" fontId="105" fillId="0" borderId="64" applyNumberFormat="0" applyFill="0" applyAlignment="0" applyProtection="0"/>
    <xf numFmtId="0" fontId="105" fillId="0" borderId="64" applyNumberFormat="0" applyFill="0" applyAlignment="0" applyProtection="0"/>
    <xf numFmtId="0" fontId="105" fillId="0" borderId="64" applyNumberFormat="0" applyFill="0" applyAlignment="0" applyProtection="0"/>
    <xf numFmtId="168" fontId="59" fillId="7" borderId="97" applyNumberFormat="0" applyFont="0" applyBorder="0" applyAlignment="0" applyProtection="0"/>
    <xf numFmtId="0" fontId="235" fillId="0" borderId="50">
      <alignment horizontal="center" vertical="center"/>
    </xf>
    <xf numFmtId="0" fontId="230" fillId="0" borderId="0" applyFill="0" applyAlignment="0" applyProtection="0">
      <protection locked="0"/>
    </xf>
    <xf numFmtId="0" fontId="230" fillId="0" borderId="36" applyFill="0" applyAlignment="0" applyProtection="0">
      <protection locked="0"/>
    </xf>
    <xf numFmtId="0" fontId="40" fillId="0" borderId="0">
      <protection locked="0"/>
    </xf>
    <xf numFmtId="38" fontId="177" fillId="0" borderId="0">
      <alignment vertical="top"/>
    </xf>
    <xf numFmtId="185" fontId="67" fillId="0" borderId="97">
      <alignment horizontal="center" vertical="center" wrapText="1"/>
    </xf>
    <xf numFmtId="38" fontId="163" fillId="40" borderId="0">
      <alignment vertical="top"/>
    </xf>
    <xf numFmtId="38" fontId="163" fillId="0" borderId="0">
      <alignment vertical="top"/>
    </xf>
    <xf numFmtId="38" fontId="163" fillId="0" borderId="0">
      <alignment vertical="top"/>
    </xf>
    <xf numFmtId="38" fontId="163" fillId="0" borderId="0">
      <alignment vertical="top"/>
    </xf>
    <xf numFmtId="38" fontId="163" fillId="0" borderId="0">
      <alignment vertical="top"/>
    </xf>
    <xf numFmtId="180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88" fontId="71" fillId="0" borderId="97">
      <alignment horizontal="right"/>
      <protection locked="0"/>
    </xf>
    <xf numFmtId="240" fontId="11" fillId="0" borderId="0" applyFont="0" applyFill="0" applyBorder="0" applyAlignment="0" applyProtection="0"/>
    <xf numFmtId="241" fontId="11" fillId="0" borderId="0" applyFont="0" applyFill="0" applyBorder="0" applyAlignment="0" applyProtection="0"/>
    <xf numFmtId="0" fontId="106" fillId="40" borderId="97" applyFont="0" applyBorder="0" applyAlignment="0">
      <alignment horizontal="center" vertical="center"/>
    </xf>
    <xf numFmtId="0" fontId="15" fillId="0" borderId="0"/>
    <xf numFmtId="0" fontId="15" fillId="0" borderId="0"/>
    <xf numFmtId="0" fontId="15" fillId="0" borderId="0"/>
    <xf numFmtId="0" fontId="39" fillId="0" borderId="0">
      <protection locked="0"/>
    </xf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244" fontId="11" fillId="0" borderId="0" applyFont="0" applyFill="0" applyBorder="0" applyAlignment="0" applyProtection="0"/>
    <xf numFmtId="245" fontId="11" fillId="0" borderId="0" applyFont="0" applyFill="0" applyBorder="0" applyAlignment="0" applyProtection="0"/>
    <xf numFmtId="246" fontId="11" fillId="0" borderId="0" applyFont="0" applyFill="0" applyBorder="0" applyAlignment="0" applyProtection="0"/>
    <xf numFmtId="247" fontId="11" fillId="0" borderId="0" applyFont="0" applyFill="0" applyBorder="0" applyAlignment="0" applyProtection="0"/>
    <xf numFmtId="248" fontId="11" fillId="0" borderId="0" applyFont="0" applyFill="0" applyBorder="0" applyAlignment="0" applyProtection="0"/>
    <xf numFmtId="249" fontId="11" fillId="0" borderId="0" applyFont="0" applyFill="0" applyBorder="0" applyAlignment="0" applyProtection="0"/>
    <xf numFmtId="250" fontId="11" fillId="0" borderId="0" applyFont="0" applyFill="0" applyBorder="0" applyAlignment="0" applyProtection="0"/>
    <xf numFmtId="49" fontId="83" fillId="0" borderId="97" applyNumberFormat="0">
      <alignment horizontal="left" vertical="center"/>
    </xf>
    <xf numFmtId="251" fontId="236" fillId="0" borderId="44">
      <alignment vertical="center"/>
    </xf>
    <xf numFmtId="0" fontId="230" fillId="0" borderId="79">
      <alignment vertical="top"/>
      <protection locked="0"/>
    </xf>
    <xf numFmtId="0" fontId="230" fillId="0" borderId="79">
      <alignment vertical="top"/>
      <protection locked="0"/>
    </xf>
    <xf numFmtId="220" fontId="183" fillId="55" borderId="97">
      <alignment horizontal="center" vertical="center" wrapText="1"/>
      <protection locked="0"/>
    </xf>
    <xf numFmtId="4" fontId="166" fillId="32" borderId="109" applyNumberFormat="0" applyProtection="0">
      <alignment vertical="center"/>
    </xf>
    <xf numFmtId="4" fontId="237" fillId="9" borderId="109" applyNumberFormat="0" applyProtection="0">
      <alignment vertical="center"/>
    </xf>
    <xf numFmtId="4" fontId="166" fillId="9" borderId="109" applyNumberFormat="0" applyProtection="0">
      <alignment horizontal="left" vertical="center" indent="1"/>
    </xf>
    <xf numFmtId="0" fontId="166" fillId="9" borderId="109" applyNumberFormat="0" applyProtection="0">
      <alignment horizontal="left" vertical="top" indent="1"/>
    </xf>
    <xf numFmtId="4" fontId="166" fillId="37" borderId="0" applyNumberFormat="0" applyProtection="0">
      <alignment horizontal="left" vertical="center" indent="1"/>
    </xf>
    <xf numFmtId="4" fontId="184" fillId="12" borderId="109" applyNumberFormat="0" applyProtection="0">
      <alignment horizontal="right" vertical="center"/>
    </xf>
    <xf numFmtId="4" fontId="184" fillId="18" borderId="109" applyNumberFormat="0" applyProtection="0">
      <alignment horizontal="right" vertical="center"/>
    </xf>
    <xf numFmtId="4" fontId="184" fillId="26" borderId="109" applyNumberFormat="0" applyProtection="0">
      <alignment horizontal="right" vertical="center"/>
    </xf>
    <xf numFmtId="4" fontId="184" fillId="20" borderId="109" applyNumberFormat="0" applyProtection="0">
      <alignment horizontal="right" vertical="center"/>
    </xf>
    <xf numFmtId="4" fontId="184" fillId="24" borderId="109" applyNumberFormat="0" applyProtection="0">
      <alignment horizontal="right" vertical="center"/>
    </xf>
    <xf numFmtId="4" fontId="184" fillId="28" borderId="109" applyNumberFormat="0" applyProtection="0">
      <alignment horizontal="right" vertical="center"/>
    </xf>
    <xf numFmtId="4" fontId="184" fillId="27" borderId="109" applyNumberFormat="0" applyProtection="0">
      <alignment horizontal="right" vertical="center"/>
    </xf>
    <xf numFmtId="4" fontId="184" fillId="91" borderId="109" applyNumberFormat="0" applyProtection="0">
      <alignment horizontal="right" vertical="center"/>
    </xf>
    <xf numFmtId="4" fontId="184" fillId="19" borderId="109" applyNumberFormat="0" applyProtection="0">
      <alignment horizontal="right" vertical="center"/>
    </xf>
    <xf numFmtId="4" fontId="166" fillId="92" borderId="110" applyNumberFormat="0" applyProtection="0">
      <alignment horizontal="left" vertical="center" indent="1"/>
    </xf>
    <xf numFmtId="4" fontId="184" fillId="93" borderId="0" applyNumberFormat="0" applyProtection="0">
      <alignment horizontal="left" vertical="center" indent="1"/>
    </xf>
    <xf numFmtId="4" fontId="184" fillId="94" borderId="109" applyNumberFormat="0" applyProtection="0">
      <alignment horizontal="right" vertical="center"/>
    </xf>
    <xf numFmtId="4" fontId="187" fillId="93" borderId="0" applyNumberFormat="0" applyProtection="0">
      <alignment horizontal="left" vertical="center" indent="1"/>
    </xf>
    <xf numFmtId="4" fontId="187" fillId="37" borderId="0" applyNumberFormat="0" applyProtection="0">
      <alignment horizontal="left" vertical="center" indent="1"/>
    </xf>
    <xf numFmtId="0" fontId="11" fillId="68" borderId="109" applyNumberFormat="0" applyProtection="0">
      <alignment horizontal="left" vertical="center" indent="1"/>
    </xf>
    <xf numFmtId="0" fontId="11" fillId="68" borderId="109" applyNumberFormat="0" applyProtection="0">
      <alignment horizontal="left" vertical="top" indent="1"/>
    </xf>
    <xf numFmtId="0" fontId="11" fillId="37" borderId="109" applyNumberFormat="0" applyProtection="0">
      <alignment horizontal="left" vertical="center" indent="1"/>
    </xf>
    <xf numFmtId="0" fontId="11" fillId="37" borderId="109" applyNumberFormat="0" applyProtection="0">
      <alignment horizontal="left" vertical="top" indent="1"/>
    </xf>
    <xf numFmtId="0" fontId="11" fillId="90" borderId="109" applyNumberFormat="0" applyProtection="0">
      <alignment horizontal="left" vertical="center" indent="1"/>
    </xf>
    <xf numFmtId="0" fontId="11" fillId="90" borderId="109" applyNumberFormat="0" applyProtection="0">
      <alignment horizontal="left" vertical="top" indent="1"/>
    </xf>
    <xf numFmtId="0" fontId="11" fillId="39" borderId="109" applyNumberFormat="0" applyProtection="0">
      <alignment horizontal="left" vertical="center" indent="1"/>
    </xf>
    <xf numFmtId="0" fontId="11" fillId="39" borderId="109" applyNumberFormat="0" applyProtection="0">
      <alignment horizontal="left" vertical="top" indent="1"/>
    </xf>
    <xf numFmtId="4" fontId="184" fillId="71" borderId="109" applyNumberFormat="0" applyProtection="0">
      <alignment vertical="center"/>
    </xf>
    <xf numFmtId="4" fontId="185" fillId="71" borderId="109" applyNumberFormat="0" applyProtection="0">
      <alignment vertical="center"/>
    </xf>
    <xf numFmtId="4" fontId="184" fillId="71" borderId="109" applyNumberFormat="0" applyProtection="0">
      <alignment horizontal="left" vertical="center" indent="1"/>
    </xf>
    <xf numFmtId="0" fontId="184" fillId="71" borderId="109" applyNumberFormat="0" applyProtection="0">
      <alignment horizontal="left" vertical="top" indent="1"/>
    </xf>
    <xf numFmtId="4" fontId="184" fillId="93" borderId="109" applyNumberFormat="0" applyProtection="0">
      <alignment horizontal="right" vertical="center"/>
    </xf>
    <xf numFmtId="4" fontId="185" fillId="93" borderId="109" applyNumberFormat="0" applyProtection="0">
      <alignment horizontal="right" vertical="center"/>
    </xf>
    <xf numFmtId="4" fontId="184" fillId="94" borderId="109" applyNumberFormat="0" applyProtection="0">
      <alignment horizontal="left" vertical="center" indent="1"/>
    </xf>
    <xf numFmtId="0" fontId="184" fillId="37" borderId="109" applyNumberFormat="0" applyProtection="0">
      <alignment horizontal="left" vertical="top" indent="1"/>
    </xf>
    <xf numFmtId="4" fontId="238" fillId="95" borderId="0" applyNumberFormat="0" applyProtection="0">
      <alignment horizontal="left" vertical="center" indent="1"/>
    </xf>
    <xf numFmtId="4" fontId="189" fillId="93" borderId="109" applyNumberFormat="0" applyProtection="0">
      <alignment horizontal="right" vertical="center"/>
    </xf>
    <xf numFmtId="0" fontId="239" fillId="96" borderId="0"/>
    <xf numFmtId="49" fontId="240" fillId="96" borderId="0"/>
    <xf numFmtId="49" fontId="241" fillId="96" borderId="111"/>
    <xf numFmtId="49" fontId="241" fillId="96" borderId="0"/>
    <xf numFmtId="0" fontId="239" fillId="42" borderId="111">
      <protection locked="0"/>
    </xf>
    <xf numFmtId="0" fontId="239" fillId="96" borderId="0"/>
    <xf numFmtId="0" fontId="241" fillId="97" borderId="0"/>
    <xf numFmtId="0" fontId="241" fillId="65" borderId="0"/>
    <xf numFmtId="0" fontId="241" fillId="60" borderId="0"/>
    <xf numFmtId="0" fontId="75" fillId="0" borderId="0" applyNumberFormat="0" applyFill="0" applyBorder="0" applyAlignment="0" applyProtection="0">
      <alignment horizontal="center"/>
    </xf>
    <xf numFmtId="0" fontId="236" fillId="0" borderId="112" applyNumberFormat="0" applyFill="0" applyAlignment="0"/>
    <xf numFmtId="0" fontId="11" fillId="0" borderId="113" applyNumberFormat="0" applyFont="0" applyAlignment="0"/>
    <xf numFmtId="0" fontId="236" fillId="0" borderId="113" applyNumberFormat="0"/>
    <xf numFmtId="0" fontId="242" fillId="57" borderId="44" applyNumberFormat="0"/>
    <xf numFmtId="0" fontId="242" fillId="41" borderId="44" applyNumberFormat="0"/>
    <xf numFmtId="0" fontId="242" fillId="70" borderId="44" applyNumberFormat="0"/>
    <xf numFmtId="0" fontId="243" fillId="0" borderId="0" applyFill="0" applyBorder="0" applyProtection="0">
      <alignment horizontal="left" vertical="top"/>
    </xf>
    <xf numFmtId="0" fontId="230" fillId="0" borderId="114">
      <alignment vertical="center"/>
    </xf>
    <xf numFmtId="0" fontId="230" fillId="0" borderId="114">
      <alignment vertical="center"/>
    </xf>
    <xf numFmtId="252" fontId="11" fillId="0" borderId="0" applyFont="0" applyFill="0" applyBorder="0" applyAlignment="0" applyProtection="0"/>
    <xf numFmtId="253" fontId="11" fillId="0" borderId="0" applyFont="0" applyFill="0" applyBorder="0" applyAlignment="0" applyProtection="0"/>
    <xf numFmtId="254" fontId="11" fillId="0" borderId="0" applyFont="0" applyFill="0" applyBorder="0" applyAlignment="0" applyProtection="0"/>
    <xf numFmtId="255" fontId="11" fillId="0" borderId="0" applyFont="0" applyFill="0" applyBorder="0" applyAlignment="0" applyProtection="0"/>
    <xf numFmtId="256" fontId="11" fillId="0" borderId="0" applyFont="0" applyFill="0" applyBorder="0" applyAlignment="0" applyProtection="0"/>
    <xf numFmtId="257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259" fontId="11" fillId="0" borderId="0" applyFont="0" applyFill="0" applyBorder="0" applyAlignment="0" applyProtection="0"/>
    <xf numFmtId="260" fontId="106" fillId="0" borderId="19" applyFont="0" applyFill="0" applyBorder="0" applyAlignment="0">
      <alignment horizontal="centerContinuous"/>
    </xf>
    <xf numFmtId="261" fontId="244" fillId="0" borderId="19" applyFont="0" applyFill="0" applyBorder="0" applyAlignment="0">
      <alignment horizontal="centerContinuous"/>
    </xf>
    <xf numFmtId="220" fontId="11" fillId="74" borderId="97" applyNumberFormat="0" applyFill="0" applyBorder="0" applyProtection="0">
      <alignment vertical="center"/>
      <protection locked="0"/>
    </xf>
    <xf numFmtId="0" fontId="245" fillId="16" borderId="115" applyNumberFormat="0" applyAlignment="0" applyProtection="0"/>
    <xf numFmtId="0" fontId="245" fillId="16" borderId="115" applyNumberFormat="0" applyAlignment="0" applyProtection="0"/>
    <xf numFmtId="0" fontId="11" fillId="7" borderId="0" applyNumberFormat="0" applyFont="0" applyBorder="0" applyAlignment="0">
      <protection locked="0"/>
    </xf>
    <xf numFmtId="0" fontId="246" fillId="0" borderId="0" applyNumberFormat="0" applyFill="0" applyBorder="0" applyAlignment="0" applyProtection="0">
      <alignment vertical="top"/>
      <protection locked="0"/>
    </xf>
    <xf numFmtId="4" fontId="105" fillId="0" borderId="97">
      <alignment horizontal="left" vertical="center"/>
    </xf>
    <xf numFmtId="4" fontId="105" fillId="0" borderId="97"/>
    <xf numFmtId="4" fontId="105" fillId="37" borderId="97"/>
    <xf numFmtId="4" fontId="105" fillId="38" borderId="97"/>
    <xf numFmtId="4" fontId="106" fillId="39" borderId="97"/>
    <xf numFmtId="4" fontId="107" fillId="40" borderId="97"/>
    <xf numFmtId="4" fontId="108" fillId="0" borderId="97">
      <alignment horizontal="center" wrapText="1"/>
    </xf>
    <xf numFmtId="175" fontId="105" fillId="0" borderId="97"/>
    <xf numFmtId="175" fontId="104" fillId="0" borderId="97">
      <alignment horizontal="center" vertical="center" wrapText="1"/>
    </xf>
    <xf numFmtId="175" fontId="104" fillId="0" borderId="97">
      <alignment vertical="top" wrapText="1"/>
    </xf>
    <xf numFmtId="0" fontId="15" fillId="0" borderId="97">
      <alignment horizontal="center" vertical="center" wrapText="1"/>
    </xf>
    <xf numFmtId="0" fontId="15" fillId="0" borderId="97">
      <alignment horizontal="center" vertical="center" wrapText="1"/>
    </xf>
    <xf numFmtId="0" fontId="247" fillId="0" borderId="0" applyNumberFormat="0" applyFill="0" applyBorder="0" applyAlignment="0" applyProtection="0"/>
    <xf numFmtId="0" fontId="25" fillId="0" borderId="20" applyBorder="0">
      <alignment horizontal="center" vertical="center" wrapText="1"/>
    </xf>
    <xf numFmtId="0" fontId="25" fillId="0" borderId="20" applyBorder="0">
      <alignment horizontal="center" vertical="center" wrapText="1"/>
    </xf>
    <xf numFmtId="0" fontId="25" fillId="0" borderId="20" applyBorder="0">
      <alignment horizontal="center" vertical="center" wrapText="1"/>
    </xf>
    <xf numFmtId="0" fontId="15" fillId="33" borderId="116" applyNumberFormat="0" applyFont="0" applyAlignment="0" applyProtection="0"/>
    <xf numFmtId="0" fontId="15" fillId="33" borderId="116" applyNumberFormat="0" applyFont="0" applyAlignment="0" applyProtection="0"/>
    <xf numFmtId="4" fontId="112" fillId="9" borderId="97" applyBorder="0">
      <alignment horizontal="right"/>
    </xf>
    <xf numFmtId="3" fontId="111" fillId="0" borderId="97" applyBorder="0">
      <alignment vertical="center"/>
    </xf>
    <xf numFmtId="3" fontId="111" fillId="0" borderId="97" applyBorder="0">
      <alignment vertical="center"/>
    </xf>
    <xf numFmtId="0" fontId="118" fillId="42" borderId="36">
      <alignment vertical="center"/>
    </xf>
    <xf numFmtId="166" fontId="118" fillId="42" borderId="36">
      <alignment vertical="center"/>
    </xf>
    <xf numFmtId="167" fontId="202" fillId="7" borderId="97">
      <alignment wrapText="1"/>
    </xf>
    <xf numFmtId="49" fontId="101" fillId="0" borderId="97">
      <alignment horizontal="right"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/>
    <xf numFmtId="166" fontId="3" fillId="0" borderId="0"/>
    <xf numFmtId="166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9" fillId="0" borderId="0"/>
    <xf numFmtId="0" fontId="19" fillId="0" borderId="0"/>
    <xf numFmtId="0" fontId="3" fillId="0" borderId="0"/>
    <xf numFmtId="0" fontId="3" fillId="0" borderId="0"/>
    <xf numFmtId="0" fontId="42" fillId="0" borderId="0"/>
    <xf numFmtId="0" fontId="3" fillId="0" borderId="0"/>
    <xf numFmtId="0" fontId="3" fillId="0" borderId="0"/>
    <xf numFmtId="0" fontId="15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15" fillId="0" borderId="0"/>
    <xf numFmtId="0" fontId="3" fillId="0" borderId="0"/>
    <xf numFmtId="0" fontId="42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2" fillId="0" borderId="0"/>
    <xf numFmtId="0" fontId="3" fillId="0" borderId="0"/>
    <xf numFmtId="0" fontId="3" fillId="0" borderId="0"/>
    <xf numFmtId="0" fontId="24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249" fillId="0" borderId="0"/>
    <xf numFmtId="0" fontId="11" fillId="0" borderId="0"/>
    <xf numFmtId="0" fontId="11" fillId="0" borderId="0"/>
    <xf numFmtId="0" fontId="42" fillId="0" borderId="0"/>
    <xf numFmtId="0" fontId="3" fillId="0" borderId="0"/>
    <xf numFmtId="166" fontId="11" fillId="0" borderId="0"/>
    <xf numFmtId="166" fontId="11" fillId="0" borderId="0"/>
    <xf numFmtId="166" fontId="11" fillId="0" borderId="0"/>
    <xf numFmtId="0" fontId="3" fillId="0" borderId="0"/>
    <xf numFmtId="0" fontId="3" fillId="0" borderId="0"/>
    <xf numFmtId="0" fontId="3" fillId="0" borderId="0"/>
    <xf numFmtId="166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112" fillId="0" borderId="0" applyBorder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 applyNumberFormat="0" applyFon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3" fillId="0" borderId="0"/>
    <xf numFmtId="0" fontId="3" fillId="0" borderId="0"/>
    <xf numFmtId="0" fontId="3" fillId="0" borderId="0"/>
    <xf numFmtId="0" fontId="139" fillId="0" borderId="0"/>
    <xf numFmtId="0" fontId="3" fillId="0" borderId="0"/>
    <xf numFmtId="166" fontId="3" fillId="0" borderId="0"/>
    <xf numFmtId="166" fontId="3" fillId="0" borderId="0"/>
    <xf numFmtId="0" fontId="3" fillId="0" borderId="0"/>
    <xf numFmtId="0" fontId="15" fillId="0" borderId="0"/>
    <xf numFmtId="0" fontId="3" fillId="0" borderId="0"/>
    <xf numFmtId="0" fontId="3" fillId="0" borderId="0"/>
    <xf numFmtId="1" fontId="124" fillId="0" borderId="97">
      <alignment horizontal="left" vertical="center"/>
    </xf>
    <xf numFmtId="175" fontId="125" fillId="0" borderId="97">
      <alignment vertical="top"/>
    </xf>
    <xf numFmtId="9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48" fillId="0" borderId="0" applyFont="0" applyFill="0" applyBorder="0" applyAlignment="0" applyProtection="0"/>
    <xf numFmtId="169" fontId="129" fillId="0" borderId="97"/>
    <xf numFmtId="0" fontId="15" fillId="0" borderId="97" applyNumberFormat="0" applyFont="0" applyFill="0" applyAlignment="0" applyProtection="0"/>
    <xf numFmtId="166" fontId="15" fillId="0" borderId="97" applyNumberFormat="0" applyFont="0" applyFill="0" applyAlignment="0" applyProtection="0"/>
    <xf numFmtId="0" fontId="11" fillId="0" borderId="0" applyFont="0" applyFill="0" applyBorder="0">
      <alignment horizontal="right"/>
    </xf>
    <xf numFmtId="0" fontId="37" fillId="0" borderId="0"/>
    <xf numFmtId="2" fontId="12" fillId="0" borderId="97" applyNumberFormat="0">
      <alignment vertical="center"/>
    </xf>
    <xf numFmtId="4" fontId="3" fillId="0" borderId="0">
      <alignment horizontal="center" vertical="center"/>
    </xf>
    <xf numFmtId="4" fontId="3" fillId="0" borderId="0">
      <alignment horizontal="center" vertical="center"/>
    </xf>
    <xf numFmtId="4" fontId="3" fillId="0" borderId="0" applyProtection="0">
      <alignment horizontal="center" vertical="center"/>
    </xf>
    <xf numFmtId="4" fontId="3" fillId="0" borderId="0" applyProtection="0">
      <alignment horizontal="center" vertical="center"/>
    </xf>
    <xf numFmtId="4" fontId="3" fillId="0" borderId="0">
      <alignment horizontal="center" vertical="center"/>
    </xf>
    <xf numFmtId="4" fontId="3" fillId="0" borderId="0">
      <alignment horizontal="center"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41" fontId="121" fillId="0" borderId="0" applyFont="0" applyFill="0" applyBorder="0" applyAlignment="0" applyProtection="0"/>
    <xf numFmtId="180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1" fillId="0" borderId="0" applyFont="0" applyFill="0" applyBorder="0" applyAlignment="0" applyProtection="0"/>
    <xf numFmtId="43" fontId="249" fillId="0" borderId="0" applyFont="0" applyFill="0" applyBorder="0" applyAlignment="0" applyProtection="0"/>
    <xf numFmtId="43" fontId="249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5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4" fontId="112" fillId="7" borderId="0" applyFont="0" applyBorder="0">
      <alignment horizontal="right"/>
    </xf>
    <xf numFmtId="4" fontId="112" fillId="7" borderId="97" applyFont="0" applyBorder="0">
      <alignment horizontal="right"/>
    </xf>
    <xf numFmtId="4" fontId="112" fillId="7" borderId="97" applyFont="0" applyBorder="0">
      <alignment horizontal="right"/>
    </xf>
    <xf numFmtId="2" fontId="11" fillId="0" borderId="0" applyFont="0" applyFill="0" applyBorder="0">
      <alignment horizontal="right"/>
    </xf>
    <xf numFmtId="223" fontId="15" fillId="0" borderId="97" applyFont="0" applyFill="0" applyBorder="0" applyProtection="0">
      <alignment horizontal="center" vertical="center"/>
    </xf>
    <xf numFmtId="223" fontId="15" fillId="0" borderId="97" applyFont="0" applyFill="0" applyBorder="0" applyProtection="0">
      <alignment horizontal="center" vertical="center"/>
    </xf>
    <xf numFmtId="223" fontId="15" fillId="0" borderId="97" applyFont="0" applyFill="0" applyBorder="0" applyProtection="0">
      <alignment horizontal="center" vertical="center"/>
    </xf>
    <xf numFmtId="223" fontId="15" fillId="0" borderId="97" applyFont="0" applyFill="0" applyBorder="0" applyProtection="0">
      <alignment horizontal="center" vertical="center"/>
    </xf>
    <xf numFmtId="44" fontId="15" fillId="0" borderId="0">
      <protection locked="0"/>
    </xf>
    <xf numFmtId="49" fontId="104" fillId="0" borderId="97">
      <alignment horizontal="center" vertical="center" wrapText="1"/>
    </xf>
    <xf numFmtId="0" fontId="100" fillId="0" borderId="97" applyBorder="0">
      <alignment horizontal="center" vertical="center" wrapText="1"/>
    </xf>
    <xf numFmtId="0" fontId="100" fillId="0" borderId="97" applyBorder="0">
      <alignment horizontal="center" vertical="center" wrapText="1"/>
    </xf>
    <xf numFmtId="49" fontId="85" fillId="0" borderId="97" applyNumberFormat="0" applyFill="0" applyAlignment="0" applyProtection="0"/>
    <xf numFmtId="43" fontId="20" fillId="0" borderId="0" applyFont="0" applyFill="0" applyBorder="0" applyAlignment="0" applyProtection="0"/>
    <xf numFmtId="0" fontId="2" fillId="0" borderId="0"/>
    <xf numFmtId="0" fontId="2" fillId="0" borderId="0"/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178" fontId="11" fillId="9" borderId="23">
      <alignment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9" fontId="11" fillId="0" borderId="0" quotePrefix="1" applyFont="0" applyFill="0" applyBorder="0" applyAlignment="0">
      <protection locked="0"/>
    </xf>
    <xf numFmtId="0" fontId="20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1683">
    <xf numFmtId="0" fontId="0" fillId="0" borderId="0" xfId="0"/>
    <xf numFmtId="0" fontId="20" fillId="0" borderId="10" xfId="6" applyFont="1" applyBorder="1" applyAlignment="1">
      <alignment wrapText="1"/>
    </xf>
    <xf numFmtId="0" fontId="20" fillId="0" borderId="0" xfId="6" applyFont="1" applyAlignment="1">
      <alignment wrapText="1"/>
    </xf>
    <xf numFmtId="0" fontId="20" fillId="0" borderId="0" xfId="6" applyFont="1" applyAlignment="1">
      <alignment horizontal="center" vertical="center" wrapText="1"/>
    </xf>
    <xf numFmtId="0" fontId="20" fillId="2" borderId="0" xfId="6" applyFont="1" applyFill="1" applyAlignment="1">
      <alignment wrapText="1"/>
    </xf>
    <xf numFmtId="0" fontId="20" fillId="0" borderId="10" xfId="6" applyFont="1" applyBorder="1" applyAlignment="1">
      <alignment vertical="center" wrapText="1"/>
    </xf>
    <xf numFmtId="0" fontId="20" fillId="0" borderId="13" xfId="6" applyFont="1" applyBorder="1" applyAlignment="1">
      <alignment horizontal="center" vertical="center" wrapText="1"/>
    </xf>
    <xf numFmtId="0" fontId="20" fillId="2" borderId="0" xfId="6" applyFont="1" applyFill="1" applyAlignment="1">
      <alignment horizontal="center" vertical="center" wrapText="1"/>
    </xf>
    <xf numFmtId="0" fontId="20" fillId="2" borderId="0" xfId="6" applyFont="1" applyFill="1" applyBorder="1" applyAlignment="1">
      <alignment horizontal="center" vertical="center" wrapText="1"/>
    </xf>
    <xf numFmtId="0" fontId="19" fillId="4" borderId="0" xfId="6" applyFont="1" applyFill="1" applyAlignment="1">
      <alignment wrapText="1"/>
    </xf>
    <xf numFmtId="0" fontId="21" fillId="0" borderId="10" xfId="6" applyFont="1" applyBorder="1" applyAlignment="1">
      <alignment horizontal="center" vertical="center" wrapText="1"/>
    </xf>
    <xf numFmtId="0" fontId="20" fillId="2" borderId="10" xfId="6" applyFont="1" applyFill="1" applyBorder="1" applyAlignment="1">
      <alignment vertical="center" wrapText="1"/>
    </xf>
    <xf numFmtId="170" fontId="23" fillId="2" borderId="10" xfId="6" applyNumberFormat="1" applyFont="1" applyFill="1" applyBorder="1" applyAlignment="1">
      <alignment horizontal="center" vertical="center" wrapText="1"/>
    </xf>
    <xf numFmtId="0" fontId="22" fillId="2" borderId="10" xfId="6" applyFont="1" applyFill="1" applyBorder="1" applyAlignment="1">
      <alignment horizontal="left" vertical="center" wrapText="1" indent="2"/>
    </xf>
    <xf numFmtId="0" fontId="20" fillId="2" borderId="0" xfId="6" applyFont="1" applyFill="1" applyBorder="1" applyAlignment="1">
      <alignment wrapText="1"/>
    </xf>
    <xf numFmtId="0" fontId="20" fillId="0" borderId="0" xfId="6" applyFont="1" applyAlignment="1">
      <alignment horizontal="center" wrapText="1"/>
    </xf>
    <xf numFmtId="0" fontId="20" fillId="0" borderId="0" xfId="6" applyFont="1" applyAlignment="1">
      <alignment vertical="center" wrapText="1"/>
    </xf>
    <xf numFmtId="0" fontId="31" fillId="0" borderId="0" xfId="6" applyFont="1" applyAlignment="1">
      <alignment wrapText="1"/>
    </xf>
    <xf numFmtId="0" fontId="32" fillId="0" borderId="10" xfId="6" applyFont="1" applyBorder="1" applyAlignment="1">
      <alignment horizontal="center" vertical="center" wrapText="1"/>
    </xf>
    <xf numFmtId="0" fontId="32" fillId="0" borderId="13" xfId="6" applyFont="1" applyBorder="1" applyAlignment="1">
      <alignment horizontal="center" vertical="center" wrapText="1"/>
    </xf>
    <xf numFmtId="0" fontId="20" fillId="2" borderId="13" xfId="6" applyFont="1" applyFill="1" applyBorder="1" applyAlignment="1">
      <alignment horizontal="center" vertical="center" wrapText="1"/>
    </xf>
    <xf numFmtId="0" fontId="22" fillId="2" borderId="13" xfId="6" applyFont="1" applyFill="1" applyBorder="1" applyAlignment="1">
      <alignment horizontal="center" vertical="center" wrapText="1"/>
    </xf>
    <xf numFmtId="0" fontId="21" fillId="0" borderId="13" xfId="6" applyFont="1" applyBorder="1" applyAlignment="1">
      <alignment horizontal="center" vertical="center" wrapText="1"/>
    </xf>
    <xf numFmtId="4" fontId="23" fillId="2" borderId="10" xfId="6" applyNumberFormat="1" applyFont="1" applyFill="1" applyBorder="1" applyAlignment="1">
      <alignment horizontal="right" vertical="center" wrapText="1"/>
    </xf>
    <xf numFmtId="0" fontId="29" fillId="0" borderId="0" xfId="0" applyFont="1"/>
    <xf numFmtId="168" fontId="23" fillId="4" borderId="0" xfId="7" applyNumberFormat="1" applyFont="1" applyFill="1" applyAlignment="1">
      <alignment horizontal="center" wrapText="1"/>
    </xf>
    <xf numFmtId="168" fontId="135" fillId="0" borderId="1" xfId="6" applyNumberFormat="1" applyFont="1" applyBorder="1" applyAlignment="1">
      <alignment horizontal="center" vertical="center" wrapText="1"/>
    </xf>
    <xf numFmtId="168" fontId="135" fillId="0" borderId="2" xfId="6" applyNumberFormat="1" applyFont="1" applyBorder="1" applyAlignment="1">
      <alignment horizontal="center" vertical="center" wrapText="1"/>
    </xf>
    <xf numFmtId="0" fontId="135" fillId="0" borderId="3" xfId="6" applyFont="1" applyBorder="1" applyAlignment="1">
      <alignment horizontal="center" vertical="center" wrapText="1"/>
    </xf>
    <xf numFmtId="168" fontId="136" fillId="0" borderId="11" xfId="6" applyNumberFormat="1" applyFont="1" applyBorder="1" applyAlignment="1">
      <alignment horizontal="center" vertical="center" wrapText="1"/>
    </xf>
    <xf numFmtId="168" fontId="136" fillId="0" borderId="10" xfId="6" applyNumberFormat="1" applyFont="1" applyBorder="1" applyAlignment="1">
      <alignment horizontal="center" vertical="center" wrapText="1"/>
    </xf>
    <xf numFmtId="169" fontId="136" fillId="0" borderId="12" xfId="6" applyNumberFormat="1" applyFont="1" applyBorder="1" applyAlignment="1">
      <alignment horizontal="center" vertical="center" wrapText="1"/>
    </xf>
    <xf numFmtId="43" fontId="23" fillId="2" borderId="11" xfId="8" applyFont="1" applyFill="1" applyBorder="1" applyAlignment="1">
      <alignment horizontal="center" vertical="center" wrapText="1"/>
    </xf>
    <xf numFmtId="43" fontId="23" fillId="2" borderId="10" xfId="8" applyFont="1" applyFill="1" applyBorder="1" applyAlignment="1">
      <alignment horizontal="center" vertical="center" wrapText="1"/>
    </xf>
    <xf numFmtId="43" fontId="23" fillId="2" borderId="12" xfId="8" applyFont="1" applyFill="1" applyBorder="1" applyAlignment="1">
      <alignment horizontal="center" vertical="center" wrapText="1"/>
    </xf>
    <xf numFmtId="4" fontId="23" fillId="0" borderId="10" xfId="8" applyNumberFormat="1" applyFont="1" applyBorder="1" applyAlignment="1">
      <alignment horizontal="center" vertical="center" wrapText="1"/>
    </xf>
    <xf numFmtId="43" fontId="137" fillId="2" borderId="12" xfId="5" applyFont="1" applyFill="1" applyBorder="1" applyAlignment="1">
      <alignment horizontal="center" vertical="center" wrapText="1"/>
    </xf>
    <xf numFmtId="43" fontId="136" fillId="2" borderId="0" xfId="6" applyNumberFormat="1" applyFont="1" applyFill="1" applyBorder="1" applyAlignment="1">
      <alignment horizontal="center" vertical="center" wrapText="1"/>
    </xf>
    <xf numFmtId="0" fontId="23" fillId="2" borderId="0" xfId="6" applyFont="1" applyFill="1" applyBorder="1" applyAlignment="1">
      <alignment wrapText="1"/>
    </xf>
    <xf numFmtId="168" fontId="136" fillId="0" borderId="1" xfId="6" applyNumberFormat="1" applyFont="1" applyBorder="1" applyAlignment="1">
      <alignment horizontal="center" vertical="center" wrapText="1"/>
    </xf>
    <xf numFmtId="168" fontId="136" fillId="0" borderId="2" xfId="6" applyNumberFormat="1" applyFont="1" applyBorder="1" applyAlignment="1">
      <alignment horizontal="center" vertical="center" wrapText="1"/>
    </xf>
    <xf numFmtId="0" fontId="136" fillId="0" borderId="3" xfId="6" applyFont="1" applyBorder="1" applyAlignment="1">
      <alignment horizontal="center" vertical="center" wrapText="1"/>
    </xf>
    <xf numFmtId="171" fontId="23" fillId="2" borderId="0" xfId="5" applyNumberFormat="1" applyFont="1" applyFill="1" applyAlignment="1">
      <alignment horizontal="center" wrapText="1"/>
    </xf>
    <xf numFmtId="0" fontId="23" fillId="2" borderId="0" xfId="6" applyFont="1" applyFill="1" applyAlignment="1">
      <alignment horizontal="center" wrapText="1"/>
    </xf>
    <xf numFmtId="171" fontId="23" fillId="2" borderId="0" xfId="5" applyNumberFormat="1" applyFont="1" applyFill="1" applyAlignment="1">
      <alignment wrapText="1"/>
    </xf>
    <xf numFmtId="169" fontId="136" fillId="0" borderId="11" xfId="6" applyNumberFormat="1" applyFont="1" applyBorder="1" applyAlignment="1">
      <alignment horizontal="center" vertical="center" wrapText="1"/>
    </xf>
    <xf numFmtId="169" fontId="136" fillId="0" borderId="10" xfId="6" applyNumberFormat="1" applyFont="1" applyBorder="1" applyAlignment="1">
      <alignment horizontal="center" vertical="center" wrapText="1"/>
    </xf>
    <xf numFmtId="4" fontId="23" fillId="2" borderId="4" xfId="8" applyNumberFormat="1" applyFont="1" applyFill="1" applyBorder="1" applyAlignment="1">
      <alignment horizontal="right" vertical="center" wrapText="1"/>
    </xf>
    <xf numFmtId="4" fontId="23" fillId="2" borderId="5" xfId="8" applyNumberFormat="1" applyFont="1" applyFill="1" applyBorder="1" applyAlignment="1">
      <alignment horizontal="right" vertical="center" wrapText="1"/>
    </xf>
    <xf numFmtId="4" fontId="136" fillId="2" borderId="6" xfId="6" applyNumberFormat="1" applyFont="1" applyFill="1" applyBorder="1" applyAlignment="1">
      <alignment horizontal="right" vertical="center" wrapText="1"/>
    </xf>
    <xf numFmtId="0" fontId="23" fillId="0" borderId="0" xfId="6" applyFont="1" applyAlignment="1">
      <alignment horizontal="center" wrapText="1"/>
    </xf>
    <xf numFmtId="4" fontId="0" fillId="0" borderId="0" xfId="0" applyNumberFormat="1"/>
    <xf numFmtId="0" fontId="24" fillId="0" borderId="0" xfId="0" applyFont="1"/>
    <xf numFmtId="4" fontId="23" fillId="3" borderId="11" xfId="8" applyNumberFormat="1" applyFont="1" applyFill="1" applyBorder="1" applyAlignment="1">
      <alignment horizontal="center" vertical="center" wrapText="1"/>
    </xf>
    <xf numFmtId="0" fontId="19" fillId="0" borderId="0" xfId="6" applyFont="1" applyAlignment="1">
      <alignment wrapText="1"/>
    </xf>
    <xf numFmtId="0" fontId="19" fillId="0" borderId="0" xfId="6" applyFont="1"/>
    <xf numFmtId="0" fontId="19" fillId="0" borderId="13" xfId="6" applyFont="1" applyBorder="1" applyAlignment="1">
      <alignment wrapText="1"/>
    </xf>
    <xf numFmtId="0" fontId="19" fillId="0" borderId="0" xfId="6" applyFont="1" applyAlignment="1">
      <alignment vertical="center"/>
    </xf>
    <xf numFmtId="169" fontId="24" fillId="45" borderId="10" xfId="0" applyNumberFormat="1" applyFont="1" applyFill="1" applyBorder="1" applyAlignment="1">
      <alignment vertical="center" wrapText="1"/>
    </xf>
    <xf numFmtId="169" fontId="24" fillId="45" borderId="16" xfId="0" applyNumberFormat="1" applyFont="1" applyFill="1" applyBorder="1" applyAlignment="1">
      <alignment vertical="center" wrapText="1"/>
    </xf>
    <xf numFmtId="0" fontId="23" fillId="0" borderId="32" xfId="6" applyFont="1" applyBorder="1" applyAlignment="1">
      <alignment wrapText="1"/>
    </xf>
    <xf numFmtId="168" fontId="23" fillId="0" borderId="32" xfId="1" applyNumberFormat="1" applyFont="1" applyBorder="1" applyAlignment="1">
      <alignment horizontal="center" vertical="center" wrapText="1"/>
    </xf>
    <xf numFmtId="0" fontId="27" fillId="0" borderId="0" xfId="0" applyFont="1"/>
    <xf numFmtId="4" fontId="27" fillId="0" borderId="0" xfId="0" applyNumberFormat="1" applyFont="1"/>
    <xf numFmtId="165" fontId="27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40" fillId="0" borderId="0" xfId="0" applyFont="1" applyBorder="1" applyAlignment="1">
      <alignment horizontal="left"/>
    </xf>
    <xf numFmtId="0" fontId="140" fillId="0" borderId="0" xfId="0" applyFont="1" applyBorder="1" applyAlignment="1"/>
    <xf numFmtId="0" fontId="140" fillId="0" borderId="0" xfId="0" applyFont="1"/>
    <xf numFmtId="0" fontId="29" fillId="0" borderId="0" xfId="0" applyFont="1" applyBorder="1" applyAlignment="1">
      <alignment horizontal="left"/>
    </xf>
    <xf numFmtId="0" fontId="29" fillId="0" borderId="0" xfId="0" applyFont="1" applyBorder="1" applyAlignment="1"/>
    <xf numFmtId="169" fontId="134" fillId="0" borderId="0" xfId="0" applyNumberFormat="1" applyFont="1" applyBorder="1" applyAlignment="1">
      <alignment horizontal="center" vertical="center"/>
    </xf>
    <xf numFmtId="0" fontId="14" fillId="0" borderId="0" xfId="0" applyFont="1"/>
    <xf numFmtId="49" fontId="12" fillId="45" borderId="58" xfId="0" applyNumberFormat="1" applyFont="1" applyFill="1" applyBorder="1" applyAlignment="1">
      <alignment horizontal="center" vertical="center"/>
    </xf>
    <xf numFmtId="167" fontId="12" fillId="45" borderId="16" xfId="0" applyNumberFormat="1" applyFont="1" applyFill="1" applyBorder="1" applyAlignment="1">
      <alignment horizontal="center" vertical="center"/>
    </xf>
    <xf numFmtId="0" fontId="18" fillId="0" borderId="0" xfId="0" applyFont="1"/>
    <xf numFmtId="49" fontId="14" fillId="0" borderId="74" xfId="0" applyNumberFormat="1" applyFont="1" applyBorder="1" applyAlignment="1">
      <alignment horizontal="center" vertical="center" wrapText="1"/>
    </xf>
    <xf numFmtId="0" fontId="14" fillId="0" borderId="7" xfId="0" applyFont="1" applyBorder="1" applyAlignment="1">
      <alignment horizontal="left" vertical="center" wrapText="1"/>
    </xf>
    <xf numFmtId="10" fontId="13" fillId="48" borderId="8" xfId="18" applyNumberFormat="1" applyFont="1" applyFill="1" applyBorder="1" applyAlignment="1">
      <alignment horizontal="center" vertical="center" wrapText="1"/>
    </xf>
    <xf numFmtId="173" fontId="13" fillId="8" borderId="7" xfId="16" applyNumberFormat="1" applyFont="1" applyFill="1" applyBorder="1" applyAlignment="1">
      <alignment horizontal="center" vertical="center"/>
    </xf>
    <xf numFmtId="173" fontId="13" fillId="8" borderId="9" xfId="16" applyNumberFormat="1" applyFont="1" applyFill="1" applyBorder="1" applyAlignment="1">
      <alignment horizontal="center" vertical="center"/>
    </xf>
    <xf numFmtId="49" fontId="14" fillId="0" borderId="72" xfId="0" applyNumberFormat="1" applyFont="1" applyBorder="1" applyAlignment="1">
      <alignment horizontal="center" vertical="center" wrapText="1"/>
    </xf>
    <xf numFmtId="0" fontId="14" fillId="0" borderId="10" xfId="0" applyFont="1" applyBorder="1" applyAlignment="1">
      <alignment horizontal="left" vertical="center" wrapText="1"/>
    </xf>
    <xf numFmtId="9" fontId="13" fillId="48" borderId="11" xfId="18" applyFont="1" applyFill="1" applyBorder="1" applyAlignment="1">
      <alignment horizontal="center" vertical="center" wrapText="1"/>
    </xf>
    <xf numFmtId="173" fontId="13" fillId="8" borderId="10" xfId="16" applyNumberFormat="1" applyFont="1" applyFill="1" applyBorder="1" applyAlignment="1">
      <alignment horizontal="center" vertical="center"/>
    </xf>
    <xf numFmtId="173" fontId="13" fillId="8" borderId="12" xfId="16" applyNumberFormat="1" applyFont="1" applyFill="1" applyBorder="1" applyAlignment="1">
      <alignment horizontal="center" vertical="center"/>
    </xf>
    <xf numFmtId="166" fontId="114" fillId="0" borderId="0" xfId="20" applyFont="1"/>
    <xf numFmtId="165" fontId="14" fillId="0" borderId="13" xfId="0" applyNumberFormat="1" applyFont="1" applyBorder="1" applyAlignment="1">
      <alignment horizontal="center" vertical="center"/>
    </xf>
    <xf numFmtId="2" fontId="13" fillId="48" borderId="11" xfId="9" applyNumberFormat="1" applyFont="1" applyFill="1" applyBorder="1" applyAlignment="1">
      <alignment horizontal="center" vertical="center" wrapText="1"/>
    </xf>
    <xf numFmtId="2" fontId="13" fillId="0" borderId="10" xfId="9" applyNumberFormat="1" applyFont="1" applyFill="1" applyBorder="1" applyAlignment="1">
      <alignment horizontal="center" vertical="center" wrapText="1"/>
    </xf>
    <xf numFmtId="2" fontId="13" fillId="0" borderId="12" xfId="9" applyNumberFormat="1" applyFont="1" applyFill="1" applyBorder="1" applyAlignment="1">
      <alignment horizontal="center" vertical="center" wrapText="1"/>
    </xf>
    <xf numFmtId="169" fontId="13" fillId="48" borderId="11" xfId="9" applyNumberFormat="1" applyFont="1" applyFill="1" applyBorder="1" applyAlignment="1">
      <alignment horizontal="center" vertical="center" wrapText="1"/>
    </xf>
    <xf numFmtId="49" fontId="14" fillId="0" borderId="79" xfId="0" applyNumberFormat="1" applyFont="1" applyBorder="1" applyAlignment="1">
      <alignment horizontal="center" vertical="center" wrapText="1"/>
    </xf>
    <xf numFmtId="0" fontId="14" fillId="0" borderId="14" xfId="0" applyFont="1" applyBorder="1" applyAlignment="1">
      <alignment horizontal="left" vertical="center" wrapText="1"/>
    </xf>
    <xf numFmtId="165" fontId="14" fillId="0" borderId="47" xfId="0" applyNumberFormat="1" applyFont="1" applyBorder="1" applyAlignment="1">
      <alignment horizontal="center" vertical="center"/>
    </xf>
    <xf numFmtId="0" fontId="13" fillId="48" borderId="45" xfId="9" applyFont="1" applyFill="1" applyBorder="1" applyAlignment="1">
      <alignment horizontal="center" vertical="center" wrapText="1"/>
    </xf>
    <xf numFmtId="173" fontId="13" fillId="8" borderId="14" xfId="16" applyNumberFormat="1" applyFont="1" applyFill="1" applyBorder="1" applyAlignment="1">
      <alignment horizontal="center" vertical="center"/>
    </xf>
    <xf numFmtId="173" fontId="13" fillId="8" borderId="46" xfId="16" applyNumberFormat="1" applyFont="1" applyFill="1" applyBorder="1" applyAlignment="1">
      <alignment horizontal="center" vertical="center"/>
    </xf>
    <xf numFmtId="49" fontId="13" fillId="0" borderId="8" xfId="0" applyNumberFormat="1" applyFont="1" applyBorder="1" applyAlignment="1">
      <alignment horizontal="center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0" xfId="0" applyFont="1"/>
    <xf numFmtId="49" fontId="13" fillId="0" borderId="11" xfId="0" applyNumberFormat="1" applyFont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 wrapText="1"/>
    </xf>
    <xf numFmtId="49" fontId="13" fillId="0" borderId="11" xfId="3" applyNumberFormat="1" applyFont="1" applyFill="1" applyBorder="1" applyAlignment="1">
      <alignment horizontal="center" vertical="center"/>
    </xf>
    <xf numFmtId="166" fontId="13" fillId="0" borderId="10" xfId="3" applyFont="1" applyFill="1" applyBorder="1" applyAlignment="1">
      <alignment horizontal="left" vertical="center" wrapText="1"/>
    </xf>
    <xf numFmtId="49" fontId="13" fillId="0" borderId="45" xfId="3" applyNumberFormat="1" applyFont="1" applyFill="1" applyBorder="1" applyAlignment="1">
      <alignment horizontal="center" vertical="center"/>
    </xf>
    <xf numFmtId="166" fontId="13" fillId="0" borderId="14" xfId="3" applyFont="1" applyFill="1" applyBorder="1" applyAlignment="1">
      <alignment horizontal="left" vertical="center" wrapText="1"/>
    </xf>
    <xf numFmtId="169" fontId="18" fillId="0" borderId="0" xfId="0" applyNumberFormat="1" applyFont="1"/>
    <xf numFmtId="4" fontId="143" fillId="2" borderId="0" xfId="0" applyNumberFormat="1" applyFont="1" applyFill="1" applyBorder="1"/>
    <xf numFmtId="49" fontId="13" fillId="2" borderId="11" xfId="3" applyNumberFormat="1" applyFont="1" applyFill="1" applyBorder="1" applyAlignment="1">
      <alignment horizontal="center" vertical="center"/>
    </xf>
    <xf numFmtId="166" fontId="13" fillId="2" borderId="10" xfId="3" applyFont="1" applyFill="1" applyBorder="1" applyAlignment="1">
      <alignment horizontal="left" vertical="center" wrapText="1"/>
    </xf>
    <xf numFmtId="169" fontId="13" fillId="2" borderId="0" xfId="0" applyNumberFormat="1" applyFont="1" applyFill="1"/>
    <xf numFmtId="4" fontId="13" fillId="0" borderId="0" xfId="0" applyNumberFormat="1" applyFont="1"/>
    <xf numFmtId="0" fontId="13" fillId="2" borderId="0" xfId="0" applyFont="1" applyFill="1"/>
    <xf numFmtId="49" fontId="143" fillId="2" borderId="11" xfId="3" applyNumberFormat="1" applyFont="1" applyFill="1" applyBorder="1" applyAlignment="1">
      <alignment horizontal="center" vertical="center"/>
    </xf>
    <xf numFmtId="166" fontId="143" fillId="2" borderId="10" xfId="3" applyFont="1" applyFill="1" applyBorder="1" applyAlignment="1">
      <alignment horizontal="left" vertical="center" wrapText="1"/>
    </xf>
    <xf numFmtId="0" fontId="143" fillId="2" borderId="0" xfId="0" applyFont="1" applyFill="1"/>
    <xf numFmtId="4" fontId="145" fillId="0" borderId="0" xfId="0" applyNumberFormat="1" applyFont="1"/>
    <xf numFmtId="0" fontId="143" fillId="0" borderId="0" xfId="0" applyFont="1"/>
    <xf numFmtId="166" fontId="143" fillId="2" borderId="10" xfId="3" applyFont="1" applyFill="1" applyBorder="1" applyAlignment="1">
      <alignment horizontal="left" vertical="center" wrapText="1" indent="2"/>
    </xf>
    <xf numFmtId="4" fontId="143" fillId="0" borderId="0" xfId="0" applyNumberFormat="1" applyFont="1"/>
    <xf numFmtId="0" fontId="13" fillId="0" borderId="0" xfId="0" applyFont="1" applyAlignment="1">
      <alignment wrapText="1"/>
    </xf>
    <xf numFmtId="49" fontId="14" fillId="2" borderId="11" xfId="3" applyNumberFormat="1" applyFont="1" applyFill="1" applyBorder="1" applyAlignment="1">
      <alignment horizontal="center" vertical="center"/>
    </xf>
    <xf numFmtId="166" fontId="14" fillId="0" borderId="10" xfId="3" applyFont="1" applyFill="1" applyBorder="1" applyAlignment="1">
      <alignment horizontal="left" vertical="center" wrapText="1" indent="2"/>
    </xf>
    <xf numFmtId="4" fontId="14" fillId="0" borderId="0" xfId="0" applyNumberFormat="1" applyFont="1"/>
    <xf numFmtId="0" fontId="14" fillId="0" borderId="0" xfId="0" applyFont="1" applyAlignment="1">
      <alignment wrapText="1"/>
    </xf>
    <xf numFmtId="49" fontId="14" fillId="0" borderId="11" xfId="3" applyNumberFormat="1" applyFont="1" applyFill="1" applyBorder="1" applyAlignment="1">
      <alignment horizontal="center" vertical="center"/>
    </xf>
    <xf numFmtId="0" fontId="14" fillId="2" borderId="0" xfId="0" applyFont="1" applyFill="1"/>
    <xf numFmtId="49" fontId="14" fillId="0" borderId="45" xfId="3" applyNumberFormat="1" applyFont="1" applyFill="1" applyBorder="1" applyAlignment="1">
      <alignment horizontal="center" vertical="center"/>
    </xf>
    <xf numFmtId="166" fontId="14" fillId="0" borderId="14" xfId="3" applyFont="1" applyFill="1" applyBorder="1" applyAlignment="1">
      <alignment horizontal="left" vertical="center" wrapText="1" indent="2"/>
    </xf>
    <xf numFmtId="49" fontId="13" fillId="0" borderId="8" xfId="3" applyNumberFormat="1" applyFont="1" applyFill="1" applyBorder="1" applyAlignment="1">
      <alignment horizontal="center" vertical="center"/>
    </xf>
    <xf numFmtId="0" fontId="13" fillId="0" borderId="7" xfId="9" applyFont="1" applyFill="1" applyBorder="1" applyAlignment="1">
      <alignment horizontal="left" vertical="center" wrapText="1"/>
    </xf>
    <xf numFmtId="0" fontId="14" fillId="0" borderId="10" xfId="9" applyFont="1" applyFill="1" applyBorder="1" applyAlignment="1">
      <alignment horizontal="left" vertical="center" wrapText="1" indent="2"/>
    </xf>
    <xf numFmtId="0" fontId="13" fillId="0" borderId="10" xfId="9" applyFont="1" applyFill="1" applyBorder="1" applyAlignment="1">
      <alignment horizontal="left" vertical="center" wrapText="1"/>
    </xf>
    <xf numFmtId="49" fontId="14" fillId="0" borderId="10" xfId="10" applyNumberFormat="1" applyFont="1" applyFill="1" applyBorder="1" applyAlignment="1">
      <alignment horizontal="left" vertical="center" wrapText="1" indent="2"/>
    </xf>
    <xf numFmtId="10" fontId="13" fillId="0" borderId="0" xfId="1" applyNumberFormat="1" applyFont="1"/>
    <xf numFmtId="0" fontId="148" fillId="0" borderId="0" xfId="0" applyFont="1" applyAlignment="1">
      <alignment horizontal="left"/>
    </xf>
    <xf numFmtId="49" fontId="143" fillId="0" borderId="11" xfId="3" applyNumberFormat="1" applyFont="1" applyFill="1" applyBorder="1" applyAlignment="1">
      <alignment horizontal="center" vertical="center"/>
    </xf>
    <xf numFmtId="10" fontId="143" fillId="0" borderId="0" xfId="1" applyNumberFormat="1" applyFont="1"/>
    <xf numFmtId="0" fontId="149" fillId="0" borderId="0" xfId="0" applyFont="1" applyAlignment="1">
      <alignment horizontal="left"/>
    </xf>
    <xf numFmtId="166" fontId="13" fillId="0" borderId="10" xfId="3" applyFont="1" applyFill="1" applyBorder="1" applyAlignment="1">
      <alignment vertical="center" wrapText="1"/>
    </xf>
    <xf numFmtId="166" fontId="13" fillId="0" borderId="14" xfId="3" applyFont="1" applyFill="1" applyBorder="1" applyAlignment="1">
      <alignment vertical="center" wrapText="1"/>
    </xf>
    <xf numFmtId="49" fontId="14" fillId="0" borderId="8" xfId="3" applyNumberFormat="1" applyFont="1" applyFill="1" applyBorder="1" applyAlignment="1">
      <alignment horizontal="center" vertical="center"/>
    </xf>
    <xf numFmtId="0" fontId="14" fillId="0" borderId="7" xfId="9" applyFont="1" applyFill="1" applyBorder="1" applyAlignment="1">
      <alignment horizontal="left" vertical="center" wrapText="1"/>
    </xf>
    <xf numFmtId="0" fontId="14" fillId="0" borderId="10" xfId="9" applyFont="1" applyFill="1" applyBorder="1" applyAlignment="1">
      <alignment horizontal="left" vertical="center" wrapText="1"/>
    </xf>
    <xf numFmtId="0" fontId="14" fillId="0" borderId="14" xfId="9" applyFont="1" applyFill="1" applyBorder="1" applyAlignment="1">
      <alignment horizontal="left" vertical="center" wrapText="1"/>
    </xf>
    <xf numFmtId="4" fontId="150" fillId="2" borderId="8" xfId="0" applyNumberFormat="1" applyFont="1" applyFill="1" applyBorder="1"/>
    <xf numFmtId="4" fontId="150" fillId="0" borderId="7" xfId="3" applyNumberFormat="1" applyFont="1" applyFill="1" applyBorder="1" applyAlignment="1">
      <alignment horizontal="right" vertical="center" wrapText="1"/>
    </xf>
    <xf numFmtId="4" fontId="150" fillId="0" borderId="0" xfId="0" applyNumberFormat="1" applyFont="1"/>
    <xf numFmtId="49" fontId="14" fillId="2" borderId="11" xfId="0" applyNumberFormat="1" applyFont="1" applyFill="1" applyBorder="1"/>
    <xf numFmtId="10" fontId="14" fillId="0" borderId="10" xfId="3" applyNumberFormat="1" applyFont="1" applyFill="1" applyBorder="1" applyAlignment="1">
      <alignment vertical="center" wrapText="1"/>
    </xf>
    <xf numFmtId="49" fontId="14" fillId="0" borderId="10" xfId="3" applyNumberFormat="1" applyFont="1" applyFill="1" applyBorder="1" applyAlignment="1">
      <alignment vertical="center" wrapText="1"/>
    </xf>
    <xf numFmtId="49" fontId="14" fillId="2" borderId="70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/>
    </xf>
    <xf numFmtId="0" fontId="27" fillId="2" borderId="0" xfId="0" applyFont="1" applyFill="1" applyBorder="1"/>
    <xf numFmtId="49" fontId="14" fillId="2" borderId="11" xfId="0" applyNumberFormat="1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left" vertical="center" wrapText="1"/>
    </xf>
    <xf numFmtId="4" fontId="14" fillId="0" borderId="10" xfId="0" applyNumberFormat="1" applyFont="1" applyFill="1" applyBorder="1" applyAlignment="1">
      <alignment vertical="center"/>
    </xf>
    <xf numFmtId="4" fontId="14" fillId="0" borderId="13" xfId="0" applyNumberFormat="1" applyFont="1" applyFill="1" applyBorder="1" applyAlignment="1">
      <alignment vertical="center"/>
    </xf>
    <xf numFmtId="4" fontId="27" fillId="0" borderId="10" xfId="0" applyNumberFormat="1" applyFont="1" applyFill="1" applyBorder="1" applyAlignment="1">
      <alignment vertical="center"/>
    </xf>
    <xf numFmtId="4" fontId="27" fillId="0" borderId="13" xfId="0" applyNumberFormat="1" applyFont="1" applyFill="1" applyBorder="1" applyAlignment="1">
      <alignment vertical="center"/>
    </xf>
    <xf numFmtId="0" fontId="16" fillId="2" borderId="10" xfId="0" applyFont="1" applyFill="1" applyBorder="1" applyAlignment="1">
      <alignment horizontal="center" vertical="center" wrapText="1"/>
    </xf>
    <xf numFmtId="49" fontId="19" fillId="2" borderId="11" xfId="0" applyNumberFormat="1" applyFont="1" applyFill="1" applyBorder="1" applyAlignment="1">
      <alignment horizontal="center" vertical="center"/>
    </xf>
    <xf numFmtId="0" fontId="152" fillId="2" borderId="10" xfId="0" applyFont="1" applyFill="1" applyBorder="1" applyAlignment="1">
      <alignment horizontal="center" vertical="center" wrapText="1"/>
    </xf>
    <xf numFmtId="4" fontId="27" fillId="50" borderId="11" xfId="0" applyNumberFormat="1" applyFont="1" applyFill="1" applyBorder="1" applyAlignment="1">
      <alignment vertical="center"/>
    </xf>
    <xf numFmtId="4" fontId="14" fillId="51" borderId="11" xfId="0" applyNumberFormat="1" applyFont="1" applyFill="1" applyBorder="1" applyAlignment="1">
      <alignment vertical="center"/>
    </xf>
    <xf numFmtId="4" fontId="27" fillId="48" borderId="11" xfId="0" applyNumberFormat="1" applyFont="1" applyFill="1" applyBorder="1" applyAlignment="1">
      <alignment vertical="center"/>
    </xf>
    <xf numFmtId="49" fontId="153" fillId="2" borderId="11" xfId="0" applyNumberFormat="1" applyFont="1" applyFill="1" applyBorder="1" applyAlignment="1">
      <alignment horizontal="center" vertical="center"/>
    </xf>
    <xf numFmtId="0" fontId="154" fillId="2" borderId="10" xfId="0" applyFont="1" applyFill="1" applyBorder="1" applyAlignment="1">
      <alignment horizontal="left" vertical="center" wrapText="1"/>
    </xf>
    <xf numFmtId="4" fontId="155" fillId="51" borderId="11" xfId="0" applyNumberFormat="1" applyFont="1" applyFill="1" applyBorder="1" applyAlignment="1">
      <alignment vertical="center"/>
    </xf>
    <xf numFmtId="4" fontId="156" fillId="49" borderId="10" xfId="0" applyNumberFormat="1" applyFont="1" applyFill="1" applyBorder="1" applyAlignment="1">
      <alignment vertical="center"/>
    </xf>
    <xf numFmtId="0" fontId="156" fillId="0" borderId="0" xfId="0" applyFont="1"/>
    <xf numFmtId="49" fontId="14" fillId="2" borderId="4" xfId="0" applyNumberFormat="1" applyFont="1" applyFill="1" applyBorder="1" applyAlignment="1">
      <alignment horizontal="center" vertical="center"/>
    </xf>
    <xf numFmtId="0" fontId="157" fillId="2" borderId="5" xfId="0" applyFont="1" applyFill="1" applyBorder="1" applyAlignment="1">
      <alignment horizontal="right" vertical="center"/>
    </xf>
    <xf numFmtId="4" fontId="157" fillId="0" borderId="5" xfId="0" applyNumberFormat="1" applyFont="1" applyFill="1" applyBorder="1" applyAlignment="1">
      <alignment vertical="center"/>
    </xf>
    <xf numFmtId="4" fontId="157" fillId="0" borderId="22" xfId="0" applyNumberFormat="1" applyFont="1" applyFill="1" applyBorder="1" applyAlignment="1">
      <alignment vertical="center"/>
    </xf>
    <xf numFmtId="4" fontId="157" fillId="51" borderId="4" xfId="0" applyNumberFormat="1" applyFont="1" applyFill="1" applyBorder="1" applyAlignment="1">
      <alignment vertical="center"/>
    </xf>
    <xf numFmtId="203" fontId="27" fillId="0" borderId="0" xfId="0" applyNumberFormat="1" applyFont="1" applyAlignment="1">
      <alignment horizontal="center" vertical="center"/>
    </xf>
    <xf numFmtId="165" fontId="12" fillId="45" borderId="16" xfId="0" applyNumberFormat="1" applyFont="1" applyFill="1" applyBorder="1" applyAlignment="1">
      <alignment horizontal="center" vertical="center"/>
    </xf>
    <xf numFmtId="165" fontId="12" fillId="45" borderId="58" xfId="0" applyNumberFormat="1" applyFont="1" applyFill="1" applyBorder="1" applyAlignment="1">
      <alignment horizontal="center" vertical="center"/>
    </xf>
    <xf numFmtId="165" fontId="12" fillId="47" borderId="15" xfId="0" applyNumberFormat="1" applyFont="1" applyFill="1" applyBorder="1" applyAlignment="1">
      <alignment horizontal="center" vertical="center"/>
    </xf>
    <xf numFmtId="165" fontId="13" fillId="48" borderId="8" xfId="9" applyNumberFormat="1" applyFont="1" applyFill="1" applyBorder="1" applyAlignment="1">
      <alignment horizontal="center" vertical="center" wrapText="1"/>
    </xf>
    <xf numFmtId="165" fontId="29" fillId="49" borderId="7" xfId="0" applyNumberFormat="1" applyFont="1" applyFill="1" applyBorder="1" applyAlignment="1">
      <alignment horizontal="center" vertical="center"/>
    </xf>
    <xf numFmtId="165" fontId="13" fillId="48" borderId="11" xfId="9" applyNumberFormat="1" applyFont="1" applyFill="1" applyBorder="1" applyAlignment="1">
      <alignment horizontal="center" vertical="center" wrapText="1"/>
    </xf>
    <xf numFmtId="165" fontId="29" fillId="49" borderId="10" xfId="0" applyNumberFormat="1" applyFont="1" applyFill="1" applyBorder="1" applyAlignment="1">
      <alignment horizontal="center" vertical="center"/>
    </xf>
    <xf numFmtId="165" fontId="29" fillId="49" borderId="14" xfId="0" applyNumberFormat="1" applyFont="1" applyFill="1" applyBorder="1" applyAlignment="1">
      <alignment horizontal="center" vertical="center"/>
    </xf>
    <xf numFmtId="205" fontId="27" fillId="0" borderId="0" xfId="0" applyNumberFormat="1" applyFont="1" applyAlignment="1">
      <alignment horizontal="center" vertical="center"/>
    </xf>
    <xf numFmtId="205" fontId="140" fillId="0" borderId="0" xfId="0" applyNumberFormat="1" applyFont="1" applyBorder="1" applyAlignment="1"/>
    <xf numFmtId="205" fontId="29" fillId="0" borderId="0" xfId="0" applyNumberFormat="1" applyFont="1" applyBorder="1" applyAlignment="1"/>
    <xf numFmtId="165" fontId="29" fillId="0" borderId="7" xfId="0" applyNumberFormat="1" applyFont="1" applyFill="1" applyBorder="1" applyAlignment="1">
      <alignment horizontal="center" vertical="center"/>
    </xf>
    <xf numFmtId="165" fontId="27" fillId="49" borderId="10" xfId="0" applyNumberFormat="1" applyFont="1" applyFill="1" applyBorder="1" applyAlignment="1">
      <alignment horizontal="center" vertical="center"/>
    </xf>
    <xf numFmtId="165" fontId="29" fillId="0" borderId="10" xfId="0" applyNumberFormat="1" applyFont="1" applyFill="1" applyBorder="1" applyAlignment="1">
      <alignment horizontal="center" vertical="center"/>
    </xf>
    <xf numFmtId="165" fontId="147" fillId="49" borderId="10" xfId="0" applyNumberFormat="1" applyFont="1" applyFill="1" applyBorder="1" applyAlignment="1">
      <alignment horizontal="center" vertical="center"/>
    </xf>
    <xf numFmtId="165" fontId="13" fillId="0" borderId="10" xfId="3" applyNumberFormat="1" applyFont="1" applyFill="1" applyBorder="1" applyAlignment="1">
      <alignment horizontal="center" vertical="center" wrapText="1"/>
    </xf>
    <xf numFmtId="165" fontId="151" fillId="0" borderId="7" xfId="9" applyNumberFormat="1" applyFont="1" applyFill="1" applyBorder="1" applyAlignment="1">
      <alignment horizontal="center" vertical="center" wrapText="1"/>
    </xf>
    <xf numFmtId="165" fontId="151" fillId="0" borderId="19" xfId="9" applyNumberFormat="1" applyFont="1" applyFill="1" applyBorder="1" applyAlignment="1">
      <alignment horizontal="center" vertical="center" wrapText="1"/>
    </xf>
    <xf numFmtId="165" fontId="151" fillId="48" borderId="8" xfId="9" applyNumberFormat="1" applyFont="1" applyFill="1" applyBorder="1" applyAlignment="1">
      <alignment horizontal="center" vertical="center" wrapText="1"/>
    </xf>
    <xf numFmtId="165" fontId="27" fillId="0" borderId="10" xfId="0" applyNumberFormat="1" applyFont="1" applyFill="1" applyBorder="1" applyAlignment="1">
      <alignment horizontal="center" vertical="center"/>
    </xf>
    <xf numFmtId="165" fontId="27" fillId="0" borderId="13" xfId="0" applyNumberFormat="1" applyFont="1" applyFill="1" applyBorder="1" applyAlignment="1">
      <alignment horizontal="center" vertical="center"/>
    </xf>
    <xf numFmtId="165" fontId="14" fillId="2" borderId="0" xfId="0" applyNumberFormat="1" applyFont="1" applyFill="1" applyBorder="1" applyAlignment="1">
      <alignment horizontal="center" vertical="center"/>
    </xf>
    <xf numFmtId="165" fontId="14" fillId="0" borderId="10" xfId="0" applyNumberFormat="1" applyFont="1" applyFill="1" applyBorder="1" applyAlignment="1">
      <alignment vertical="center"/>
    </xf>
    <xf numFmtId="165" fontId="14" fillId="0" borderId="13" xfId="0" applyNumberFormat="1" applyFont="1" applyFill="1" applyBorder="1" applyAlignment="1">
      <alignment vertical="center"/>
    </xf>
    <xf numFmtId="165" fontId="27" fillId="0" borderId="10" xfId="0" applyNumberFormat="1" applyFont="1" applyFill="1" applyBorder="1" applyAlignment="1">
      <alignment vertical="center"/>
    </xf>
    <xf numFmtId="165" fontId="27" fillId="0" borderId="13" xfId="0" applyNumberFormat="1" applyFont="1" applyFill="1" applyBorder="1" applyAlignment="1">
      <alignment vertical="center"/>
    </xf>
    <xf numFmtId="165" fontId="146" fillId="0" borderId="10" xfId="0" applyNumberFormat="1" applyFont="1" applyFill="1" applyBorder="1" applyAlignment="1">
      <alignment horizontal="center" vertical="center"/>
    </xf>
    <xf numFmtId="165" fontId="146" fillId="0" borderId="13" xfId="0" applyNumberFormat="1" applyFont="1" applyFill="1" applyBorder="1" applyAlignment="1">
      <alignment horizontal="center" vertical="center"/>
    </xf>
    <xf numFmtId="165" fontId="29" fillId="2" borderId="10" xfId="0" applyNumberFormat="1" applyFont="1" applyFill="1" applyBorder="1" applyAlignment="1">
      <alignment horizontal="center" vertical="center"/>
    </xf>
    <xf numFmtId="165" fontId="27" fillId="49" borderId="14" xfId="0" applyNumberFormat="1" applyFont="1" applyFill="1" applyBorder="1" applyAlignment="1">
      <alignment horizontal="center" vertical="center"/>
    </xf>
    <xf numFmtId="0" fontId="13" fillId="0" borderId="4" xfId="17" applyFont="1" applyFill="1" applyBorder="1" applyAlignment="1">
      <alignment horizontal="center" vertical="center" wrapText="1"/>
    </xf>
    <xf numFmtId="0" fontId="13" fillId="0" borderId="5" xfId="17" applyFont="1" applyFill="1" applyBorder="1" applyAlignment="1">
      <alignment horizontal="center" vertical="center" wrapText="1"/>
    </xf>
    <xf numFmtId="0" fontId="14" fillId="0" borderId="6" xfId="17" applyFont="1" applyFill="1" applyBorder="1" applyAlignment="1">
      <alignment horizontal="center" vertical="center" wrapText="1"/>
    </xf>
    <xf numFmtId="4" fontId="18" fillId="0" borderId="1" xfId="17" applyNumberFormat="1" applyFont="1" applyFill="1" applyBorder="1" applyAlignment="1">
      <alignment horizontal="center" vertical="center"/>
    </xf>
    <xf numFmtId="4" fontId="18" fillId="0" borderId="2" xfId="17" applyNumberFormat="1" applyFont="1" applyFill="1" applyBorder="1" applyAlignment="1">
      <alignment horizontal="center" vertical="center"/>
    </xf>
    <xf numFmtId="4" fontId="18" fillId="0" borderId="3" xfId="17" applyNumberFormat="1" applyFont="1" applyFill="1" applyBorder="1" applyAlignment="1">
      <alignment horizontal="center" vertical="center"/>
    </xf>
    <xf numFmtId="0" fontId="18" fillId="0" borderId="78" xfId="17" applyFont="1" applyFill="1" applyBorder="1" applyAlignment="1">
      <alignment horizontal="center" vertical="center"/>
    </xf>
    <xf numFmtId="0" fontId="18" fillId="45" borderId="17" xfId="17" applyFont="1" applyFill="1" applyBorder="1" applyAlignment="1">
      <alignment horizontal="center" vertical="center"/>
    </xf>
    <xf numFmtId="4" fontId="12" fillId="45" borderId="16" xfId="17" applyNumberFormat="1" applyFont="1" applyFill="1" applyBorder="1" applyAlignment="1">
      <alignment horizontal="center" vertical="center"/>
    </xf>
    <xf numFmtId="4" fontId="18" fillId="45" borderId="17" xfId="17" applyNumberFormat="1" applyFont="1" applyFill="1" applyBorder="1" applyAlignment="1">
      <alignment horizontal="center" vertical="center"/>
    </xf>
    <xf numFmtId="0" fontId="160" fillId="2" borderId="0" xfId="17" applyFont="1" applyFill="1" applyBorder="1" applyAlignment="1">
      <alignment horizontal="left" vertical="center"/>
    </xf>
    <xf numFmtId="169" fontId="138" fillId="45" borderId="10" xfId="0" applyNumberFormat="1" applyFont="1" applyFill="1" applyBorder="1" applyAlignment="1">
      <alignment vertical="center" wrapText="1"/>
    </xf>
    <xf numFmtId="169" fontId="138" fillId="45" borderId="7" xfId="0" applyNumberFormat="1" applyFont="1" applyFill="1" applyBorder="1" applyAlignment="1">
      <alignment vertical="center" wrapText="1"/>
    </xf>
    <xf numFmtId="0" fontId="20" fillId="0" borderId="14" xfId="6" applyFont="1" applyBorder="1" applyAlignment="1">
      <alignment vertical="center" wrapText="1"/>
    </xf>
    <xf numFmtId="0" fontId="20" fillId="0" borderId="47" xfId="6" applyFont="1" applyBorder="1" applyAlignment="1">
      <alignment horizontal="center" vertical="center" wrapText="1"/>
    </xf>
    <xf numFmtId="43" fontId="23" fillId="3" borderId="45" xfId="8" applyNumberFormat="1" applyFont="1" applyFill="1" applyBorder="1" applyAlignment="1">
      <alignment horizontal="center" vertical="center" wrapText="1"/>
    </xf>
    <xf numFmtId="43" fontId="137" fillId="2" borderId="46" xfId="8" applyNumberFormat="1" applyFont="1" applyFill="1" applyBorder="1" applyAlignment="1">
      <alignment horizontal="center" vertical="center" wrapText="1"/>
    </xf>
    <xf numFmtId="0" fontId="20" fillId="0" borderId="15" xfId="6" applyFont="1" applyBorder="1" applyAlignment="1">
      <alignment vertical="center" wrapText="1"/>
    </xf>
    <xf numFmtId="0" fontId="20" fillId="0" borderId="58" xfId="6" applyFont="1" applyBorder="1" applyAlignment="1">
      <alignment horizontal="center" vertical="center" wrapText="1"/>
    </xf>
    <xf numFmtId="43" fontId="23" fillId="2" borderId="15" xfId="8" applyFont="1" applyFill="1" applyBorder="1" applyAlignment="1">
      <alignment horizontal="center" vertical="center" wrapText="1"/>
    </xf>
    <xf numFmtId="43" fontId="23" fillId="2" borderId="16" xfId="8" applyFont="1" applyFill="1" applyBorder="1" applyAlignment="1">
      <alignment horizontal="center" vertical="center" wrapText="1"/>
    </xf>
    <xf numFmtId="43" fontId="136" fillId="2" borderId="17" xfId="6" applyNumberFormat="1" applyFont="1" applyFill="1" applyBorder="1" applyAlignment="1">
      <alignment horizontal="center" vertical="center" wrapText="1"/>
    </xf>
    <xf numFmtId="0" fontId="22" fillId="2" borderId="14" xfId="6" applyFont="1" applyFill="1" applyBorder="1" applyAlignment="1">
      <alignment horizontal="left" vertical="center" wrapText="1" indent="2"/>
    </xf>
    <xf numFmtId="0" fontId="22" fillId="2" borderId="47" xfId="6" applyFont="1" applyFill="1" applyBorder="1" applyAlignment="1">
      <alignment horizontal="center" vertical="center" wrapText="1"/>
    </xf>
    <xf numFmtId="4" fontId="23" fillId="3" borderId="45" xfId="8" applyNumberFormat="1" applyFont="1" applyFill="1" applyBorder="1" applyAlignment="1">
      <alignment horizontal="center" vertical="center" wrapText="1"/>
    </xf>
    <xf numFmtId="43" fontId="137" fillId="2" borderId="46" xfId="5" applyFont="1" applyFill="1" applyBorder="1" applyAlignment="1">
      <alignment horizontal="center" vertical="center" wrapText="1"/>
    </xf>
    <xf numFmtId="0" fontId="20" fillId="2" borderId="15" xfId="6" applyFont="1" applyFill="1" applyBorder="1" applyAlignment="1">
      <alignment vertical="center" wrapText="1"/>
    </xf>
    <xf numFmtId="0" fontId="20" fillId="2" borderId="58" xfId="6" applyFont="1" applyFill="1" applyBorder="1" applyAlignment="1">
      <alignment horizontal="center" vertical="center" wrapText="1"/>
    </xf>
    <xf numFmtId="43" fontId="136" fillId="2" borderId="15" xfId="8" applyFont="1" applyFill="1" applyBorder="1" applyAlignment="1">
      <alignment horizontal="center" vertical="center" wrapText="1"/>
    </xf>
    <xf numFmtId="43" fontId="136" fillId="2" borderId="16" xfId="8" applyFont="1" applyFill="1" applyBorder="1" applyAlignment="1">
      <alignment horizontal="center" vertical="center" wrapText="1"/>
    </xf>
    <xf numFmtId="4" fontId="23" fillId="2" borderId="46" xfId="8" applyNumberFormat="1" applyFont="1" applyFill="1" applyBorder="1" applyAlignment="1">
      <alignment horizontal="right" vertical="center" wrapText="1"/>
    </xf>
    <xf numFmtId="0" fontId="21" fillId="0" borderId="7" xfId="6" applyFont="1" applyBorder="1" applyAlignment="1">
      <alignment horizontal="center" vertical="center" wrapText="1"/>
    </xf>
    <xf numFmtId="0" fontId="20" fillId="0" borderId="19" xfId="6" applyFont="1" applyBorder="1" applyAlignment="1">
      <alignment horizontal="center" vertical="center" wrapText="1"/>
    </xf>
    <xf numFmtId="169" fontId="23" fillId="0" borderId="8" xfId="6" applyNumberFormat="1" applyFont="1" applyBorder="1" applyAlignment="1">
      <alignment horizontal="right" wrapText="1"/>
    </xf>
    <xf numFmtId="169" fontId="23" fillId="0" borderId="7" xfId="6" applyNumberFormat="1" applyFont="1" applyBorder="1" applyAlignment="1">
      <alignment horizontal="right" wrapText="1"/>
    </xf>
    <xf numFmtId="169" fontId="136" fillId="0" borderId="9" xfId="6" applyNumberFormat="1" applyFont="1" applyBorder="1" applyAlignment="1">
      <alignment horizontal="center" vertical="center" wrapText="1"/>
    </xf>
    <xf numFmtId="4" fontId="23" fillId="2" borderId="15" xfId="8" applyNumberFormat="1" applyFont="1" applyFill="1" applyBorder="1" applyAlignment="1">
      <alignment horizontal="right" vertical="center" wrapText="1"/>
    </xf>
    <xf numFmtId="4" fontId="23" fillId="2" borderId="16" xfId="8" applyNumberFormat="1" applyFont="1" applyFill="1" applyBorder="1" applyAlignment="1">
      <alignment horizontal="right" vertical="center" wrapText="1"/>
    </xf>
    <xf numFmtId="4" fontId="136" fillId="2" borderId="17" xfId="6" applyNumberFormat="1" applyFont="1" applyFill="1" applyBorder="1" applyAlignment="1">
      <alignment horizontal="right" vertical="center" wrapText="1"/>
    </xf>
    <xf numFmtId="43" fontId="161" fillId="2" borderId="10" xfId="5" applyFont="1" applyFill="1" applyBorder="1" applyAlignment="1">
      <alignment horizontal="center" vertical="center" wrapText="1"/>
    </xf>
    <xf numFmtId="166" fontId="138" fillId="2" borderId="0" xfId="3" applyFont="1" applyFill="1" applyBorder="1" applyAlignment="1">
      <alignment horizontal="center" vertical="center" wrapText="1"/>
    </xf>
    <xf numFmtId="43" fontId="161" fillId="2" borderId="0" xfId="5" applyFont="1" applyFill="1" applyBorder="1" applyAlignment="1">
      <alignment horizontal="center" vertical="center" wrapText="1"/>
    </xf>
    <xf numFmtId="166" fontId="138" fillId="2" borderId="18" xfId="3" applyFont="1" applyFill="1" applyBorder="1" applyAlignment="1">
      <alignment horizontal="center" vertical="center" wrapText="1"/>
    </xf>
    <xf numFmtId="166" fontId="138" fillId="2" borderId="10" xfId="3" applyFont="1" applyFill="1" applyBorder="1" applyAlignment="1">
      <alignment horizontal="center" vertical="center" wrapText="1"/>
    </xf>
    <xf numFmtId="4" fontId="21" fillId="0" borderId="10" xfId="0" applyNumberFormat="1" applyFont="1" applyBorder="1" applyAlignment="1">
      <alignment horizontal="center" vertical="center" wrapText="1"/>
    </xf>
    <xf numFmtId="49" fontId="19" fillId="2" borderId="13" xfId="3" applyNumberFormat="1" applyFont="1" applyFill="1" applyBorder="1" applyAlignment="1">
      <alignment horizontal="center" vertical="center"/>
    </xf>
    <xf numFmtId="166" fontId="19" fillId="2" borderId="10" xfId="3" applyFont="1" applyFill="1" applyBorder="1" applyAlignment="1">
      <alignment horizontal="left" vertical="center" wrapText="1"/>
    </xf>
    <xf numFmtId="4" fontId="24" fillId="49" borderId="10" xfId="0" applyNumberFormat="1" applyFont="1" applyFill="1" applyBorder="1" applyAlignment="1">
      <alignment vertical="center"/>
    </xf>
    <xf numFmtId="4" fontId="21" fillId="2" borderId="10" xfId="0" applyNumberFormat="1" applyFont="1" applyFill="1" applyBorder="1" applyAlignment="1">
      <alignment vertical="center"/>
    </xf>
    <xf numFmtId="167" fontId="0" fillId="0" borderId="0" xfId="0" applyNumberFormat="1"/>
    <xf numFmtId="4" fontId="21" fillId="49" borderId="10" xfId="0" applyNumberFormat="1" applyFont="1" applyFill="1" applyBorder="1" applyAlignment="1">
      <alignment vertical="center"/>
    </xf>
    <xf numFmtId="166" fontId="19" fillId="0" borderId="10" xfId="3" applyFont="1" applyFill="1" applyBorder="1" applyAlignment="1">
      <alignment horizontal="left" vertical="center" wrapText="1" indent="2"/>
    </xf>
    <xf numFmtId="49" fontId="19" fillId="0" borderId="13" xfId="3" applyNumberFormat="1" applyFont="1" applyFill="1" applyBorder="1" applyAlignment="1">
      <alignment horizontal="center" vertical="center"/>
    </xf>
    <xf numFmtId="166" fontId="19" fillId="0" borderId="10" xfId="3" applyFont="1" applyFill="1" applyBorder="1" applyAlignment="1">
      <alignment horizontal="left" vertical="center" wrapText="1"/>
    </xf>
    <xf numFmtId="49" fontId="19" fillId="0" borderId="10" xfId="3" applyNumberFormat="1" applyFont="1" applyFill="1" applyBorder="1" applyAlignment="1">
      <alignment horizontal="center" vertical="center"/>
    </xf>
    <xf numFmtId="49" fontId="19" fillId="2" borderId="0" xfId="3" applyNumberFormat="1" applyFont="1" applyFill="1" applyBorder="1" applyAlignment="1">
      <alignment horizontal="center" vertical="center"/>
    </xf>
    <xf numFmtId="166" fontId="19" fillId="2" borderId="0" xfId="3" applyFont="1" applyFill="1" applyBorder="1" applyAlignment="1">
      <alignment horizontal="left" vertical="center" wrapText="1" indent="2"/>
    </xf>
    <xf numFmtId="4" fontId="24" fillId="2" borderId="0" xfId="0" applyNumberFormat="1" applyFont="1" applyFill="1" applyBorder="1" applyAlignment="1">
      <alignment vertical="center"/>
    </xf>
    <xf numFmtId="4" fontId="21" fillId="2" borderId="0" xfId="0" applyNumberFormat="1" applyFont="1" applyFill="1" applyBorder="1" applyAlignment="1">
      <alignment vertical="center"/>
    </xf>
    <xf numFmtId="0" fontId="0" fillId="2" borderId="0" xfId="0" applyFill="1" applyBorder="1"/>
    <xf numFmtId="166" fontId="152" fillId="2" borderId="0" xfId="3" applyFont="1" applyFill="1" applyBorder="1" applyAlignment="1">
      <alignment horizontal="left" vertical="center" wrapText="1" indent="2"/>
    </xf>
    <xf numFmtId="0" fontId="0" fillId="0" borderId="10" xfId="0" applyBorder="1"/>
    <xf numFmtId="3" fontId="152" fillId="0" borderId="10" xfId="423" applyNumberFormat="1" applyFont="1" applyBorder="1" applyAlignment="1">
      <alignment horizontal="left" vertical="center" wrapText="1"/>
    </xf>
    <xf numFmtId="3" fontId="162" fillId="0" borderId="10" xfId="423" applyNumberFormat="1" applyFont="1" applyBorder="1" applyAlignment="1">
      <alignment horizontal="left" vertical="center" wrapText="1"/>
    </xf>
    <xf numFmtId="206" fontId="24" fillId="49" borderId="10" xfId="0" applyNumberFormat="1" applyFont="1" applyFill="1" applyBorder="1" applyAlignment="1">
      <alignment vertical="center"/>
    </xf>
    <xf numFmtId="206" fontId="0" fillId="0" borderId="0" xfId="0" applyNumberFormat="1"/>
    <xf numFmtId="2" fontId="0" fillId="0" borderId="0" xfId="0" applyNumberFormat="1"/>
    <xf numFmtId="165" fontId="0" fillId="0" borderId="0" xfId="0" applyNumberFormat="1"/>
    <xf numFmtId="43" fontId="23" fillId="3" borderId="14" xfId="8" applyNumberFormat="1" applyFont="1" applyFill="1" applyBorder="1" applyAlignment="1">
      <alignment horizontal="center" vertical="center" wrapText="1"/>
    </xf>
    <xf numFmtId="4" fontId="23" fillId="3" borderId="14" xfId="8" applyNumberFormat="1" applyFont="1" applyFill="1" applyBorder="1" applyAlignment="1">
      <alignment horizontal="right" vertical="center" wrapText="1"/>
    </xf>
    <xf numFmtId="43" fontId="138" fillId="2" borderId="15" xfId="8" applyFont="1" applyFill="1" applyBorder="1" applyAlignment="1">
      <alignment horizontal="center" vertical="center" wrapText="1"/>
    </xf>
    <xf numFmtId="43" fontId="138" fillId="2" borderId="16" xfId="8" applyFont="1" applyFill="1" applyBorder="1" applyAlignment="1">
      <alignment horizontal="center" vertical="center" wrapText="1"/>
    </xf>
    <xf numFmtId="43" fontId="138" fillId="2" borderId="17" xfId="6" applyNumberFormat="1" applyFont="1" applyFill="1" applyBorder="1" applyAlignment="1">
      <alignment horizontal="center" vertical="center" wrapText="1"/>
    </xf>
    <xf numFmtId="0" fontId="18" fillId="45" borderId="58" xfId="17" applyFont="1" applyFill="1" applyBorder="1" applyAlignment="1">
      <alignment horizontal="center" vertical="center"/>
    </xf>
    <xf numFmtId="4" fontId="12" fillId="45" borderId="15" xfId="17" applyNumberFormat="1" applyFont="1" applyFill="1" applyBorder="1" applyAlignment="1">
      <alignment horizontal="center" vertical="center"/>
    </xf>
    <xf numFmtId="0" fontId="18" fillId="0" borderId="21" xfId="17" applyFont="1" applyFill="1" applyBorder="1" applyAlignment="1">
      <alignment horizontal="center" vertical="center"/>
    </xf>
    <xf numFmtId="0" fontId="24" fillId="45" borderId="2" xfId="0" applyFont="1" applyFill="1" applyBorder="1" applyAlignment="1">
      <alignment horizontal="center" vertical="center" wrapText="1"/>
    </xf>
    <xf numFmtId="4" fontId="27" fillId="0" borderId="11" xfId="0" applyNumberFormat="1" applyFont="1" applyFill="1" applyBorder="1" applyAlignment="1">
      <alignment vertical="center"/>
    </xf>
    <xf numFmtId="205" fontId="16" fillId="2" borderId="72" xfId="2" applyNumberFormat="1" applyFont="1" applyFill="1" applyBorder="1" applyAlignment="1" applyProtection="1">
      <alignment vertical="center" wrapText="1"/>
      <protection locked="0"/>
    </xf>
    <xf numFmtId="205" fontId="16" fillId="2" borderId="73" xfId="2" applyNumberFormat="1" applyFont="1" applyFill="1" applyBorder="1" applyAlignment="1" applyProtection="1">
      <alignment vertical="center" wrapText="1"/>
      <protection locked="0"/>
    </xf>
    <xf numFmtId="43" fontId="23" fillId="2" borderId="0" xfId="5" applyFont="1" applyFill="1" applyAlignment="1">
      <alignment horizontal="center" wrapText="1"/>
    </xf>
    <xf numFmtId="43" fontId="23" fillId="2" borderId="0" xfId="5" applyFont="1" applyFill="1" applyBorder="1" applyAlignment="1">
      <alignment horizontal="center" wrapText="1"/>
    </xf>
    <xf numFmtId="168" fontId="23" fillId="4" borderId="0" xfId="7" applyNumberFormat="1" applyFont="1" applyFill="1" applyAlignment="1">
      <alignment horizontal="center" vertical="center" wrapText="1"/>
    </xf>
    <xf numFmtId="0" fontId="13" fillId="4" borderId="0" xfId="6" applyFont="1" applyFill="1" applyAlignment="1">
      <alignment vertical="center" wrapText="1"/>
    </xf>
    <xf numFmtId="0" fontId="14" fillId="4" borderId="0" xfId="6" applyFont="1" applyFill="1" applyAlignment="1">
      <alignment vertical="center"/>
    </xf>
    <xf numFmtId="0" fontId="19" fillId="4" borderId="0" xfId="6" applyFont="1" applyFill="1" applyAlignment="1">
      <alignment horizontal="center" vertical="center" wrapText="1"/>
    </xf>
    <xf numFmtId="43" fontId="20" fillId="0" borderId="0" xfId="5" applyFont="1" applyAlignment="1">
      <alignment horizontal="center" vertical="center" wrapText="1"/>
    </xf>
    <xf numFmtId="43" fontId="19" fillId="4" borderId="0" xfId="5" applyFont="1" applyFill="1" applyAlignment="1">
      <alignment horizontal="center" vertical="center" wrapText="1"/>
    </xf>
    <xf numFmtId="43" fontId="20" fillId="2" borderId="0" xfId="5" applyFont="1" applyFill="1" applyAlignment="1">
      <alignment horizontal="center" vertical="center" wrapText="1"/>
    </xf>
    <xf numFmtId="10" fontId="19" fillId="48" borderId="11" xfId="1" applyNumberFormat="1" applyFont="1" applyFill="1" applyBorder="1" applyAlignment="1">
      <alignment horizontal="center" vertical="center"/>
    </xf>
    <xf numFmtId="10" fontId="19" fillId="0" borderId="10" xfId="1" applyNumberFormat="1" applyFont="1" applyFill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205" fontId="16" fillId="2" borderId="10" xfId="2" applyNumberFormat="1" applyFont="1" applyFill="1" applyBorder="1" applyAlignment="1" applyProtection="1">
      <alignment vertical="center" wrapText="1"/>
      <protection locked="0"/>
    </xf>
    <xf numFmtId="0" fontId="14" fillId="0" borderId="12" xfId="0" applyFont="1" applyBorder="1" applyAlignment="1">
      <alignment horizontal="center" vertical="center"/>
    </xf>
    <xf numFmtId="205" fontId="16" fillId="2" borderId="11" xfId="2" applyNumberFormat="1" applyFont="1" applyFill="1" applyBorder="1" applyAlignment="1" applyProtection="1">
      <alignment vertical="center" wrapText="1"/>
      <protection locked="0"/>
    </xf>
    <xf numFmtId="0" fontId="16" fillId="2" borderId="10" xfId="0" applyFont="1" applyFill="1" applyBorder="1" applyAlignment="1">
      <alignment horizontal="left" vertical="center" wrapText="1"/>
    </xf>
    <xf numFmtId="0" fontId="20" fillId="0" borderId="0" xfId="6" applyFont="1" applyBorder="1" applyAlignment="1">
      <alignment horizontal="center" vertical="center" wrapText="1"/>
    </xf>
    <xf numFmtId="0" fontId="22" fillId="0" borderId="0" xfId="6" applyFont="1" applyBorder="1" applyAlignment="1">
      <alignment vertical="center" wrapText="1"/>
    </xf>
    <xf numFmtId="0" fontId="22" fillId="0" borderId="0" xfId="6" applyFont="1" applyBorder="1" applyAlignment="1">
      <alignment horizontal="center" vertical="center" wrapText="1"/>
    </xf>
    <xf numFmtId="0" fontId="20" fillId="0" borderId="93" xfId="6" applyFont="1" applyBorder="1" applyAlignment="1">
      <alignment vertical="center" wrapText="1"/>
    </xf>
    <xf numFmtId="0" fontId="20" fillId="0" borderId="94" xfId="6" applyFont="1" applyBorder="1" applyAlignment="1">
      <alignment horizontal="center" vertical="center" wrapText="1"/>
    </xf>
    <xf numFmtId="2" fontId="22" fillId="0" borderId="10" xfId="6" applyNumberFormat="1" applyFont="1" applyBorder="1" applyAlignment="1">
      <alignment horizontal="center" vertical="center" wrapText="1"/>
    </xf>
    <xf numFmtId="202" fontId="22" fillId="0" borderId="10" xfId="6" applyNumberFormat="1" applyFont="1" applyBorder="1" applyAlignment="1">
      <alignment horizontal="center" vertical="center" wrapText="1"/>
    </xf>
    <xf numFmtId="165" fontId="22" fillId="0" borderId="10" xfId="6" applyNumberFormat="1" applyFont="1" applyBorder="1" applyAlignment="1">
      <alignment horizontal="center" vertical="center" wrapText="1"/>
    </xf>
    <xf numFmtId="4" fontId="23" fillId="3" borderId="14" xfId="8" applyNumberFormat="1" applyFont="1" applyFill="1" applyBorder="1" applyAlignment="1">
      <alignment horizontal="center" vertical="center" wrapText="1"/>
    </xf>
    <xf numFmtId="4" fontId="23" fillId="2" borderId="46" xfId="8" applyNumberFormat="1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165" fontId="29" fillId="49" borderId="2" xfId="0" applyNumberFormat="1" applyFont="1" applyFill="1" applyBorder="1" applyAlignment="1">
      <alignment horizontal="center" vertical="center"/>
    </xf>
    <xf numFmtId="165" fontId="29" fillId="49" borderId="19" xfId="0" applyNumberFormat="1" applyFont="1" applyFill="1" applyBorder="1" applyAlignment="1">
      <alignment horizontal="center" vertical="center"/>
    </xf>
    <xf numFmtId="165" fontId="29" fillId="49" borderId="13" xfId="0" applyNumberFormat="1" applyFont="1" applyFill="1" applyBorder="1" applyAlignment="1">
      <alignment horizontal="center" vertical="center"/>
    </xf>
    <xf numFmtId="165" fontId="29" fillId="49" borderId="47" xfId="0" applyNumberFormat="1" applyFont="1" applyFill="1" applyBorder="1" applyAlignment="1">
      <alignment horizontal="center" vertical="center"/>
    </xf>
    <xf numFmtId="171" fontId="138" fillId="2" borderId="46" xfId="6" applyNumberFormat="1" applyFont="1" applyFill="1" applyBorder="1" applyAlignment="1">
      <alignment horizontal="center" vertical="center" wrapText="1"/>
    </xf>
    <xf numFmtId="165" fontId="14" fillId="0" borderId="19" xfId="0" applyNumberFormat="1" applyFont="1" applyBorder="1" applyAlignment="1">
      <alignment horizontal="center" vertical="center"/>
    </xf>
    <xf numFmtId="165" fontId="29" fillId="0" borderId="13" xfId="0" applyNumberFormat="1" applyFont="1" applyFill="1" applyBorder="1" applyAlignment="1">
      <alignment horizontal="center" vertical="center"/>
    </xf>
    <xf numFmtId="165" fontId="27" fillId="49" borderId="13" xfId="0" applyNumberFormat="1" applyFont="1" applyFill="1" applyBorder="1" applyAlignment="1">
      <alignment horizontal="center" vertical="center"/>
    </xf>
    <xf numFmtId="165" fontId="27" fillId="49" borderId="47" xfId="0" applyNumberFormat="1" applyFont="1" applyFill="1" applyBorder="1" applyAlignment="1">
      <alignment horizontal="center" vertical="center"/>
    </xf>
    <xf numFmtId="167" fontId="12" fillId="47" borderId="62" xfId="0" applyNumberFormat="1" applyFont="1" applyFill="1" applyBorder="1" applyAlignment="1">
      <alignment horizontal="center" vertical="center"/>
    </xf>
    <xf numFmtId="167" fontId="12" fillId="45" borderId="89" xfId="0" applyNumberFormat="1" applyFont="1" applyFill="1" applyBorder="1" applyAlignment="1">
      <alignment horizontal="center" vertical="center"/>
    </xf>
    <xf numFmtId="167" fontId="12" fillId="45" borderId="90" xfId="0" applyNumberFormat="1" applyFont="1" applyFill="1" applyBorder="1" applyAlignment="1">
      <alignment horizontal="center" vertical="center"/>
    </xf>
    <xf numFmtId="173" fontId="13" fillId="8" borderId="19" xfId="16" applyNumberFormat="1" applyFont="1" applyFill="1" applyBorder="1" applyAlignment="1">
      <alignment horizontal="center" vertical="center"/>
    </xf>
    <xf numFmtId="173" fontId="13" fillId="8" borderId="13" xfId="16" applyNumberFormat="1" applyFont="1" applyFill="1" applyBorder="1" applyAlignment="1">
      <alignment horizontal="center" vertical="center"/>
    </xf>
    <xf numFmtId="2" fontId="13" fillId="0" borderId="13" xfId="9" applyNumberFormat="1" applyFont="1" applyFill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173" fontId="13" fillId="8" borderId="47" xfId="16" applyNumberFormat="1" applyFont="1" applyFill="1" applyBorder="1" applyAlignment="1">
      <alignment horizontal="center" vertical="center"/>
    </xf>
    <xf numFmtId="165" fontId="147" fillId="49" borderId="13" xfId="0" applyNumberFormat="1" applyFont="1" applyFill="1" applyBorder="1" applyAlignment="1">
      <alignment horizontal="center" vertical="center"/>
    </xf>
    <xf numFmtId="165" fontId="29" fillId="2" borderId="13" xfId="0" applyNumberFormat="1" applyFont="1" applyFill="1" applyBorder="1" applyAlignment="1">
      <alignment horizontal="center" vertical="center"/>
    </xf>
    <xf numFmtId="165" fontId="29" fillId="0" borderId="19" xfId="0" applyNumberFormat="1" applyFont="1" applyFill="1" applyBorder="1" applyAlignment="1">
      <alignment horizontal="center" vertical="center"/>
    </xf>
    <xf numFmtId="165" fontId="13" fillId="0" borderId="19" xfId="3" applyNumberFormat="1" applyFont="1" applyFill="1" applyBorder="1" applyAlignment="1">
      <alignment horizontal="center" vertical="center" wrapText="1"/>
    </xf>
    <xf numFmtId="165" fontId="13" fillId="0" borderId="13" xfId="3" applyNumberFormat="1" applyFont="1" applyFill="1" applyBorder="1" applyAlignment="1">
      <alignment horizontal="center" vertical="center" wrapText="1"/>
    </xf>
    <xf numFmtId="165" fontId="13" fillId="0" borderId="47" xfId="3" applyNumberFormat="1" applyFont="1" applyFill="1" applyBorder="1" applyAlignment="1">
      <alignment horizontal="center" vertical="center" wrapText="1"/>
    </xf>
    <xf numFmtId="10" fontId="19" fillId="0" borderId="13" xfId="1" applyNumberFormat="1" applyFont="1" applyFill="1" applyBorder="1" applyAlignment="1">
      <alignment horizontal="center" vertical="center"/>
    </xf>
    <xf numFmtId="205" fontId="16" fillId="2" borderId="13" xfId="2" applyNumberFormat="1" applyFont="1" applyFill="1" applyBorder="1" applyAlignment="1" applyProtection="1">
      <alignment vertical="center" wrapText="1"/>
      <protection locked="0"/>
    </xf>
    <xf numFmtId="4" fontId="27" fillId="51" borderId="13" xfId="0" applyNumberFormat="1" applyFont="1" applyFill="1" applyBorder="1" applyAlignment="1">
      <alignment vertical="center"/>
    </xf>
    <xf numFmtId="4" fontId="156" fillId="0" borderId="13" xfId="0" applyNumberFormat="1" applyFont="1" applyFill="1" applyBorder="1" applyAlignment="1">
      <alignment vertical="center"/>
    </xf>
    <xf numFmtId="167" fontId="12" fillId="45" borderId="58" xfId="0" applyNumberFormat="1" applyFont="1" applyFill="1" applyBorder="1" applyAlignment="1">
      <alignment horizontal="center" vertical="center"/>
    </xf>
    <xf numFmtId="165" fontId="14" fillId="2" borderId="24" xfId="0" applyNumberFormat="1" applyFont="1" applyFill="1" applyBorder="1" applyAlignment="1">
      <alignment horizontal="center" vertical="center"/>
    </xf>
    <xf numFmtId="167" fontId="12" fillId="45" borderId="81" xfId="0" applyNumberFormat="1" applyFont="1" applyFill="1" applyBorder="1" applyAlignment="1">
      <alignment horizontal="center" vertical="center"/>
    </xf>
    <xf numFmtId="173" fontId="13" fillId="8" borderId="50" xfId="16" applyNumberFormat="1" applyFont="1" applyFill="1" applyBorder="1" applyAlignment="1">
      <alignment horizontal="center" vertical="center"/>
    </xf>
    <xf numFmtId="173" fontId="13" fillId="8" borderId="51" xfId="16" applyNumberFormat="1" applyFont="1" applyFill="1" applyBorder="1" applyAlignment="1">
      <alignment horizontal="center" vertical="center"/>
    </xf>
    <xf numFmtId="2" fontId="13" fillId="0" borderId="51" xfId="9" applyNumberFormat="1" applyFont="1" applyFill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/>
    </xf>
    <xf numFmtId="173" fontId="13" fillId="8" borderId="52" xfId="16" applyNumberFormat="1" applyFont="1" applyFill="1" applyBorder="1" applyAlignment="1">
      <alignment horizontal="center" vertical="center"/>
    </xf>
    <xf numFmtId="165" fontId="12" fillId="45" borderId="44" xfId="0" applyNumberFormat="1" applyFont="1" applyFill="1" applyBorder="1" applyAlignment="1">
      <alignment horizontal="center" vertical="center"/>
    </xf>
    <xf numFmtId="165" fontId="29" fillId="49" borderId="50" xfId="0" applyNumberFormat="1" applyFont="1" applyFill="1" applyBorder="1" applyAlignment="1">
      <alignment horizontal="center" vertical="center"/>
    </xf>
    <xf numFmtId="165" fontId="29" fillId="49" borderId="51" xfId="0" applyNumberFormat="1" applyFont="1" applyFill="1" applyBorder="1" applyAlignment="1">
      <alignment horizontal="center" vertical="center"/>
    </xf>
    <xf numFmtId="165" fontId="29" fillId="49" borderId="52" xfId="0" applyNumberFormat="1" applyFont="1" applyFill="1" applyBorder="1" applyAlignment="1">
      <alignment horizontal="center" vertical="center"/>
    </xf>
    <xf numFmtId="165" fontId="146" fillId="0" borderId="51" xfId="0" applyNumberFormat="1" applyFont="1" applyFill="1" applyBorder="1" applyAlignment="1">
      <alignment horizontal="center" vertical="center"/>
    </xf>
    <xf numFmtId="165" fontId="147" fillId="49" borderId="51" xfId="0" applyNumberFormat="1" applyFont="1" applyFill="1" applyBorder="1" applyAlignment="1">
      <alignment horizontal="center" vertical="center"/>
    </xf>
    <xf numFmtId="165" fontId="29" fillId="0" borderId="51" xfId="0" applyNumberFormat="1" applyFont="1" applyFill="1" applyBorder="1" applyAlignment="1">
      <alignment horizontal="center" vertical="center"/>
    </xf>
    <xf numFmtId="165" fontId="27" fillId="49" borderId="51" xfId="0" applyNumberFormat="1" applyFont="1" applyFill="1" applyBorder="1" applyAlignment="1">
      <alignment horizontal="center" vertical="center"/>
    </xf>
    <xf numFmtId="165" fontId="29" fillId="2" borderId="51" xfId="0" applyNumberFormat="1" applyFont="1" applyFill="1" applyBorder="1" applyAlignment="1">
      <alignment horizontal="center" vertical="center"/>
    </xf>
    <xf numFmtId="165" fontId="27" fillId="49" borderId="52" xfId="0" applyNumberFormat="1" applyFont="1" applyFill="1" applyBorder="1" applyAlignment="1">
      <alignment horizontal="center" vertical="center"/>
    </xf>
    <xf numFmtId="165" fontId="29" fillId="0" borderId="50" xfId="0" applyNumberFormat="1" applyFont="1" applyFill="1" applyBorder="1" applyAlignment="1">
      <alignment horizontal="center" vertical="center"/>
    </xf>
    <xf numFmtId="165" fontId="13" fillId="0" borderId="50" xfId="3" applyNumberFormat="1" applyFont="1" applyFill="1" applyBorder="1" applyAlignment="1">
      <alignment horizontal="center" vertical="center" wrapText="1"/>
    </xf>
    <xf numFmtId="165" fontId="13" fillId="0" borderId="51" xfId="3" applyNumberFormat="1" applyFont="1" applyFill="1" applyBorder="1" applyAlignment="1">
      <alignment horizontal="center" vertical="center" wrapText="1"/>
    </xf>
    <xf numFmtId="165" fontId="13" fillId="0" borderId="52" xfId="3" applyNumberFormat="1" applyFont="1" applyFill="1" applyBorder="1" applyAlignment="1">
      <alignment horizontal="center" vertical="center" wrapText="1"/>
    </xf>
    <xf numFmtId="165" fontId="151" fillId="0" borderId="50" xfId="9" applyNumberFormat="1" applyFont="1" applyFill="1" applyBorder="1" applyAlignment="1">
      <alignment horizontal="center" vertical="center" wrapText="1"/>
    </xf>
    <xf numFmtId="165" fontId="27" fillId="0" borderId="51" xfId="0" applyNumberFormat="1" applyFont="1" applyFill="1" applyBorder="1" applyAlignment="1">
      <alignment horizontal="center" vertical="center"/>
    </xf>
    <xf numFmtId="165" fontId="14" fillId="0" borderId="51" xfId="0" applyNumberFormat="1" applyFont="1" applyFill="1" applyBorder="1" applyAlignment="1">
      <alignment vertical="center"/>
    </xf>
    <xf numFmtId="165" fontId="27" fillId="0" borderId="51" xfId="0" applyNumberFormat="1" applyFont="1" applyFill="1" applyBorder="1" applyAlignment="1">
      <alignment vertical="center"/>
    </xf>
    <xf numFmtId="10" fontId="19" fillId="0" borderId="51" xfId="1" applyNumberFormat="1" applyFont="1" applyFill="1" applyBorder="1" applyAlignment="1">
      <alignment horizontal="center" vertical="center"/>
    </xf>
    <xf numFmtId="205" fontId="16" fillId="2" borderId="51" xfId="2" applyNumberFormat="1" applyFont="1" applyFill="1" applyBorder="1" applyAlignment="1" applyProtection="1">
      <alignment vertical="center" wrapText="1"/>
      <protection locked="0"/>
    </xf>
    <xf numFmtId="4" fontId="27" fillId="0" borderId="51" xfId="0" applyNumberFormat="1" applyFont="1" applyFill="1" applyBorder="1" applyAlignment="1">
      <alignment vertical="center"/>
    </xf>
    <xf numFmtId="4" fontId="14" fillId="0" borderId="51" xfId="0" applyNumberFormat="1" applyFont="1" applyFill="1" applyBorder="1" applyAlignment="1">
      <alignment vertical="center"/>
    </xf>
    <xf numFmtId="4" fontId="27" fillId="51" borderId="51" xfId="0" applyNumberFormat="1" applyFont="1" applyFill="1" applyBorder="1" applyAlignment="1">
      <alignment vertical="center"/>
    </xf>
    <xf numFmtId="4" fontId="156" fillId="0" borderId="51" xfId="0" applyNumberFormat="1" applyFont="1" applyFill="1" applyBorder="1" applyAlignment="1">
      <alignment vertical="center"/>
    </xf>
    <xf numFmtId="4" fontId="157" fillId="0" borderId="49" xfId="0" applyNumberFormat="1" applyFont="1" applyFill="1" applyBorder="1" applyAlignment="1">
      <alignment vertical="center"/>
    </xf>
    <xf numFmtId="0" fontId="13" fillId="2" borderId="5" xfId="9" applyFont="1" applyFill="1" applyBorder="1" applyAlignment="1">
      <alignment horizontal="center" vertical="center" wrapText="1"/>
    </xf>
    <xf numFmtId="0" fontId="13" fillId="2" borderId="22" xfId="9" applyFont="1" applyFill="1" applyBorder="1" applyAlignment="1">
      <alignment horizontal="center" vertical="center" wrapText="1"/>
    </xf>
    <xf numFmtId="165" fontId="29" fillId="2" borderId="7" xfId="0" applyNumberFormat="1" applyFont="1" applyFill="1" applyBorder="1" applyAlignment="1">
      <alignment horizontal="center" vertical="center"/>
    </xf>
    <xf numFmtId="165" fontId="29" fillId="2" borderId="19" xfId="0" applyNumberFormat="1" applyFont="1" applyFill="1" applyBorder="1" applyAlignment="1">
      <alignment horizontal="center" vertical="center"/>
    </xf>
    <xf numFmtId="165" fontId="29" fillId="2" borderId="50" xfId="0" applyNumberFormat="1" applyFont="1" applyFill="1" applyBorder="1" applyAlignment="1">
      <alignment horizontal="center" vertical="center"/>
    </xf>
    <xf numFmtId="165" fontId="29" fillId="2" borderId="47" xfId="0" applyNumberFormat="1" applyFont="1" applyFill="1" applyBorder="1" applyAlignment="1">
      <alignment horizontal="center" vertical="center"/>
    </xf>
    <xf numFmtId="165" fontId="29" fillId="2" borderId="52" xfId="0" applyNumberFormat="1" applyFont="1" applyFill="1" applyBorder="1" applyAlignment="1">
      <alignment horizontal="center" vertical="center"/>
    </xf>
    <xf numFmtId="165" fontId="146" fillId="2" borderId="13" xfId="0" applyNumberFormat="1" applyFont="1" applyFill="1" applyBorder="1" applyAlignment="1">
      <alignment horizontal="center" vertical="center"/>
    </xf>
    <xf numFmtId="165" fontId="146" fillId="2" borderId="51" xfId="0" applyNumberFormat="1" applyFont="1" applyFill="1" applyBorder="1" applyAlignment="1">
      <alignment horizontal="center" vertical="center"/>
    </xf>
    <xf numFmtId="165" fontId="147" fillId="2" borderId="13" xfId="0" applyNumberFormat="1" applyFont="1" applyFill="1" applyBorder="1" applyAlignment="1">
      <alignment horizontal="center" vertical="center"/>
    </xf>
    <xf numFmtId="165" fontId="147" fillId="2" borderId="51" xfId="0" applyNumberFormat="1" applyFont="1" applyFill="1" applyBorder="1" applyAlignment="1">
      <alignment horizontal="center" vertical="center"/>
    </xf>
    <xf numFmtId="165" fontId="27" fillId="2" borderId="13" xfId="0" applyNumberFormat="1" applyFont="1" applyFill="1" applyBorder="1" applyAlignment="1">
      <alignment horizontal="center" vertical="center"/>
    </xf>
    <xf numFmtId="165" fontId="27" fillId="2" borderId="51" xfId="0" applyNumberFormat="1" applyFont="1" applyFill="1" applyBorder="1" applyAlignment="1">
      <alignment horizontal="center" vertical="center"/>
    </xf>
    <xf numFmtId="4" fontId="27" fillId="2" borderId="10" xfId="0" applyNumberFormat="1" applyFont="1" applyFill="1" applyBorder="1" applyAlignment="1">
      <alignment vertical="center"/>
    </xf>
    <xf numFmtId="4" fontId="27" fillId="50" borderId="13" xfId="0" applyNumberFormat="1" applyFont="1" applyFill="1" applyBorder="1" applyAlignment="1">
      <alignment vertical="center"/>
    </xf>
    <xf numFmtId="4" fontId="27" fillId="50" borderId="51" xfId="0" applyNumberFormat="1" applyFont="1" applyFill="1" applyBorder="1" applyAlignment="1">
      <alignment vertical="center"/>
    </xf>
    <xf numFmtId="4" fontId="27" fillId="2" borderId="13" xfId="0" applyNumberFormat="1" applyFont="1" applyFill="1" applyBorder="1" applyAlignment="1">
      <alignment vertical="center"/>
    </xf>
    <xf numFmtId="4" fontId="27" fillId="2" borderId="51" xfId="0" applyNumberFormat="1" applyFont="1" applyFill="1" applyBorder="1" applyAlignment="1">
      <alignment vertical="center"/>
    </xf>
    <xf numFmtId="4" fontId="156" fillId="2" borderId="13" xfId="0" applyNumberFormat="1" applyFont="1" applyFill="1" applyBorder="1" applyAlignment="1">
      <alignment vertical="center"/>
    </xf>
    <xf numFmtId="4" fontId="156" fillId="2" borderId="51" xfId="0" applyNumberFormat="1" applyFont="1" applyFill="1" applyBorder="1" applyAlignment="1">
      <alignment vertical="center"/>
    </xf>
    <xf numFmtId="4" fontId="157" fillId="2" borderId="22" xfId="0" applyNumberFormat="1" applyFont="1" applyFill="1" applyBorder="1" applyAlignment="1">
      <alignment vertical="center"/>
    </xf>
    <xf numFmtId="4" fontId="157" fillId="2" borderId="49" xfId="0" applyNumberFormat="1" applyFont="1" applyFill="1" applyBorder="1" applyAlignment="1">
      <alignment vertical="center"/>
    </xf>
    <xf numFmtId="165" fontId="29" fillId="0" borderId="48" xfId="0" applyNumberFormat="1" applyFont="1" applyFill="1" applyBorder="1" applyAlignment="1">
      <alignment horizontal="center" vertical="center"/>
    </xf>
    <xf numFmtId="165" fontId="29" fillId="49" borderId="49" xfId="0" applyNumberFormat="1" applyFont="1" applyFill="1" applyBorder="1" applyAlignment="1">
      <alignment horizontal="center" vertical="center"/>
    </xf>
    <xf numFmtId="165" fontId="151" fillId="0" borderId="48" xfId="9" applyNumberFormat="1" applyFont="1" applyFill="1" applyBorder="1" applyAlignment="1">
      <alignment horizontal="center" vertical="center" wrapText="1"/>
    </xf>
    <xf numFmtId="166" fontId="14" fillId="2" borderId="10" xfId="3" applyFont="1" applyFill="1" applyBorder="1" applyAlignment="1">
      <alignment horizontal="left" vertical="center" wrapText="1" indent="2"/>
    </xf>
    <xf numFmtId="165" fontId="27" fillId="49" borderId="50" xfId="0" applyNumberFormat="1" applyFont="1" applyFill="1" applyBorder="1" applyAlignment="1">
      <alignment horizontal="center" vertical="center"/>
    </xf>
    <xf numFmtId="165" fontId="29" fillId="2" borderId="48" xfId="0" applyNumberFormat="1" applyFont="1" applyFill="1" applyBorder="1" applyAlignment="1">
      <alignment horizontal="center" vertical="center"/>
    </xf>
    <xf numFmtId="169" fontId="14" fillId="2" borderId="0" xfId="0" applyNumberFormat="1" applyFont="1" applyFill="1"/>
    <xf numFmtId="165" fontId="29" fillId="49" borderId="48" xfId="0" applyNumberFormat="1" applyFont="1" applyFill="1" applyBorder="1" applyAlignment="1">
      <alignment horizontal="center" vertical="center"/>
    </xf>
    <xf numFmtId="165" fontId="12" fillId="47" borderId="44" xfId="0" applyNumberFormat="1" applyFont="1" applyFill="1" applyBorder="1" applyAlignment="1">
      <alignment horizontal="center" vertical="center"/>
    </xf>
    <xf numFmtId="165" fontId="12" fillId="47" borderId="60" xfId="0" applyNumberFormat="1" applyFont="1" applyFill="1" applyBorder="1" applyAlignment="1">
      <alignment horizontal="center" vertical="center"/>
    </xf>
    <xf numFmtId="165" fontId="12" fillId="47" borderId="16" xfId="0" applyNumberFormat="1" applyFont="1" applyFill="1" applyBorder="1" applyAlignment="1">
      <alignment horizontal="center" vertical="center"/>
    </xf>
    <xf numFmtId="165" fontId="12" fillId="47" borderId="58" xfId="0" applyNumberFormat="1" applyFont="1" applyFill="1" applyBorder="1" applyAlignment="1">
      <alignment horizontal="center" vertical="center"/>
    </xf>
    <xf numFmtId="165" fontId="27" fillId="49" borderId="49" xfId="0" applyNumberFormat="1" applyFont="1" applyFill="1" applyBorder="1" applyAlignment="1">
      <alignment horizontal="center" vertical="center"/>
    </xf>
    <xf numFmtId="165" fontId="27" fillId="2" borderId="47" xfId="0" applyNumberFormat="1" applyFont="1" applyFill="1" applyBorder="1" applyAlignment="1">
      <alignment horizontal="center" vertical="center"/>
    </xf>
    <xf numFmtId="165" fontId="27" fillId="2" borderId="52" xfId="0" applyNumberFormat="1" applyFont="1" applyFill="1" applyBorder="1" applyAlignment="1">
      <alignment horizontal="center" vertical="center"/>
    </xf>
    <xf numFmtId="165" fontId="27" fillId="2" borderId="50" xfId="0" applyNumberFormat="1" applyFont="1" applyFill="1" applyBorder="1" applyAlignment="1">
      <alignment horizontal="center" vertical="center"/>
    </xf>
    <xf numFmtId="165" fontId="29" fillId="0" borderId="52" xfId="0" applyNumberFormat="1" applyFont="1" applyFill="1" applyBorder="1" applyAlignment="1">
      <alignment horizontal="center" vertical="center"/>
    </xf>
    <xf numFmtId="165" fontId="12" fillId="2" borderId="19" xfId="0" applyNumberFormat="1" applyFont="1" applyFill="1" applyBorder="1" applyAlignment="1">
      <alignment horizontal="center" vertical="center"/>
    </xf>
    <xf numFmtId="165" fontId="12" fillId="2" borderId="50" xfId="0" applyNumberFormat="1" applyFont="1" applyFill="1" applyBorder="1" applyAlignment="1">
      <alignment horizontal="center" vertical="center"/>
    </xf>
    <xf numFmtId="0" fontId="18" fillId="2" borderId="36" xfId="0" applyFont="1" applyFill="1" applyBorder="1"/>
    <xf numFmtId="49" fontId="13" fillId="2" borderId="10" xfId="0" applyNumberFormat="1" applyFont="1" applyFill="1" applyBorder="1" applyAlignment="1">
      <alignment horizontal="center" vertical="center" wrapText="1"/>
    </xf>
    <xf numFmtId="0" fontId="29" fillId="2" borderId="91" xfId="0" applyFont="1" applyFill="1" applyBorder="1" applyAlignment="1">
      <alignment horizontal="left" vertical="center" wrapText="1"/>
    </xf>
    <xf numFmtId="49" fontId="13" fillId="2" borderId="91" xfId="0" applyNumberFormat="1" applyFont="1" applyFill="1" applyBorder="1" applyAlignment="1">
      <alignment horizontal="center" vertical="center" wrapText="1"/>
    </xf>
    <xf numFmtId="0" fontId="18" fillId="2" borderId="0" xfId="0" applyFont="1" applyFill="1" applyBorder="1"/>
    <xf numFmtId="165" fontId="13" fillId="0" borderId="2" xfId="3" applyNumberFormat="1" applyFont="1" applyFill="1" applyBorder="1" applyAlignment="1">
      <alignment horizontal="center" vertical="center" wrapText="1"/>
    </xf>
    <xf numFmtId="165" fontId="13" fillId="0" borderId="3" xfId="3" applyNumberFormat="1" applyFont="1" applyFill="1" applyBorder="1" applyAlignment="1">
      <alignment horizontal="center" vertical="center" wrapText="1"/>
    </xf>
    <xf numFmtId="165" fontId="13" fillId="0" borderId="12" xfId="3" applyNumberFormat="1" applyFont="1" applyFill="1" applyBorder="1" applyAlignment="1">
      <alignment horizontal="center" vertical="center" wrapText="1"/>
    </xf>
    <xf numFmtId="165" fontId="13" fillId="0" borderId="5" xfId="3" applyNumberFormat="1" applyFont="1" applyFill="1" applyBorder="1" applyAlignment="1">
      <alignment horizontal="center" vertical="center" wrapText="1"/>
    </xf>
    <xf numFmtId="165" fontId="13" fillId="0" borderId="6" xfId="3" applyNumberFormat="1" applyFont="1" applyFill="1" applyBorder="1" applyAlignment="1">
      <alignment horizontal="center" vertical="center" wrapText="1"/>
    </xf>
    <xf numFmtId="165" fontId="12" fillId="45" borderId="89" xfId="0" applyNumberFormat="1" applyFont="1" applyFill="1" applyBorder="1" applyAlignment="1">
      <alignment horizontal="center" vertical="center"/>
    </xf>
    <xf numFmtId="165" fontId="12" fillId="45" borderId="90" xfId="0" applyNumberFormat="1" applyFont="1" applyFill="1" applyBorder="1" applyAlignment="1">
      <alignment horizontal="center" vertical="center"/>
    </xf>
    <xf numFmtId="165" fontId="12" fillId="45" borderId="81" xfId="0" applyNumberFormat="1" applyFont="1" applyFill="1" applyBorder="1" applyAlignment="1">
      <alignment horizontal="center" vertical="center"/>
    </xf>
    <xf numFmtId="165" fontId="27" fillId="49" borderId="7" xfId="0" applyNumberFormat="1" applyFont="1" applyFill="1" applyBorder="1" applyAlignment="1">
      <alignment horizontal="center" vertical="center"/>
    </xf>
    <xf numFmtId="165" fontId="27" fillId="49" borderId="19" xfId="0" applyNumberFormat="1" applyFont="1" applyFill="1" applyBorder="1" applyAlignment="1">
      <alignment horizontal="center" vertical="center"/>
    </xf>
    <xf numFmtId="165" fontId="27" fillId="2" borderId="19" xfId="0" applyNumberFormat="1" applyFont="1" applyFill="1" applyBorder="1" applyAlignment="1">
      <alignment horizontal="center" vertical="center"/>
    </xf>
    <xf numFmtId="173" fontId="14" fillId="0" borderId="0" xfId="0" applyNumberFormat="1" applyFont="1"/>
    <xf numFmtId="165" fontId="27" fillId="49" borderId="81" xfId="0" applyNumberFormat="1" applyFont="1" applyFill="1" applyBorder="1" applyAlignment="1">
      <alignment horizontal="center" vertical="center"/>
    </xf>
    <xf numFmtId="4" fontId="155" fillId="0" borderId="11" xfId="0" applyNumberFormat="1" applyFont="1" applyFill="1" applyBorder="1" applyAlignment="1">
      <alignment vertical="center"/>
    </xf>
    <xf numFmtId="4" fontId="217" fillId="0" borderId="10" xfId="0" applyNumberFormat="1" applyFont="1" applyFill="1" applyBorder="1" applyAlignment="1">
      <alignment vertical="center"/>
    </xf>
    <xf numFmtId="166" fontId="14" fillId="0" borderId="92" xfId="3" applyFont="1" applyFill="1" applyBorder="1" applyAlignment="1">
      <alignment horizontal="left" vertical="center" wrapText="1" indent="2"/>
    </xf>
    <xf numFmtId="0" fontId="14" fillId="2" borderId="87" xfId="0" applyFont="1" applyFill="1" applyBorder="1"/>
    <xf numFmtId="0" fontId="14" fillId="0" borderId="87" xfId="0" applyFont="1" applyBorder="1"/>
    <xf numFmtId="0" fontId="19" fillId="0" borderId="10" xfId="6" applyFont="1" applyBorder="1"/>
    <xf numFmtId="0" fontId="19" fillId="0" borderId="13" xfId="6" applyFont="1" applyBorder="1"/>
    <xf numFmtId="4" fontId="19" fillId="0" borderId="10" xfId="6" applyNumberFormat="1" applyFont="1" applyBorder="1"/>
    <xf numFmtId="0" fontId="19" fillId="0" borderId="10" xfId="6" applyFont="1" applyBorder="1" applyAlignment="1">
      <alignment horizontal="center"/>
    </xf>
    <xf numFmtId="0" fontId="19" fillId="0" borderId="10" xfId="6" applyFont="1" applyBorder="1" applyAlignment="1">
      <alignment horizontal="center" vertical="center"/>
    </xf>
    <xf numFmtId="0" fontId="19" fillId="0" borderId="10" xfId="6" applyFont="1" applyBorder="1" applyAlignment="1">
      <alignment horizontal="center" vertical="center" wrapText="1"/>
    </xf>
    <xf numFmtId="169" fontId="218" fillId="45" borderId="14" xfId="0" applyNumberFormat="1" applyFont="1" applyFill="1" applyBorder="1" applyAlignment="1">
      <alignment vertical="center" wrapText="1"/>
    </xf>
    <xf numFmtId="169" fontId="24" fillId="45" borderId="2" xfId="0" applyNumberFormat="1" applyFont="1" applyFill="1" applyBorder="1" applyAlignment="1">
      <alignment vertical="center" wrapText="1"/>
    </xf>
    <xf numFmtId="0" fontId="19" fillId="0" borderId="13" xfId="6" applyFont="1" applyBorder="1" applyAlignment="1">
      <alignment horizontal="left" indent="1"/>
    </xf>
    <xf numFmtId="0" fontId="24" fillId="2" borderId="1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169" fontId="24" fillId="2" borderId="74" xfId="0" applyNumberFormat="1" applyFont="1" applyFill="1" applyBorder="1" applyAlignment="1">
      <alignment vertical="center" wrapText="1"/>
    </xf>
    <xf numFmtId="169" fontId="24" fillId="2" borderId="1" xfId="0" applyNumberFormat="1" applyFont="1" applyFill="1" applyBorder="1" applyAlignment="1">
      <alignment vertical="center" wrapText="1"/>
    </xf>
    <xf numFmtId="169" fontId="24" fillId="2" borderId="2" xfId="0" applyNumberFormat="1" applyFont="1" applyFill="1" applyBorder="1" applyAlignment="1">
      <alignment vertical="center" wrapText="1"/>
    </xf>
    <xf numFmtId="169" fontId="24" fillId="2" borderId="72" xfId="0" applyNumberFormat="1" applyFont="1" applyFill="1" applyBorder="1" applyAlignment="1">
      <alignment vertical="center" wrapText="1"/>
    </xf>
    <xf numFmtId="169" fontId="24" fillId="2" borderId="11" xfId="0" applyNumberFormat="1" applyFont="1" applyFill="1" applyBorder="1" applyAlignment="1">
      <alignment vertical="center" wrapText="1"/>
    </xf>
    <xf numFmtId="169" fontId="24" fillId="2" borderId="10" xfId="0" applyNumberFormat="1" applyFont="1" applyFill="1" applyBorder="1" applyAlignment="1">
      <alignment vertical="center" wrapText="1"/>
    </xf>
    <xf numFmtId="169" fontId="138" fillId="2" borderId="72" xfId="0" applyNumberFormat="1" applyFont="1" applyFill="1" applyBorder="1" applyAlignment="1">
      <alignment vertical="center" wrapText="1"/>
    </xf>
    <xf numFmtId="169" fontId="138" fillId="2" borderId="11" xfId="0" applyNumberFormat="1" applyFont="1" applyFill="1" applyBorder="1" applyAlignment="1">
      <alignment vertical="center" wrapText="1"/>
    </xf>
    <xf numFmtId="169" fontId="138" fillId="2" borderId="10" xfId="0" applyNumberFormat="1" applyFont="1" applyFill="1" applyBorder="1" applyAlignment="1">
      <alignment vertical="center" wrapText="1"/>
    </xf>
    <xf numFmtId="169" fontId="19" fillId="2" borderId="79" xfId="0" applyNumberFormat="1" applyFont="1" applyFill="1" applyBorder="1" applyAlignment="1">
      <alignment vertical="center" wrapText="1"/>
    </xf>
    <xf numFmtId="169" fontId="19" fillId="2" borderId="45" xfId="0" applyNumberFormat="1" applyFont="1" applyFill="1" applyBorder="1" applyAlignment="1">
      <alignment vertical="center" wrapText="1"/>
    </xf>
    <xf numFmtId="169" fontId="19" fillId="2" borderId="14" xfId="0" applyNumberFormat="1" applyFont="1" applyFill="1" applyBorder="1" applyAlignment="1">
      <alignment vertical="center" wrapText="1"/>
    </xf>
    <xf numFmtId="169" fontId="24" fillId="2" borderId="79" xfId="0" applyNumberFormat="1" applyFont="1" applyFill="1" applyBorder="1" applyAlignment="1">
      <alignment vertical="center" wrapText="1"/>
    </xf>
    <xf numFmtId="169" fontId="24" fillId="2" borderId="45" xfId="0" applyNumberFormat="1" applyFont="1" applyFill="1" applyBorder="1" applyAlignment="1">
      <alignment vertical="center" wrapText="1"/>
    </xf>
    <xf numFmtId="169" fontId="24" fillId="2" borderId="14" xfId="0" applyNumberFormat="1" applyFont="1" applyFill="1" applyBorder="1" applyAlignment="1">
      <alignment vertical="center" wrapText="1"/>
    </xf>
    <xf numFmtId="169" fontId="24" fillId="2" borderId="71" xfId="0" applyNumberFormat="1" applyFont="1" applyFill="1" applyBorder="1" applyAlignment="1">
      <alignment vertical="center" wrapText="1"/>
    </xf>
    <xf numFmtId="169" fontId="24" fillId="2" borderId="15" xfId="0" applyNumberFormat="1" applyFont="1" applyFill="1" applyBorder="1" applyAlignment="1">
      <alignment vertical="center" wrapText="1"/>
    </xf>
    <xf numFmtId="169" fontId="24" fillId="2" borderId="16" xfId="0" applyNumberFormat="1" applyFont="1" applyFill="1" applyBorder="1" applyAlignment="1">
      <alignment vertical="center" wrapText="1"/>
    </xf>
    <xf numFmtId="169" fontId="138" fillId="2" borderId="74" xfId="0" applyNumberFormat="1" applyFont="1" applyFill="1" applyBorder="1" applyAlignment="1">
      <alignment vertical="center" wrapText="1"/>
    </xf>
    <xf numFmtId="169" fontId="138" fillId="2" borderId="8" xfId="0" applyNumberFormat="1" applyFont="1" applyFill="1" applyBorder="1" applyAlignment="1">
      <alignment vertical="center" wrapText="1"/>
    </xf>
    <xf numFmtId="169" fontId="138" fillId="2" borderId="7" xfId="0" applyNumberFormat="1" applyFont="1" applyFill="1" applyBorder="1" applyAlignment="1">
      <alignment vertical="center" wrapText="1"/>
    </xf>
    <xf numFmtId="0" fontId="19" fillId="2" borderId="72" xfId="0" applyFont="1" applyFill="1" applyBorder="1" applyAlignment="1">
      <alignment vertical="center" wrapText="1"/>
    </xf>
    <xf numFmtId="0" fontId="19" fillId="2" borderId="11" xfId="0" applyFont="1" applyFill="1" applyBorder="1" applyAlignment="1">
      <alignment vertical="center" wrapText="1"/>
    </xf>
    <xf numFmtId="0" fontId="19" fillId="2" borderId="10" xfId="0" applyFont="1" applyFill="1" applyBorder="1" applyAlignment="1">
      <alignment vertical="center" wrapText="1"/>
    </xf>
    <xf numFmtId="0" fontId="24" fillId="2" borderId="88" xfId="0" applyFont="1" applyFill="1" applyBorder="1" applyAlignment="1">
      <alignment vertical="center" wrapText="1"/>
    </xf>
    <xf numFmtId="0" fontId="24" fillId="2" borderId="4" xfId="0" applyFont="1" applyFill="1" applyBorder="1" applyAlignment="1">
      <alignment vertical="center" wrapText="1"/>
    </xf>
    <xf numFmtId="169" fontId="24" fillId="2" borderId="5" xfId="0" applyNumberFormat="1" applyFont="1" applyFill="1" applyBorder="1" applyAlignment="1">
      <alignment vertical="center" wrapText="1"/>
    </xf>
    <xf numFmtId="0" fontId="19" fillId="0" borderId="0" xfId="6" applyFont="1" applyAlignment="1">
      <alignment horizontal="center"/>
    </xf>
    <xf numFmtId="0" fontId="138" fillId="0" borderId="13" xfId="6" applyFont="1" applyBorder="1"/>
    <xf numFmtId="0" fontId="138" fillId="0" borderId="10" xfId="6" applyFont="1" applyBorder="1" applyAlignment="1">
      <alignment horizontal="center"/>
    </xf>
    <xf numFmtId="4" fontId="138" fillId="0" borderId="10" xfId="6" applyNumberFormat="1" applyFont="1" applyBorder="1"/>
    <xf numFmtId="0" fontId="138" fillId="0" borderId="0" xfId="6" applyFont="1"/>
    <xf numFmtId="0" fontId="138" fillId="0" borderId="13" xfId="6" applyFont="1" applyBorder="1" applyAlignment="1">
      <alignment wrapText="1"/>
    </xf>
    <xf numFmtId="0" fontId="138" fillId="0" borderId="10" xfId="6" applyFont="1" applyBorder="1"/>
    <xf numFmtId="0" fontId="219" fillId="0" borderId="0" xfId="6" applyFont="1"/>
    <xf numFmtId="0" fontId="20" fillId="0" borderId="10" xfId="6" applyFont="1" applyBorder="1" applyAlignment="1">
      <alignment horizontal="left" vertical="center" wrapText="1"/>
    </xf>
    <xf numFmtId="0" fontId="21" fillId="0" borderId="10" xfId="0" applyFont="1" applyBorder="1" applyAlignment="1">
      <alignment horizontal="center" vertical="center" wrapText="1"/>
    </xf>
    <xf numFmtId="0" fontId="19" fillId="0" borderId="0" xfId="6" applyFont="1" applyBorder="1" applyAlignment="1">
      <alignment horizontal="left" wrapText="1"/>
    </xf>
    <xf numFmtId="0" fontId="22" fillId="0" borderId="10" xfId="6" applyFont="1" applyBorder="1" applyAlignment="1">
      <alignment horizontal="right" vertical="center" wrapText="1"/>
    </xf>
    <xf numFmtId="0" fontId="24" fillId="0" borderId="10" xfId="6" applyFont="1" applyBorder="1" applyAlignment="1">
      <alignment horizontal="left" vertical="center" wrapText="1"/>
    </xf>
    <xf numFmtId="0" fontId="152" fillId="0" borderId="10" xfId="6" applyFont="1" applyBorder="1" applyAlignment="1">
      <alignment horizontal="center"/>
    </xf>
    <xf numFmtId="0" fontId="152" fillId="0" borderId="0" xfId="6" applyFont="1" applyBorder="1" applyAlignment="1">
      <alignment horizontal="left" wrapText="1"/>
    </xf>
    <xf numFmtId="0" fontId="152" fillId="0" borderId="0" xfId="6" applyFont="1"/>
    <xf numFmtId="0" fontId="19" fillId="0" borderId="10" xfId="6" applyFont="1" applyBorder="1" applyAlignment="1">
      <alignment horizontal="left" vertical="center"/>
    </xf>
    <xf numFmtId="0" fontId="19" fillId="0" borderId="0" xfId="6" applyFont="1" applyBorder="1" applyAlignment="1">
      <alignment horizontal="left" vertical="center"/>
    </xf>
    <xf numFmtId="0" fontId="221" fillId="0" borderId="0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168" fontId="138" fillId="0" borderId="11" xfId="7" applyNumberFormat="1" applyFont="1" applyBorder="1" applyAlignment="1">
      <alignment horizontal="center" vertical="center" wrapText="1"/>
    </xf>
    <xf numFmtId="168" fontId="138" fillId="0" borderId="10" xfId="7" applyNumberFormat="1" applyFont="1" applyBorder="1" applyAlignment="1">
      <alignment horizontal="center" vertical="center" wrapText="1"/>
    </xf>
    <xf numFmtId="0" fontId="138" fillId="0" borderId="12" xfId="6" applyFont="1" applyFill="1" applyBorder="1" applyAlignment="1">
      <alignment horizontal="center" vertical="center" wrapText="1"/>
    </xf>
    <xf numFmtId="0" fontId="14" fillId="0" borderId="0" xfId="6" applyFont="1"/>
    <xf numFmtId="0" fontId="29" fillId="0" borderId="10" xfId="6" applyFont="1" applyBorder="1" applyAlignment="1">
      <alignment vertical="center" wrapText="1"/>
    </xf>
    <xf numFmtId="0" fontId="29" fillId="0" borderId="13" xfId="6" applyFont="1" applyBorder="1" applyAlignment="1">
      <alignment horizontal="center" vertical="center" wrapText="1"/>
    </xf>
    <xf numFmtId="0" fontId="152" fillId="0" borderId="10" xfId="6" applyFont="1" applyBorder="1" applyAlignment="1">
      <alignment horizontal="left" wrapText="1" indent="2"/>
    </xf>
    <xf numFmtId="0" fontId="22" fillId="0" borderId="13" xfId="6" applyFont="1" applyBorder="1" applyAlignment="1">
      <alignment horizontal="center" vertical="center" wrapText="1"/>
    </xf>
    <xf numFmtId="0" fontId="152" fillId="0" borderId="14" xfId="6" applyFont="1" applyBorder="1" applyAlignment="1">
      <alignment horizontal="left" indent="2"/>
    </xf>
    <xf numFmtId="0" fontId="22" fillId="0" borderId="47" xfId="6" applyFont="1" applyBorder="1" applyAlignment="1">
      <alignment horizontal="center" vertical="center" wrapText="1"/>
    </xf>
    <xf numFmtId="0" fontId="152" fillId="0" borderId="10" xfId="6" applyFont="1" applyBorder="1" applyAlignment="1">
      <alignment horizontal="right" indent="2"/>
    </xf>
    <xf numFmtId="0" fontId="22" fillId="0" borderId="12" xfId="6" applyFont="1" applyBorder="1" applyAlignment="1">
      <alignment horizontal="center" vertical="center" wrapText="1"/>
    </xf>
    <xf numFmtId="0" fontId="19" fillId="0" borderId="0" xfId="6" applyFont="1" applyBorder="1"/>
    <xf numFmtId="4" fontId="23" fillId="0" borderId="0" xfId="6" applyNumberFormat="1" applyFont="1" applyBorder="1" applyAlignment="1">
      <alignment horizontal="center" vertical="center" wrapText="1"/>
    </xf>
    <xf numFmtId="4" fontId="19" fillId="0" borderId="0" xfId="6" applyNumberFormat="1" applyFont="1" applyBorder="1" applyAlignment="1">
      <alignment horizontal="center" vertical="center"/>
    </xf>
    <xf numFmtId="2" fontId="19" fillId="0" borderId="0" xfId="6" applyNumberFormat="1" applyFont="1" applyBorder="1" applyAlignment="1">
      <alignment horizontal="center" vertical="center"/>
    </xf>
    <xf numFmtId="0" fontId="19" fillId="0" borderId="13" xfId="6" applyFont="1" applyBorder="1" applyAlignment="1">
      <alignment horizontal="center" vertical="center" wrapText="1"/>
    </xf>
    <xf numFmtId="0" fontId="19" fillId="0" borderId="0" xfId="6" applyFont="1" applyAlignment="1">
      <alignment horizontal="center" vertical="center"/>
    </xf>
    <xf numFmtId="0" fontId="19" fillId="0" borderId="10" xfId="6" applyFont="1" applyBorder="1" applyAlignment="1">
      <alignment horizontal="left" vertical="center" wrapText="1"/>
    </xf>
    <xf numFmtId="0" fontId="19" fillId="0" borderId="13" xfId="6" applyFont="1" applyBorder="1" applyAlignment="1">
      <alignment horizontal="center" vertical="center"/>
    </xf>
    <xf numFmtId="4" fontId="19" fillId="0" borderId="11" xfId="6" applyNumberFormat="1" applyFont="1" applyBorder="1" applyAlignment="1">
      <alignment horizontal="center" vertical="center"/>
    </xf>
    <xf numFmtId="4" fontId="19" fillId="0" borderId="10" xfId="6" applyNumberFormat="1" applyFont="1" applyBorder="1" applyAlignment="1">
      <alignment horizontal="center" vertical="center"/>
    </xf>
    <xf numFmtId="4" fontId="19" fillId="6" borderId="12" xfId="6" applyNumberFormat="1" applyFont="1" applyFill="1" applyBorder="1" applyAlignment="1">
      <alignment horizontal="center" vertical="center"/>
    </xf>
    <xf numFmtId="0" fontId="152" fillId="0" borderId="0" xfId="6" applyFont="1" applyAlignment="1">
      <alignment horizontal="center" vertical="center"/>
    </xf>
    <xf numFmtId="0" fontId="152" fillId="0" borderId="10" xfId="6" applyFont="1" applyBorder="1" applyAlignment="1">
      <alignment horizontal="right" vertical="center"/>
    </xf>
    <xf numFmtId="0" fontId="152" fillId="0" borderId="13" xfId="6" applyFont="1" applyBorder="1" applyAlignment="1">
      <alignment horizontal="center" vertical="center"/>
    </xf>
    <xf numFmtId="4" fontId="152" fillId="0" borderId="11" xfId="6" applyNumberFormat="1" applyFont="1" applyBorder="1" applyAlignment="1">
      <alignment horizontal="center" vertical="center"/>
    </xf>
    <xf numFmtId="4" fontId="152" fillId="0" borderId="10" xfId="6" applyNumberFormat="1" applyFont="1" applyBorder="1" applyAlignment="1">
      <alignment horizontal="center" vertical="center"/>
    </xf>
    <xf numFmtId="4" fontId="152" fillId="6" borderId="12" xfId="6" applyNumberFormat="1" applyFont="1" applyFill="1" applyBorder="1" applyAlignment="1">
      <alignment horizontal="center" vertical="center"/>
    </xf>
    <xf numFmtId="4" fontId="152" fillId="77" borderId="11" xfId="6" applyNumberFormat="1" applyFont="1" applyFill="1" applyBorder="1" applyAlignment="1">
      <alignment horizontal="center" vertical="center"/>
    </xf>
    <xf numFmtId="4" fontId="152" fillId="77" borderId="10" xfId="6" applyNumberFormat="1" applyFont="1" applyFill="1" applyBorder="1" applyAlignment="1">
      <alignment horizontal="center" vertical="center"/>
    </xf>
    <xf numFmtId="10" fontId="152" fillId="2" borderId="12" xfId="6" applyNumberFormat="1" applyFont="1" applyFill="1" applyBorder="1" applyAlignment="1">
      <alignment horizontal="center" vertical="center"/>
    </xf>
    <xf numFmtId="2" fontId="152" fillId="2" borderId="12" xfId="6" applyNumberFormat="1" applyFont="1" applyFill="1" applyBorder="1" applyAlignment="1">
      <alignment horizontal="center" vertical="center"/>
    </xf>
    <xf numFmtId="0" fontId="13" fillId="0" borderId="0" xfId="6" applyFont="1" applyAlignment="1">
      <alignment horizontal="center" vertical="center"/>
    </xf>
    <xf numFmtId="0" fontId="13" fillId="0" borderId="10" xfId="6" applyFont="1" applyBorder="1" applyAlignment="1">
      <alignment horizontal="left" vertical="center" wrapText="1"/>
    </xf>
    <xf numFmtId="0" fontId="13" fillId="0" borderId="13" xfId="6" applyFont="1" applyBorder="1" applyAlignment="1">
      <alignment horizontal="center" vertical="center"/>
    </xf>
    <xf numFmtId="4" fontId="13" fillId="8" borderId="11" xfId="6" applyNumberFormat="1" applyFont="1" applyFill="1" applyBorder="1" applyAlignment="1">
      <alignment horizontal="center" vertical="center"/>
    </xf>
    <xf numFmtId="4" fontId="13" fillId="8" borderId="10" xfId="6" applyNumberFormat="1" applyFont="1" applyFill="1" applyBorder="1" applyAlignment="1">
      <alignment horizontal="center" vertical="center"/>
    </xf>
    <xf numFmtId="4" fontId="13" fillId="8" borderId="12" xfId="6" applyNumberFormat="1" applyFont="1" applyFill="1" applyBorder="1" applyAlignment="1">
      <alignment horizontal="center" vertical="center"/>
    </xf>
    <xf numFmtId="0" fontId="14" fillId="0" borderId="0" xfId="6" applyFont="1" applyAlignment="1">
      <alignment horizontal="center" vertical="center"/>
    </xf>
    <xf numFmtId="0" fontId="16" fillId="0" borderId="13" xfId="6" applyFont="1" applyBorder="1" applyAlignment="1">
      <alignment horizontal="center" vertical="center"/>
    </xf>
    <xf numFmtId="4" fontId="14" fillId="0" borderId="11" xfId="6" applyNumberFormat="1" applyFont="1" applyBorder="1" applyAlignment="1">
      <alignment horizontal="center" vertical="center"/>
    </xf>
    <xf numFmtId="4" fontId="14" fillId="0" borderId="10" xfId="6" applyNumberFormat="1" applyFont="1" applyBorder="1" applyAlignment="1">
      <alignment horizontal="center" vertical="center"/>
    </xf>
    <xf numFmtId="4" fontId="13" fillId="6" borderId="12" xfId="6" applyNumberFormat="1" applyFont="1" applyFill="1" applyBorder="1" applyAlignment="1">
      <alignment horizontal="center" vertical="center"/>
    </xf>
    <xf numFmtId="0" fontId="19" fillId="0" borderId="10" xfId="6" applyFont="1" applyBorder="1" applyAlignment="1">
      <alignment wrapText="1"/>
    </xf>
    <xf numFmtId="4" fontId="19" fillId="0" borderId="4" xfId="6" applyNumberFormat="1" applyFont="1" applyBorder="1" applyAlignment="1">
      <alignment horizontal="center" vertical="center"/>
    </xf>
    <xf numFmtId="4" fontId="19" fillId="0" borderId="5" xfId="6" applyNumberFormat="1" applyFont="1" applyBorder="1" applyAlignment="1">
      <alignment horizontal="center" vertical="center"/>
    </xf>
    <xf numFmtId="4" fontId="138" fillId="6" borderId="6" xfId="6" applyNumberFormat="1" applyFont="1" applyFill="1" applyBorder="1" applyAlignment="1">
      <alignment horizontal="center" vertical="center"/>
    </xf>
    <xf numFmtId="0" fontId="150" fillId="0" borderId="0" xfId="6" applyFont="1"/>
    <xf numFmtId="4" fontId="150" fillId="0" borderId="0" xfId="6" applyNumberFormat="1" applyFont="1"/>
    <xf numFmtId="0" fontId="13" fillId="0" borderId="10" xfId="6" applyFont="1" applyBorder="1" applyAlignment="1">
      <alignment horizontal="center" vertical="center"/>
    </xf>
    <xf numFmtId="0" fontId="13" fillId="0" borderId="0" xfId="6" applyFont="1"/>
    <xf numFmtId="0" fontId="13" fillId="0" borderId="10" xfId="6" applyFont="1" applyBorder="1" applyAlignment="1">
      <alignment horizontal="center" vertical="center" wrapText="1"/>
    </xf>
    <xf numFmtId="4" fontId="14" fillId="0" borderId="72" xfId="6" applyNumberFormat="1" applyFont="1" applyBorder="1" applyAlignment="1">
      <alignment horizontal="center" vertical="center"/>
    </xf>
    <xf numFmtId="4" fontId="19" fillId="0" borderId="72" xfId="6" applyNumberFormat="1" applyFont="1" applyBorder="1" applyAlignment="1">
      <alignment horizontal="center" vertical="center"/>
    </xf>
    <xf numFmtId="4" fontId="138" fillId="6" borderId="12" xfId="6" applyNumberFormat="1" applyFont="1" applyFill="1" applyBorder="1" applyAlignment="1">
      <alignment horizontal="center" vertical="center"/>
    </xf>
    <xf numFmtId="4" fontId="14" fillId="0" borderId="4" xfId="6" applyNumberFormat="1" applyFont="1" applyBorder="1" applyAlignment="1">
      <alignment horizontal="center" vertical="center"/>
    </xf>
    <xf numFmtId="4" fontId="14" fillId="0" borderId="5" xfId="6" applyNumberFormat="1" applyFont="1" applyBorder="1" applyAlignment="1">
      <alignment horizontal="center" vertical="center"/>
    </xf>
    <xf numFmtId="4" fontId="13" fillId="6" borderId="6" xfId="6" applyNumberFormat="1" applyFont="1" applyFill="1" applyBorder="1" applyAlignment="1">
      <alignment horizontal="center" vertical="center"/>
    </xf>
    <xf numFmtId="4" fontId="13" fillId="6" borderId="46" xfId="6" applyNumberFormat="1" applyFont="1" applyFill="1" applyBorder="1" applyAlignment="1">
      <alignment horizontal="center" vertical="center"/>
    </xf>
    <xf numFmtId="0" fontId="34" fillId="0" borderId="10" xfId="6" applyFont="1" applyBorder="1" applyAlignment="1">
      <alignment horizontal="center" vertical="center" wrapText="1"/>
    </xf>
    <xf numFmtId="0" fontId="34" fillId="0" borderId="13" xfId="6" applyFont="1" applyBorder="1" applyAlignment="1">
      <alignment horizontal="center" vertical="center"/>
    </xf>
    <xf numFmtId="4" fontId="34" fillId="6" borderId="12" xfId="6" applyNumberFormat="1" applyFont="1" applyFill="1" applyBorder="1" applyAlignment="1">
      <alignment horizontal="center" vertical="center"/>
    </xf>
    <xf numFmtId="0" fontId="14" fillId="0" borderId="10" xfId="6" applyFont="1" applyBorder="1" applyAlignment="1">
      <alignment horizontal="center" vertical="center" wrapText="1"/>
    </xf>
    <xf numFmtId="0" fontId="14" fillId="0" borderId="13" xfId="6" applyFont="1" applyBorder="1" applyAlignment="1">
      <alignment horizontal="center" vertical="center"/>
    </xf>
    <xf numFmtId="4" fontId="14" fillId="6" borderId="12" xfId="6" applyNumberFormat="1" applyFont="1" applyFill="1" applyBorder="1" applyAlignment="1">
      <alignment horizontal="center" vertical="center"/>
    </xf>
    <xf numFmtId="170" fontId="23" fillId="2" borderId="72" xfId="6" applyNumberFormat="1" applyFont="1" applyFill="1" applyBorder="1" applyAlignment="1">
      <alignment horizontal="center" vertical="center" wrapText="1"/>
    </xf>
    <xf numFmtId="43" fontId="136" fillId="2" borderId="0" xfId="8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vertical="center" wrapText="1"/>
    </xf>
    <xf numFmtId="0" fontId="20" fillId="0" borderId="10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4" fontId="24" fillId="0" borderId="0" xfId="0" applyNumberFormat="1" applyFont="1" applyBorder="1" applyAlignment="1">
      <alignment wrapText="1"/>
    </xf>
    <xf numFmtId="4" fontId="21" fillId="0" borderId="0" xfId="0" applyNumberFormat="1" applyFont="1" applyBorder="1" applyAlignment="1">
      <alignment wrapText="1"/>
    </xf>
    <xf numFmtId="0" fontId="20" fillId="2" borderId="0" xfId="6" applyFont="1" applyFill="1" applyBorder="1" applyAlignment="1">
      <alignment horizontal="left" wrapText="1"/>
    </xf>
    <xf numFmtId="0" fontId="24" fillId="0" borderId="0" xfId="0" applyFont="1" applyBorder="1" applyAlignment="1">
      <alignment wrapText="1"/>
    </xf>
    <xf numFmtId="4" fontId="24" fillId="0" borderId="10" xfId="0" applyNumberFormat="1" applyFont="1" applyBorder="1" applyAlignment="1">
      <alignment vertical="center" wrapText="1"/>
    </xf>
    <xf numFmtId="4" fontId="24" fillId="5" borderId="10" xfId="0" applyNumberFormat="1" applyFont="1" applyFill="1" applyBorder="1" applyAlignment="1">
      <alignment vertical="center" wrapText="1"/>
    </xf>
    <xf numFmtId="4" fontId="24" fillId="0" borderId="0" xfId="0" applyNumberFormat="1" applyFont="1" applyAlignment="1">
      <alignment vertical="center"/>
    </xf>
    <xf numFmtId="4" fontId="20" fillId="0" borderId="10" xfId="0" applyNumberFormat="1" applyFont="1" applyBorder="1" applyAlignment="1">
      <alignment vertical="center" wrapText="1"/>
    </xf>
    <xf numFmtId="4" fontId="21" fillId="0" borderId="10" xfId="0" applyNumberFormat="1" applyFont="1" applyBorder="1" applyAlignment="1">
      <alignment vertical="center" wrapText="1"/>
    </xf>
    <xf numFmtId="4" fontId="14" fillId="6" borderId="6" xfId="6" applyNumberFormat="1" applyFont="1" applyFill="1" applyBorder="1" applyAlignment="1">
      <alignment horizontal="center" vertical="center"/>
    </xf>
    <xf numFmtId="168" fontId="136" fillId="0" borderId="8" xfId="6" applyNumberFormat="1" applyFont="1" applyBorder="1" applyAlignment="1">
      <alignment horizontal="center" vertical="center" wrapText="1"/>
    </xf>
    <xf numFmtId="168" fontId="136" fillId="0" borderId="7" xfId="6" applyNumberFormat="1" applyFont="1" applyBorder="1" applyAlignment="1">
      <alignment horizontal="center" vertical="center" wrapText="1"/>
    </xf>
    <xf numFmtId="0" fontId="136" fillId="0" borderId="9" xfId="6" applyFont="1" applyBorder="1" applyAlignment="1">
      <alignment horizontal="center" vertical="center" wrapText="1"/>
    </xf>
    <xf numFmtId="170" fontId="23" fillId="5" borderId="18" xfId="6" applyNumberFormat="1" applyFont="1" applyFill="1" applyBorder="1" applyAlignment="1">
      <alignment horizontal="center" vertical="center" wrapText="1"/>
    </xf>
    <xf numFmtId="43" fontId="138" fillId="2" borderId="75" xfId="8" applyFont="1" applyFill="1" applyBorder="1" applyAlignment="1">
      <alignment horizontal="center" vertical="center" wrapText="1"/>
    </xf>
    <xf numFmtId="43" fontId="138" fillId="2" borderId="20" xfId="8" applyFont="1" applyFill="1" applyBorder="1" applyAlignment="1">
      <alignment horizontal="center" vertical="center" wrapText="1"/>
    </xf>
    <xf numFmtId="43" fontId="138" fillId="2" borderId="67" xfId="6" applyNumberFormat="1" applyFont="1" applyFill="1" applyBorder="1" applyAlignment="1">
      <alignment horizontal="center" vertical="center" wrapText="1"/>
    </xf>
    <xf numFmtId="43" fontId="138" fillId="2" borderId="62" xfId="8" applyFont="1" applyFill="1" applyBorder="1" applyAlignment="1">
      <alignment horizontal="center" vertical="center" wrapText="1"/>
    </xf>
    <xf numFmtId="43" fontId="138" fillId="2" borderId="89" xfId="8" applyFont="1" applyFill="1" applyBorder="1" applyAlignment="1">
      <alignment horizontal="center" vertical="center" wrapText="1"/>
    </xf>
    <xf numFmtId="43" fontId="138" fillId="2" borderId="80" xfId="6" applyNumberFormat="1" applyFont="1" applyFill="1" applyBorder="1" applyAlignment="1">
      <alignment horizontal="center" vertical="center" wrapText="1"/>
    </xf>
    <xf numFmtId="170" fontId="23" fillId="2" borderId="1" xfId="6" applyNumberFormat="1" applyFont="1" applyFill="1" applyBorder="1" applyAlignment="1">
      <alignment horizontal="center" vertical="center" wrapText="1"/>
    </xf>
    <xf numFmtId="170" fontId="23" fillId="2" borderId="2" xfId="6" applyNumberFormat="1" applyFont="1" applyFill="1" applyBorder="1" applyAlignment="1">
      <alignment horizontal="center" vertical="center" wrapText="1"/>
    </xf>
    <xf numFmtId="170" fontId="23" fillId="5" borderId="3" xfId="6" applyNumberFormat="1" applyFont="1" applyFill="1" applyBorder="1" applyAlignment="1">
      <alignment horizontal="center" vertical="center" wrapText="1"/>
    </xf>
    <xf numFmtId="43" fontId="23" fillId="3" borderId="5" xfId="8" applyNumberFormat="1" applyFont="1" applyFill="1" applyBorder="1" applyAlignment="1">
      <alignment horizontal="center" vertical="center" wrapText="1"/>
    </xf>
    <xf numFmtId="43" fontId="137" fillId="2" borderId="6" xfId="8" applyNumberFormat="1" applyFont="1" applyFill="1" applyBorder="1" applyAlignment="1">
      <alignment horizontal="center" vertical="center" wrapText="1"/>
    </xf>
    <xf numFmtId="170" fontId="23" fillId="5" borderId="73" xfId="6" applyNumberFormat="1" applyFont="1" applyFill="1" applyBorder="1" applyAlignment="1">
      <alignment horizontal="center" vertical="center" wrapText="1"/>
    </xf>
    <xf numFmtId="0" fontId="16" fillId="0" borderId="10" xfId="6" applyFont="1" applyBorder="1" applyAlignment="1">
      <alignment horizontal="right" vertical="center"/>
    </xf>
    <xf numFmtId="0" fontId="23" fillId="0" borderId="0" xfId="6" applyFont="1" applyFill="1" applyBorder="1" applyAlignment="1">
      <alignment wrapText="1"/>
    </xf>
    <xf numFmtId="169" fontId="136" fillId="0" borderId="61" xfId="6" applyNumberFormat="1" applyFont="1" applyBorder="1" applyAlignment="1">
      <alignment horizontal="center" vertical="center" wrapText="1"/>
    </xf>
    <xf numFmtId="43" fontId="138" fillId="2" borderId="6" xfId="6" applyNumberFormat="1" applyFont="1" applyFill="1" applyBorder="1" applyAlignment="1">
      <alignment horizontal="center" vertical="center" wrapText="1"/>
    </xf>
    <xf numFmtId="4" fontId="23" fillId="2" borderId="72" xfId="6" applyNumberFormat="1" applyFont="1" applyFill="1" applyBorder="1" applyAlignment="1">
      <alignment horizontal="right" vertical="center" wrapText="1"/>
    </xf>
    <xf numFmtId="4" fontId="23" fillId="5" borderId="18" xfId="6" applyNumberFormat="1" applyFont="1" applyFill="1" applyBorder="1" applyAlignment="1">
      <alignment horizontal="right" vertical="center" wrapText="1"/>
    </xf>
    <xf numFmtId="4" fontId="23" fillId="0" borderId="0" xfId="6" applyNumberFormat="1" applyFont="1" applyAlignment="1">
      <alignment horizontal="center" vertical="center" wrapText="1"/>
    </xf>
    <xf numFmtId="168" fontId="21" fillId="0" borderId="69" xfId="6" applyNumberFormat="1" applyFont="1" applyBorder="1" applyAlignment="1">
      <alignment horizontal="center" vertical="center" wrapText="1"/>
    </xf>
    <xf numFmtId="168" fontId="21" fillId="0" borderId="68" xfId="6" applyNumberFormat="1" applyFont="1" applyBorder="1" applyAlignment="1">
      <alignment horizontal="center" vertical="center" wrapText="1"/>
    </xf>
    <xf numFmtId="168" fontId="21" fillId="0" borderId="2" xfId="6" applyNumberFormat="1" applyFont="1" applyBorder="1" applyAlignment="1">
      <alignment horizontal="center" vertical="center" wrapText="1"/>
    </xf>
    <xf numFmtId="43" fontId="23" fillId="3" borderId="4" xfId="6" applyNumberFormat="1" applyFont="1" applyFill="1" applyBorder="1" applyAlignment="1">
      <alignment horizontal="center" vertical="center" wrapText="1"/>
    </xf>
    <xf numFmtId="43" fontId="23" fillId="3" borderId="5" xfId="6" applyNumberFormat="1" applyFont="1" applyFill="1" applyBorder="1" applyAlignment="1">
      <alignment horizontal="center" vertical="center" wrapText="1"/>
    </xf>
    <xf numFmtId="0" fontId="23" fillId="0" borderId="0" xfId="6" applyNumberFormat="1" applyFont="1" applyAlignment="1">
      <alignment horizontal="center" vertical="center" wrapText="1"/>
    </xf>
    <xf numFmtId="4" fontId="14" fillId="0" borderId="4" xfId="6" applyNumberFormat="1" applyFont="1" applyBorder="1" applyAlignment="1">
      <alignment horizontal="center" vertical="center" wrapText="1"/>
    </xf>
    <xf numFmtId="4" fontId="14" fillId="0" borderId="5" xfId="6" applyNumberFormat="1" applyFont="1" applyBorder="1" applyAlignment="1">
      <alignment horizontal="center" vertical="center" wrapText="1"/>
    </xf>
    <xf numFmtId="4" fontId="13" fillId="5" borderId="6" xfId="6" applyNumberFormat="1" applyFont="1" applyFill="1" applyBorder="1" applyAlignment="1">
      <alignment horizontal="center" vertical="center" wrapText="1"/>
    </xf>
    <xf numFmtId="169" fontId="19" fillId="45" borderId="14" xfId="0" applyNumberFormat="1" applyFont="1" applyFill="1" applyBorder="1" applyAlignment="1">
      <alignment vertical="center" wrapText="1"/>
    </xf>
    <xf numFmtId="0" fontId="19" fillId="45" borderId="10" xfId="0" applyFont="1" applyFill="1" applyBorder="1" applyAlignment="1">
      <alignment vertical="center" wrapText="1"/>
    </xf>
    <xf numFmtId="0" fontId="19" fillId="45" borderId="5" xfId="0" applyFont="1" applyFill="1" applyBorder="1" applyAlignment="1">
      <alignment vertical="center" wrapText="1"/>
    </xf>
    <xf numFmtId="0" fontId="24" fillId="2" borderId="44" xfId="0" applyFont="1" applyFill="1" applyBorder="1" applyAlignment="1">
      <alignment horizontal="center" vertical="center" wrapText="1"/>
    </xf>
    <xf numFmtId="0" fontId="13" fillId="78" borderId="5" xfId="9" applyFont="1" applyFill="1" applyBorder="1" applyAlignment="1">
      <alignment horizontal="center" vertical="center" wrapText="1"/>
    </xf>
    <xf numFmtId="0" fontId="13" fillId="78" borderId="22" xfId="9" applyFont="1" applyFill="1" applyBorder="1" applyAlignment="1">
      <alignment horizontal="center" vertical="center" wrapText="1"/>
    </xf>
    <xf numFmtId="0" fontId="13" fillId="79" borderId="5" xfId="9" applyFont="1" applyFill="1" applyBorder="1" applyAlignment="1">
      <alignment horizontal="center" vertical="center" wrapText="1"/>
    </xf>
    <xf numFmtId="0" fontId="13" fillId="79" borderId="22" xfId="9" applyFont="1" applyFill="1" applyBorder="1" applyAlignment="1">
      <alignment horizontal="center" vertical="center" wrapText="1"/>
    </xf>
    <xf numFmtId="0" fontId="13" fillId="48" borderId="4" xfId="9" applyFont="1" applyFill="1" applyBorder="1" applyAlignment="1">
      <alignment horizontal="center" vertical="center" wrapText="1"/>
    </xf>
    <xf numFmtId="173" fontId="13" fillId="8" borderId="5" xfId="16" applyNumberFormat="1" applyFont="1" applyFill="1" applyBorder="1" applyAlignment="1">
      <alignment horizontal="center" vertical="center"/>
    </xf>
    <xf numFmtId="173" fontId="13" fillId="8" borderId="22" xfId="16" applyNumberFormat="1" applyFont="1" applyFill="1" applyBorder="1" applyAlignment="1">
      <alignment horizontal="center" vertical="center"/>
    </xf>
    <xf numFmtId="0" fontId="13" fillId="76" borderId="0" xfId="6" applyFont="1" applyFill="1" applyBorder="1" applyAlignment="1"/>
    <xf numFmtId="0" fontId="13" fillId="2" borderId="0" xfId="6" applyFont="1" applyFill="1" applyBorder="1" applyAlignment="1"/>
    <xf numFmtId="49" fontId="14" fillId="0" borderId="14" xfId="3" applyNumberFormat="1" applyFont="1" applyFill="1" applyBorder="1" applyAlignment="1">
      <alignment horizontal="center" vertical="center"/>
    </xf>
    <xf numFmtId="0" fontId="24" fillId="0" borderId="13" xfId="6" applyFont="1" applyBorder="1" applyAlignment="1">
      <alignment vertical="center" wrapText="1"/>
    </xf>
    <xf numFmtId="0" fontId="24" fillId="0" borderId="47" xfId="6" applyFont="1" applyBorder="1" applyAlignment="1">
      <alignment vertical="center" wrapText="1"/>
    </xf>
    <xf numFmtId="0" fontId="24" fillId="0" borderId="71" xfId="6" applyFont="1" applyBorder="1" applyAlignment="1">
      <alignment vertical="center" wrapText="1"/>
    </xf>
    <xf numFmtId="0" fontId="24" fillId="0" borderId="19" xfId="6" applyFont="1" applyBorder="1" applyAlignment="1">
      <alignment horizontal="center" vertical="center" wrapText="1"/>
    </xf>
    <xf numFmtId="0" fontId="24" fillId="0" borderId="13" xfId="6" applyFont="1" applyBorder="1" applyAlignment="1">
      <alignment horizontal="center" vertical="center" wrapText="1"/>
    </xf>
    <xf numFmtId="0" fontId="24" fillId="2" borderId="48" xfId="0" applyFont="1" applyFill="1" applyBorder="1" applyAlignment="1">
      <alignment horizontal="center" vertical="center" wrapText="1"/>
    </xf>
    <xf numFmtId="169" fontId="24" fillId="2" borderId="48" xfId="0" applyNumberFormat="1" applyFont="1" applyFill="1" applyBorder="1" applyAlignment="1">
      <alignment vertical="center" wrapText="1"/>
    </xf>
    <xf numFmtId="169" fontId="24" fillId="2" borderId="51" xfId="0" applyNumberFormat="1" applyFont="1" applyFill="1" applyBorder="1" applyAlignment="1">
      <alignment vertical="center" wrapText="1"/>
    </xf>
    <xf numFmtId="169" fontId="28" fillId="2" borderId="51" xfId="0" applyNumberFormat="1" applyFont="1" applyFill="1" applyBorder="1" applyAlignment="1">
      <alignment vertical="center" wrapText="1"/>
    </xf>
    <xf numFmtId="169" fontId="218" fillId="2" borderId="52" xfId="0" applyNumberFormat="1" applyFont="1" applyFill="1" applyBorder="1" applyAlignment="1">
      <alignment vertical="center" wrapText="1"/>
    </xf>
    <xf numFmtId="169" fontId="24" fillId="2" borderId="49" xfId="0" applyNumberFormat="1" applyFont="1" applyFill="1" applyBorder="1" applyAlignment="1">
      <alignment vertical="center" wrapText="1"/>
    </xf>
    <xf numFmtId="169" fontId="24" fillId="2" borderId="44" xfId="0" applyNumberFormat="1" applyFont="1" applyFill="1" applyBorder="1" applyAlignment="1">
      <alignment vertical="center" wrapText="1"/>
    </xf>
    <xf numFmtId="169" fontId="28" fillId="2" borderId="48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4" fillId="0" borderId="53" xfId="0" applyFont="1" applyFill="1" applyBorder="1" applyAlignment="1">
      <alignment horizontal="center" vertical="center" wrapText="1"/>
    </xf>
    <xf numFmtId="169" fontId="24" fillId="0" borderId="2" xfId="0" applyNumberFormat="1" applyFont="1" applyFill="1" applyBorder="1" applyAlignment="1">
      <alignment vertical="center" wrapText="1"/>
    </xf>
    <xf numFmtId="169" fontId="24" fillId="0" borderId="53" xfId="0" applyNumberFormat="1" applyFont="1" applyFill="1" applyBorder="1" applyAlignment="1">
      <alignment vertical="center" wrapText="1"/>
    </xf>
    <xf numFmtId="169" fontId="24" fillId="0" borderId="10" xfId="0" applyNumberFormat="1" applyFont="1" applyFill="1" applyBorder="1" applyAlignment="1">
      <alignment vertical="center" wrapText="1"/>
    </xf>
    <xf numFmtId="169" fontId="24" fillId="0" borderId="54" xfId="0" applyNumberFormat="1" applyFont="1" applyFill="1" applyBorder="1" applyAlignment="1">
      <alignment vertical="center" wrapText="1"/>
    </xf>
    <xf numFmtId="169" fontId="138" fillId="0" borderId="10" xfId="0" applyNumberFormat="1" applyFont="1" applyFill="1" applyBorder="1" applyAlignment="1">
      <alignment vertical="center" wrapText="1"/>
    </xf>
    <xf numFmtId="169" fontId="138" fillId="0" borderId="54" xfId="0" applyNumberFormat="1" applyFont="1" applyFill="1" applyBorder="1" applyAlignment="1">
      <alignment vertical="center" wrapText="1"/>
    </xf>
    <xf numFmtId="169" fontId="19" fillId="0" borderId="14" xfId="0" applyNumberFormat="1" applyFont="1" applyFill="1" applyBorder="1" applyAlignment="1">
      <alignment vertical="center" wrapText="1"/>
    </xf>
    <xf numFmtId="169" fontId="19" fillId="0" borderId="56" xfId="0" applyNumberFormat="1" applyFont="1" applyFill="1" applyBorder="1" applyAlignment="1">
      <alignment vertical="center" wrapText="1"/>
    </xf>
    <xf numFmtId="169" fontId="24" fillId="0" borderId="16" xfId="0" applyNumberFormat="1" applyFont="1" applyFill="1" applyBorder="1" applyAlignment="1">
      <alignment vertical="center" wrapText="1"/>
    </xf>
    <xf numFmtId="169" fontId="24" fillId="0" borderId="59" xfId="0" applyNumberFormat="1" applyFont="1" applyFill="1" applyBorder="1" applyAlignment="1">
      <alignment vertical="center" wrapText="1"/>
    </xf>
    <xf numFmtId="169" fontId="138" fillId="0" borderId="7" xfId="0" applyNumberFormat="1" applyFont="1" applyFill="1" applyBorder="1" applyAlignment="1">
      <alignment vertical="center" wrapText="1"/>
    </xf>
    <xf numFmtId="169" fontId="138" fillId="0" borderId="57" xfId="0" applyNumberFormat="1" applyFont="1" applyFill="1" applyBorder="1" applyAlignment="1">
      <alignment vertical="center" wrapText="1"/>
    </xf>
    <xf numFmtId="0" fontId="19" fillId="0" borderId="10" xfId="0" applyFont="1" applyFill="1" applyBorder="1" applyAlignment="1">
      <alignment vertical="center" wrapText="1"/>
    </xf>
    <xf numFmtId="0" fontId="19" fillId="0" borderId="54" xfId="0" applyFont="1" applyFill="1" applyBorder="1" applyAlignment="1">
      <alignment vertical="center" wrapText="1"/>
    </xf>
    <xf numFmtId="0" fontId="19" fillId="0" borderId="5" xfId="0" applyFont="1" applyFill="1" applyBorder="1" applyAlignment="1">
      <alignment vertical="center" wrapText="1"/>
    </xf>
    <xf numFmtId="169" fontId="19" fillId="0" borderId="5" xfId="0" applyNumberFormat="1" applyFont="1" applyFill="1" applyBorder="1" applyAlignment="1">
      <alignment vertical="center" wrapText="1"/>
    </xf>
    <xf numFmtId="0" fontId="19" fillId="0" borderId="55" xfId="0" applyFont="1" applyFill="1" applyBorder="1" applyAlignment="1">
      <alignment vertical="center" wrapText="1"/>
    </xf>
    <xf numFmtId="4" fontId="138" fillId="0" borderId="10" xfId="6" applyNumberFormat="1" applyFont="1" applyBorder="1" applyAlignment="1">
      <alignment horizontal="right" vertical="center"/>
    </xf>
    <xf numFmtId="4" fontId="156" fillId="49" borderId="10" xfId="0" applyNumberFormat="1" applyFont="1" applyFill="1" applyBorder="1" applyAlignment="1">
      <alignment horizontal="center" vertical="center"/>
    </xf>
    <xf numFmtId="169" fontId="218" fillId="45" borderId="46" xfId="0" applyNumberFormat="1" applyFont="1" applyFill="1" applyBorder="1" applyAlignment="1">
      <alignment vertical="center" wrapText="1"/>
    </xf>
    <xf numFmtId="0" fontId="27" fillId="0" borderId="10" xfId="2393" applyFont="1" applyBorder="1" applyAlignment="1">
      <alignment horizontal="center" vertical="center" wrapText="1"/>
    </xf>
    <xf numFmtId="0" fontId="27" fillId="0" borderId="10" xfId="6" applyFont="1" applyBorder="1" applyAlignment="1">
      <alignment vertical="center" wrapText="1"/>
    </xf>
    <xf numFmtId="0" fontId="27" fillId="0" borderId="13" xfId="6" applyFont="1" applyBorder="1" applyAlignment="1">
      <alignment horizontal="center" vertical="center" wrapText="1"/>
    </xf>
    <xf numFmtId="0" fontId="14" fillId="0" borderId="10" xfId="6" applyFont="1" applyBorder="1" applyAlignment="1">
      <alignment horizontal="left"/>
    </xf>
    <xf numFmtId="165" fontId="14" fillId="49" borderId="10" xfId="0" applyNumberFormat="1" applyFont="1" applyFill="1" applyBorder="1" applyAlignment="1">
      <alignment horizontal="center" vertical="center"/>
    </xf>
    <xf numFmtId="165" fontId="13" fillId="2" borderId="10" xfId="0" applyNumberFormat="1" applyFont="1" applyFill="1" applyBorder="1" applyAlignment="1">
      <alignment horizontal="center" vertical="center"/>
    </xf>
    <xf numFmtId="0" fontId="0" fillId="2" borderId="0" xfId="0" applyFill="1"/>
    <xf numFmtId="164" fontId="27" fillId="49" borderId="10" xfId="0" applyNumberFormat="1" applyFont="1" applyFill="1" applyBorder="1" applyAlignment="1">
      <alignment horizontal="center" vertical="center"/>
    </xf>
    <xf numFmtId="164" fontId="27" fillId="49" borderId="13" xfId="0" applyNumberFormat="1" applyFont="1" applyFill="1" applyBorder="1" applyAlignment="1">
      <alignment horizontal="center" vertical="center"/>
    </xf>
    <xf numFmtId="0" fontId="144" fillId="0" borderId="0" xfId="0" applyFont="1"/>
    <xf numFmtId="0" fontId="29" fillId="46" borderId="10" xfId="2393" applyFont="1" applyFill="1" applyBorder="1" applyAlignment="1">
      <alignment horizontal="center" vertical="center" wrapText="1"/>
    </xf>
    <xf numFmtId="173" fontId="27" fillId="81" borderId="10" xfId="2711" applyNumberFormat="1" applyFont="1" applyFill="1" applyBorder="1" applyAlignment="1">
      <alignment horizontal="center" vertical="center" wrapText="1"/>
    </xf>
    <xf numFmtId="173" fontId="27" fillId="81" borderId="13" xfId="2711" applyNumberFormat="1" applyFont="1" applyFill="1" applyBorder="1" applyAlignment="1">
      <alignment horizontal="center" vertical="center" wrapText="1"/>
    </xf>
    <xf numFmtId="173" fontId="27" fillId="46" borderId="51" xfId="2711" applyNumberFormat="1" applyFont="1" applyFill="1" applyBorder="1" applyAlignment="1">
      <alignment horizontal="center" vertical="center" wrapText="1"/>
    </xf>
    <xf numFmtId="173" fontId="27" fillId="46" borderId="12" xfId="2711" applyNumberFormat="1" applyFont="1" applyFill="1" applyBorder="1" applyAlignment="1">
      <alignment horizontal="center" vertical="center" wrapText="1"/>
    </xf>
    <xf numFmtId="173" fontId="27" fillId="2" borderId="12" xfId="2711" applyNumberFormat="1" applyFont="1" applyFill="1" applyBorder="1" applyAlignment="1">
      <alignment horizontal="center" vertical="center" wrapText="1"/>
    </xf>
    <xf numFmtId="0" fontId="0" fillId="0" borderId="18" xfId="0" applyBorder="1"/>
    <xf numFmtId="0" fontId="29" fillId="0" borderId="10" xfId="2393" applyFont="1" applyBorder="1" applyAlignment="1">
      <alignment horizontal="center" vertical="center" wrapText="1"/>
    </xf>
    <xf numFmtId="173" fontId="27" fillId="0" borderId="10" xfId="2711" applyNumberFormat="1" applyFont="1" applyBorder="1" applyAlignment="1">
      <alignment horizontal="center" vertical="center" wrapText="1"/>
    </xf>
    <xf numFmtId="173" fontId="27" fillId="0" borderId="13" xfId="2711" applyNumberFormat="1" applyFont="1" applyBorder="1" applyAlignment="1">
      <alignment horizontal="center" vertical="center" wrapText="1"/>
    </xf>
    <xf numFmtId="173" fontId="27" fillId="45" borderId="12" xfId="2711" applyNumberFormat="1" applyFont="1" applyFill="1" applyBorder="1" applyAlignment="1">
      <alignment horizontal="center" vertical="center" wrapText="1"/>
    </xf>
    <xf numFmtId="173" fontId="27" fillId="82" borderId="10" xfId="2711" applyNumberFormat="1" applyFont="1" applyFill="1" applyBorder="1" applyAlignment="1">
      <alignment horizontal="center" vertical="center" wrapText="1"/>
    </xf>
    <xf numFmtId="173" fontId="27" fillId="82" borderId="13" xfId="2711" applyNumberFormat="1" applyFont="1" applyFill="1" applyBorder="1" applyAlignment="1">
      <alignment horizontal="center" vertical="center" wrapText="1"/>
    </xf>
    <xf numFmtId="173" fontId="27" fillId="83" borderId="13" xfId="2711" applyNumberFormat="1" applyFont="1" applyFill="1" applyBorder="1" applyAlignment="1">
      <alignment horizontal="center" vertical="center" wrapText="1"/>
    </xf>
    <xf numFmtId="173" fontId="27" fillId="82" borderId="51" xfId="2711" applyNumberFormat="1" applyFont="1" applyFill="1" applyBorder="1" applyAlignment="1">
      <alignment horizontal="center" vertical="center" wrapText="1"/>
    </xf>
    <xf numFmtId="173" fontId="27" fillId="83" borderId="12" xfId="2711" applyNumberFormat="1" applyFont="1" applyFill="1" applyBorder="1" applyAlignment="1">
      <alignment horizontal="center" vertical="center" wrapText="1"/>
    </xf>
    <xf numFmtId="173" fontId="27" fillId="6" borderId="51" xfId="2711" applyNumberFormat="1" applyFont="1" applyFill="1" applyBorder="1" applyAlignment="1">
      <alignment horizontal="center" vertical="center" wrapText="1"/>
    </xf>
    <xf numFmtId="173" fontId="27" fillId="6" borderId="12" xfId="2711" applyNumberFormat="1" applyFont="1" applyFill="1" applyBorder="1" applyAlignment="1">
      <alignment horizontal="center" vertical="center" wrapText="1"/>
    </xf>
    <xf numFmtId="173" fontId="27" fillId="81" borderId="51" xfId="2711" applyNumberFormat="1" applyFont="1" applyFill="1" applyBorder="1" applyAlignment="1">
      <alignment horizontal="center" vertical="center" wrapText="1"/>
    </xf>
    <xf numFmtId="0" fontId="222" fillId="0" borderId="18" xfId="0" applyFont="1" applyBorder="1" applyAlignment="1">
      <alignment horizontal="center" vertical="center"/>
    </xf>
    <xf numFmtId="0" fontId="27" fillId="2" borderId="0" xfId="2393" applyFont="1" applyFill="1"/>
    <xf numFmtId="0" fontId="27" fillId="2" borderId="10" xfId="2393" applyFont="1" applyFill="1" applyBorder="1" applyAlignment="1">
      <alignment horizontal="center" vertical="center" wrapText="1"/>
    </xf>
    <xf numFmtId="173" fontId="27" fillId="83" borderId="51" xfId="2711" applyNumberFormat="1" applyFont="1" applyFill="1" applyBorder="1" applyAlignment="1">
      <alignment horizontal="center" vertical="center" wrapText="1"/>
    </xf>
    <xf numFmtId="0" fontId="213" fillId="2" borderId="18" xfId="0" applyFont="1" applyFill="1" applyBorder="1"/>
    <xf numFmtId="0" fontId="144" fillId="2" borderId="0" xfId="0" applyFont="1" applyFill="1"/>
    <xf numFmtId="173" fontId="214" fillId="84" borderId="16" xfId="2711" applyNumberFormat="1" applyFont="1" applyFill="1" applyBorder="1" applyAlignment="1">
      <alignment horizontal="center" vertical="center" wrapText="1"/>
    </xf>
    <xf numFmtId="173" fontId="214" fillId="84" borderId="58" xfId="2711" applyNumberFormat="1" applyFont="1" applyFill="1" applyBorder="1" applyAlignment="1">
      <alignment horizontal="center" vertical="center" wrapText="1"/>
    </xf>
    <xf numFmtId="173" fontId="214" fillId="2" borderId="17" xfId="2711" applyNumberFormat="1" applyFont="1" applyFill="1" applyBorder="1" applyAlignment="1">
      <alignment horizontal="center" vertical="center" wrapText="1"/>
    </xf>
    <xf numFmtId="0" fontId="223" fillId="0" borderId="92" xfId="0" applyFont="1" applyBorder="1" applyAlignment="1">
      <alignment horizontal="center" vertical="center"/>
    </xf>
    <xf numFmtId="0" fontId="214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/>
    </xf>
    <xf numFmtId="0" fontId="27" fillId="0" borderId="1" xfId="2393" applyFont="1" applyBorder="1" applyAlignment="1">
      <alignment horizontal="center" vertical="center" wrapText="1"/>
    </xf>
    <xf numFmtId="0" fontId="29" fillId="0" borderId="2" xfId="2393" applyFont="1" applyBorder="1" applyAlignment="1">
      <alignment horizontal="center" vertical="center" wrapText="1"/>
    </xf>
    <xf numFmtId="173" fontId="27" fillId="85" borderId="2" xfId="2711" applyNumberFormat="1" applyFont="1" applyFill="1" applyBorder="1" applyAlignment="1">
      <alignment horizontal="center" vertical="center" wrapText="1"/>
    </xf>
    <xf numFmtId="173" fontId="27" fillId="85" borderId="21" xfId="2711" applyNumberFormat="1" applyFont="1" applyFill="1" applyBorder="1" applyAlignment="1">
      <alignment horizontal="center" vertical="center" wrapText="1"/>
    </xf>
    <xf numFmtId="173" fontId="27" fillId="86" borderId="3" xfId="2711" applyNumberFormat="1" applyFont="1" applyFill="1" applyBorder="1" applyAlignment="1">
      <alignment horizontal="center" vertical="center" wrapText="1"/>
    </xf>
    <xf numFmtId="0" fontId="0" fillId="0" borderId="11" xfId="0" applyBorder="1"/>
    <xf numFmtId="0" fontId="0" fillId="85" borderId="10" xfId="0" applyFill="1" applyBorder="1"/>
    <xf numFmtId="0" fontId="0" fillId="85" borderId="13" xfId="0" applyFill="1" applyBorder="1"/>
    <xf numFmtId="173" fontId="27" fillId="0" borderId="12" xfId="0" applyNumberFormat="1" applyFont="1" applyBorder="1" applyAlignment="1">
      <alignment horizontal="center" vertical="center"/>
    </xf>
    <xf numFmtId="173" fontId="27" fillId="3" borderId="12" xfId="2711" applyNumberFormat="1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214" fillId="2" borderId="0" xfId="2393" applyFont="1" applyFill="1"/>
    <xf numFmtId="0" fontId="27" fillId="2" borderId="48" xfId="2393" applyFont="1" applyFill="1" applyBorder="1" applyAlignment="1">
      <alignment horizontal="center" vertical="center" wrapText="1"/>
    </xf>
    <xf numFmtId="0" fontId="214" fillId="2" borderId="0" xfId="2393" applyFont="1" applyFill="1" applyAlignment="1">
      <alignment horizontal="center" vertical="center"/>
    </xf>
    <xf numFmtId="43" fontId="0" fillId="0" borderId="0" xfId="5" applyFont="1"/>
    <xf numFmtId="173" fontId="13" fillId="8" borderId="74" xfId="16" applyNumberFormat="1" applyFont="1" applyFill="1" applyBorder="1" applyAlignment="1">
      <alignment horizontal="center" vertical="center"/>
    </xf>
    <xf numFmtId="173" fontId="13" fillId="8" borderId="72" xfId="16" applyNumberFormat="1" applyFont="1" applyFill="1" applyBorder="1" applyAlignment="1">
      <alignment horizontal="center" vertical="center"/>
    </xf>
    <xf numFmtId="2" fontId="13" fillId="0" borderId="72" xfId="9" applyNumberFormat="1" applyFont="1" applyFill="1" applyBorder="1" applyAlignment="1">
      <alignment horizontal="center" vertical="center" wrapText="1"/>
    </xf>
    <xf numFmtId="0" fontId="14" fillId="0" borderId="72" xfId="0" applyFont="1" applyBorder="1" applyAlignment="1">
      <alignment horizontal="center" vertical="center"/>
    </xf>
    <xf numFmtId="165" fontId="12" fillId="45" borderId="71" xfId="0" applyNumberFormat="1" applyFont="1" applyFill="1" applyBorder="1" applyAlignment="1">
      <alignment horizontal="center" vertical="center"/>
    </xf>
    <xf numFmtId="165" fontId="29" fillId="2" borderId="74" xfId="0" applyNumberFormat="1" applyFont="1" applyFill="1" applyBorder="1" applyAlignment="1">
      <alignment horizontal="center" vertical="center"/>
    </xf>
    <xf numFmtId="165" fontId="29" fillId="2" borderId="72" xfId="0" applyNumberFormat="1" applyFont="1" applyFill="1" applyBorder="1" applyAlignment="1">
      <alignment horizontal="center" vertical="center"/>
    </xf>
    <xf numFmtId="165" fontId="29" fillId="2" borderId="69" xfId="0" applyNumberFormat="1" applyFont="1" applyFill="1" applyBorder="1" applyAlignment="1">
      <alignment horizontal="center" vertical="center"/>
    </xf>
    <xf numFmtId="165" fontId="29" fillId="0" borderId="72" xfId="0" applyNumberFormat="1" applyFont="1" applyFill="1" applyBorder="1" applyAlignment="1">
      <alignment horizontal="center" vertical="center"/>
    </xf>
    <xf numFmtId="165" fontId="27" fillId="0" borderId="72" xfId="0" applyNumberFormat="1" applyFont="1" applyFill="1" applyBorder="1" applyAlignment="1">
      <alignment horizontal="center" vertical="center"/>
    </xf>
    <xf numFmtId="165" fontId="14" fillId="0" borderId="72" xfId="0" applyNumberFormat="1" applyFont="1" applyFill="1" applyBorder="1" applyAlignment="1">
      <alignment vertical="center"/>
    </xf>
    <xf numFmtId="165" fontId="27" fillId="0" borderId="72" xfId="0" applyNumberFormat="1" applyFont="1" applyFill="1" applyBorder="1" applyAlignment="1">
      <alignment vertical="center"/>
    </xf>
    <xf numFmtId="10" fontId="19" fillId="0" borderId="72" xfId="1" applyNumberFormat="1" applyFont="1" applyFill="1" applyBorder="1" applyAlignment="1">
      <alignment horizontal="center" vertical="center"/>
    </xf>
    <xf numFmtId="4" fontId="27" fillId="0" borderId="72" xfId="0" applyNumberFormat="1" applyFont="1" applyFill="1" applyBorder="1" applyAlignment="1">
      <alignment vertical="center"/>
    </xf>
    <xf numFmtId="4" fontId="14" fillId="0" borderId="72" xfId="0" applyNumberFormat="1" applyFont="1" applyFill="1" applyBorder="1" applyAlignment="1">
      <alignment vertical="center"/>
    </xf>
    <xf numFmtId="4" fontId="27" fillId="2" borderId="72" xfId="0" applyNumberFormat="1" applyFont="1" applyFill="1" applyBorder="1" applyAlignment="1">
      <alignment vertical="center"/>
    </xf>
    <xf numFmtId="165" fontId="14" fillId="2" borderId="70" xfId="0" applyNumberFormat="1" applyFont="1" applyFill="1" applyBorder="1" applyAlignment="1">
      <alignment horizontal="center" vertical="center"/>
    </xf>
    <xf numFmtId="165" fontId="14" fillId="2" borderId="95" xfId="0" applyNumberFormat="1" applyFont="1" applyFill="1" applyBorder="1" applyAlignment="1">
      <alignment horizontal="center" vertical="center"/>
    </xf>
    <xf numFmtId="166" fontId="13" fillId="0" borderId="19" xfId="3" applyFont="1" applyFill="1" applyBorder="1" applyAlignment="1">
      <alignment horizontal="center" vertical="center" wrapText="1"/>
    </xf>
    <xf numFmtId="166" fontId="13" fillId="0" borderId="13" xfId="3" applyFont="1" applyFill="1" applyBorder="1" applyAlignment="1">
      <alignment horizontal="center" vertical="center" wrapText="1"/>
    </xf>
    <xf numFmtId="166" fontId="13" fillId="0" borderId="47" xfId="3" applyFont="1" applyFill="1" applyBorder="1" applyAlignment="1">
      <alignment horizontal="center" vertical="center" wrapText="1"/>
    </xf>
    <xf numFmtId="166" fontId="13" fillId="2" borderId="13" xfId="3" applyFont="1" applyFill="1" applyBorder="1" applyAlignment="1">
      <alignment horizontal="center" vertical="center" wrapText="1"/>
    </xf>
    <xf numFmtId="166" fontId="14" fillId="2" borderId="13" xfId="3" applyFont="1" applyFill="1" applyBorder="1" applyAlignment="1">
      <alignment horizontal="center" vertical="center" wrapText="1"/>
    </xf>
    <xf numFmtId="166" fontId="143" fillId="2" borderId="13" xfId="3" applyFont="1" applyFill="1" applyBorder="1" applyAlignment="1">
      <alignment horizontal="center" vertical="center" wrapText="1"/>
    </xf>
    <xf numFmtId="166" fontId="14" fillId="0" borderId="13" xfId="3" applyFont="1" applyFill="1" applyBorder="1" applyAlignment="1">
      <alignment horizontal="center" vertical="center" wrapText="1"/>
    </xf>
    <xf numFmtId="166" fontId="14" fillId="0" borderId="47" xfId="3" applyFont="1" applyFill="1" applyBorder="1" applyAlignment="1">
      <alignment horizontal="center" vertical="center" wrapText="1"/>
    </xf>
    <xf numFmtId="0" fontId="13" fillId="0" borderId="19" xfId="9" applyFont="1" applyFill="1" applyBorder="1" applyAlignment="1">
      <alignment horizontal="center" vertical="center" wrapText="1"/>
    </xf>
    <xf numFmtId="0" fontId="14" fillId="0" borderId="13" xfId="9" applyFont="1" applyFill="1" applyBorder="1" applyAlignment="1">
      <alignment horizontal="center" vertical="center" wrapText="1"/>
    </xf>
    <xf numFmtId="0" fontId="13" fillId="0" borderId="13" xfId="9" applyFont="1" applyFill="1" applyBorder="1" applyAlignment="1">
      <alignment horizontal="center" vertical="center" wrapText="1"/>
    </xf>
    <xf numFmtId="166" fontId="14" fillId="0" borderId="19" xfId="3" applyFont="1" applyFill="1" applyBorder="1" applyAlignment="1">
      <alignment horizontal="center" vertical="center" wrapText="1"/>
    </xf>
    <xf numFmtId="4" fontId="150" fillId="0" borderId="19" xfId="3" applyNumberFormat="1" applyFont="1" applyFill="1" applyBorder="1" applyAlignment="1">
      <alignment horizontal="center" vertical="center"/>
    </xf>
    <xf numFmtId="166" fontId="14" fillId="0" borderId="13" xfId="3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center" vertical="center"/>
    </xf>
    <xf numFmtId="166" fontId="154" fillId="0" borderId="13" xfId="3" applyFont="1" applyFill="1" applyBorder="1" applyAlignment="1">
      <alignment horizontal="center" vertical="center"/>
    </xf>
    <xf numFmtId="166" fontId="157" fillId="0" borderId="22" xfId="3" applyFont="1" applyFill="1" applyBorder="1" applyAlignment="1">
      <alignment horizontal="center" vertical="center"/>
    </xf>
    <xf numFmtId="167" fontId="12" fillId="45" borderId="96" xfId="0" applyNumberFormat="1" applyFont="1" applyFill="1" applyBorder="1" applyAlignment="1">
      <alignment horizontal="center" vertical="center"/>
    </xf>
    <xf numFmtId="173" fontId="13" fillId="8" borderId="88" xfId="16" applyNumberFormat="1" applyFont="1" applyFill="1" applyBorder="1" applyAlignment="1">
      <alignment horizontal="center" vertical="center"/>
    </xf>
    <xf numFmtId="165" fontId="29" fillId="49" borderId="74" xfId="0" applyNumberFormat="1" applyFont="1" applyFill="1" applyBorder="1" applyAlignment="1">
      <alignment horizontal="center" vertical="center"/>
    </xf>
    <xf numFmtId="165" fontId="29" fillId="49" borderId="72" xfId="0" applyNumberFormat="1" applyFont="1" applyFill="1" applyBorder="1" applyAlignment="1">
      <alignment horizontal="center" vertical="center"/>
    </xf>
    <xf numFmtId="165" fontId="29" fillId="49" borderId="79" xfId="0" applyNumberFormat="1" applyFont="1" applyFill="1" applyBorder="1" applyAlignment="1">
      <alignment horizontal="center" vertical="center"/>
    </xf>
    <xf numFmtId="165" fontId="12" fillId="47" borderId="71" xfId="0" applyNumberFormat="1" applyFont="1" applyFill="1" applyBorder="1" applyAlignment="1">
      <alignment horizontal="center" vertical="center"/>
    </xf>
    <xf numFmtId="165" fontId="27" fillId="49" borderId="72" xfId="0" applyNumberFormat="1" applyFont="1" applyFill="1" applyBorder="1" applyAlignment="1">
      <alignment horizontal="center" vertical="center"/>
    </xf>
    <xf numFmtId="165" fontId="146" fillId="0" borderId="72" xfId="0" applyNumberFormat="1" applyFont="1" applyFill="1" applyBorder="1" applyAlignment="1">
      <alignment horizontal="center" vertical="center"/>
    </xf>
    <xf numFmtId="165" fontId="147" fillId="49" borderId="72" xfId="0" applyNumberFormat="1" applyFont="1" applyFill="1" applyBorder="1" applyAlignment="1">
      <alignment horizontal="center" vertical="center"/>
    </xf>
    <xf numFmtId="165" fontId="27" fillId="49" borderId="79" xfId="0" applyNumberFormat="1" applyFont="1" applyFill="1" applyBorder="1" applyAlignment="1">
      <alignment horizontal="center" vertical="center"/>
    </xf>
    <xf numFmtId="165" fontId="27" fillId="49" borderId="88" xfId="0" applyNumberFormat="1" applyFont="1" applyFill="1" applyBorder="1" applyAlignment="1">
      <alignment horizontal="center" vertical="center"/>
    </xf>
    <xf numFmtId="165" fontId="29" fillId="0" borderId="69" xfId="0" applyNumberFormat="1" applyFont="1" applyFill="1" applyBorder="1" applyAlignment="1">
      <alignment horizontal="center" vertical="center"/>
    </xf>
    <xf numFmtId="165" fontId="29" fillId="49" borderId="88" xfId="0" applyNumberFormat="1" applyFont="1" applyFill="1" applyBorder="1" applyAlignment="1">
      <alignment horizontal="center" vertical="center"/>
    </xf>
    <xf numFmtId="165" fontId="29" fillId="49" borderId="69" xfId="0" applyNumberFormat="1" applyFont="1" applyFill="1" applyBorder="1" applyAlignment="1">
      <alignment horizontal="center" vertical="center"/>
    </xf>
    <xf numFmtId="165" fontId="27" fillId="49" borderId="74" xfId="0" applyNumberFormat="1" applyFont="1" applyFill="1" applyBorder="1" applyAlignment="1">
      <alignment horizontal="center" vertical="center"/>
    </xf>
    <xf numFmtId="165" fontId="27" fillId="49" borderId="96" xfId="0" applyNumberFormat="1" applyFont="1" applyFill="1" applyBorder="1" applyAlignment="1">
      <alignment horizontal="center" vertical="center"/>
    </xf>
    <xf numFmtId="165" fontId="12" fillId="45" borderId="96" xfId="0" applyNumberFormat="1" applyFont="1" applyFill="1" applyBorder="1" applyAlignment="1">
      <alignment horizontal="center" vertical="center"/>
    </xf>
    <xf numFmtId="165" fontId="151" fillId="0" borderId="69" xfId="9" applyNumberFormat="1" applyFont="1" applyFill="1" applyBorder="1" applyAlignment="1">
      <alignment horizontal="center" vertical="center" wrapText="1"/>
    </xf>
    <xf numFmtId="4" fontId="27" fillId="51" borderId="72" xfId="0" applyNumberFormat="1" applyFont="1" applyFill="1" applyBorder="1" applyAlignment="1">
      <alignment vertical="center"/>
    </xf>
    <xf numFmtId="4" fontId="156" fillId="0" borderId="72" xfId="0" applyNumberFormat="1" applyFont="1" applyFill="1" applyBorder="1" applyAlignment="1">
      <alignment vertical="center"/>
    </xf>
    <xf numFmtId="4" fontId="157" fillId="0" borderId="88" xfId="0" applyNumberFormat="1" applyFont="1" applyFill="1" applyBorder="1" applyAlignment="1">
      <alignment vertical="center"/>
    </xf>
    <xf numFmtId="206" fontId="22" fillId="0" borderId="10" xfId="6" applyNumberFormat="1" applyFont="1" applyBorder="1" applyAlignment="1">
      <alignment horizontal="center" vertical="center" wrapText="1"/>
    </xf>
    <xf numFmtId="4" fontId="22" fillId="0" borderId="10" xfId="6" applyNumberFormat="1" applyFont="1" applyBorder="1" applyAlignment="1">
      <alignment horizontal="center" vertical="center" wrapText="1"/>
    </xf>
    <xf numFmtId="43" fontId="22" fillId="0" borderId="0" xfId="6" applyNumberFormat="1" applyFont="1" applyBorder="1" applyAlignment="1">
      <alignment horizontal="center" vertical="center" wrapText="1"/>
    </xf>
    <xf numFmtId="167" fontId="12" fillId="47" borderId="15" xfId="0" applyNumberFormat="1" applyFont="1" applyFill="1" applyBorder="1" applyAlignment="1">
      <alignment horizontal="center" vertical="center"/>
    </xf>
    <xf numFmtId="43" fontId="0" fillId="0" borderId="0" xfId="0" applyNumberFormat="1"/>
    <xf numFmtId="164" fontId="27" fillId="49" borderId="72" xfId="0" applyNumberFormat="1" applyFont="1" applyFill="1" applyBorder="1" applyAlignment="1">
      <alignment horizontal="center" vertical="center"/>
    </xf>
    <xf numFmtId="165" fontId="29" fillId="0" borderId="79" xfId="0" applyNumberFormat="1" applyFont="1" applyFill="1" applyBorder="1" applyAlignment="1">
      <alignment horizontal="center" vertical="center"/>
    </xf>
    <xf numFmtId="165" fontId="29" fillId="0" borderId="74" xfId="0" applyNumberFormat="1" applyFont="1" applyFill="1" applyBorder="1" applyAlignment="1">
      <alignment horizontal="center" vertical="center"/>
    </xf>
    <xf numFmtId="165" fontId="151" fillId="0" borderId="74" xfId="9" applyNumberFormat="1" applyFont="1" applyFill="1" applyBorder="1" applyAlignment="1">
      <alignment horizontal="center" vertical="center" wrapText="1"/>
    </xf>
    <xf numFmtId="205" fontId="133" fillId="6" borderId="51" xfId="2" applyNumberFormat="1" applyFont="1" applyFill="1" applyBorder="1" applyAlignment="1" applyProtection="1">
      <alignment horizontal="center" vertical="center" wrapText="1"/>
      <protection locked="0"/>
    </xf>
    <xf numFmtId="205" fontId="133" fillId="6" borderId="49" xfId="2" applyNumberFormat="1" applyFont="1" applyFill="1" applyBorder="1" applyAlignment="1" applyProtection="1">
      <alignment horizontal="center" vertical="center" wrapText="1"/>
      <protection locked="0"/>
    </xf>
    <xf numFmtId="205" fontId="133" fillId="6" borderId="52" xfId="2" applyNumberFormat="1" applyFont="1" applyFill="1" applyBorder="1" applyAlignment="1" applyProtection="1">
      <alignment horizontal="center" vertical="center" wrapText="1"/>
      <protection locked="0"/>
    </xf>
    <xf numFmtId="205" fontId="133" fillId="6" borderId="50" xfId="2" applyNumberFormat="1" applyFont="1" applyFill="1" applyBorder="1" applyAlignment="1" applyProtection="1">
      <alignment horizontal="center" vertical="center" wrapText="1"/>
      <protection locked="0"/>
    </xf>
    <xf numFmtId="205" fontId="133" fillId="6" borderId="44" xfId="2" applyNumberFormat="1" applyFont="1" applyFill="1" applyBorder="1" applyAlignment="1" applyProtection="1">
      <alignment horizontal="center" vertical="center" wrapText="1"/>
      <protection locked="0"/>
    </xf>
    <xf numFmtId="49" fontId="12" fillId="45" borderId="86" xfId="0" applyNumberFormat="1" applyFont="1" applyFill="1" applyBorder="1" applyAlignment="1">
      <alignment horizontal="center" vertical="center"/>
    </xf>
    <xf numFmtId="49" fontId="12" fillId="45" borderId="15" xfId="0" applyNumberFormat="1" applyFont="1" applyFill="1" applyBorder="1" applyAlignment="1">
      <alignment horizontal="center" vertical="center" wrapText="1"/>
    </xf>
    <xf numFmtId="49" fontId="12" fillId="45" borderId="16" xfId="0" applyNumberFormat="1" applyFont="1" applyFill="1" applyBorder="1" applyAlignment="1">
      <alignment horizontal="left" vertical="center" wrapText="1"/>
    </xf>
    <xf numFmtId="0" fontId="218" fillId="0" borderId="13" xfId="6" applyFont="1" applyBorder="1" applyAlignment="1">
      <alignment wrapText="1"/>
    </xf>
    <xf numFmtId="0" fontId="218" fillId="0" borderId="10" xfId="6" applyFont="1" applyBorder="1" applyAlignment="1">
      <alignment horizontal="center"/>
    </xf>
    <xf numFmtId="4" fontId="218" fillId="0" borderId="10" xfId="6" applyNumberFormat="1" applyFont="1" applyBorder="1" applyAlignment="1">
      <alignment horizontal="center" vertical="center"/>
    </xf>
    <xf numFmtId="0" fontId="218" fillId="0" borderId="0" xfId="6" applyFont="1"/>
    <xf numFmtId="168" fontId="27" fillId="0" borderId="0" xfId="1" applyNumberFormat="1" applyFont="1" applyAlignment="1">
      <alignment horizontal="center" vertical="center"/>
    </xf>
    <xf numFmtId="4" fontId="19" fillId="87" borderId="10" xfId="6" applyNumberFormat="1" applyFont="1" applyFill="1" applyBorder="1" applyAlignment="1">
      <alignment horizontal="center" vertical="center"/>
    </xf>
    <xf numFmtId="43" fontId="27" fillId="0" borderId="0" xfId="5" applyFont="1" applyAlignment="1">
      <alignment horizontal="center" vertical="center"/>
    </xf>
    <xf numFmtId="0" fontId="222" fillId="0" borderId="18" xfId="0" applyFont="1" applyBorder="1" applyAlignment="1">
      <alignment horizontal="left" vertical="center"/>
    </xf>
    <xf numFmtId="0" fontId="27" fillId="0" borderId="10" xfId="2393" applyFont="1" applyBorder="1" applyAlignment="1">
      <alignment horizontal="left" vertical="center" wrapText="1"/>
    </xf>
    <xf numFmtId="165" fontId="212" fillId="49" borderId="10" xfId="0" applyNumberFormat="1" applyFont="1" applyFill="1" applyBorder="1" applyAlignment="1">
      <alignment horizontal="center" vertical="center"/>
    </xf>
    <xf numFmtId="0" fontId="223" fillId="2" borderId="18" xfId="0" applyFont="1" applyFill="1" applyBorder="1" applyAlignment="1">
      <alignment vertical="center"/>
    </xf>
    <xf numFmtId="165" fontId="13" fillId="0" borderId="0" xfId="0" applyNumberFormat="1" applyFont="1"/>
    <xf numFmtId="0" fontId="12" fillId="2" borderId="0" xfId="16" applyFont="1" applyFill="1" applyBorder="1" applyAlignment="1">
      <alignment horizontal="left"/>
    </xf>
    <xf numFmtId="165" fontId="147" fillId="49" borderId="97" xfId="0" applyNumberFormat="1" applyFont="1" applyFill="1" applyBorder="1" applyAlignment="1">
      <alignment horizontal="center" vertical="center"/>
    </xf>
    <xf numFmtId="165" fontId="147" fillId="49" borderId="98" xfId="0" applyNumberFormat="1" applyFont="1" applyFill="1" applyBorder="1" applyAlignment="1">
      <alignment horizontal="center" vertical="center"/>
    </xf>
    <xf numFmtId="165" fontId="147" fillId="2" borderId="98" xfId="0" applyNumberFormat="1" applyFont="1" applyFill="1" applyBorder="1" applyAlignment="1">
      <alignment horizontal="center" vertical="center"/>
    </xf>
    <xf numFmtId="166" fontId="143" fillId="2" borderId="97" xfId="3" applyFont="1" applyFill="1" applyBorder="1" applyAlignment="1">
      <alignment horizontal="left" vertical="center" wrapText="1" indent="4"/>
    </xf>
    <xf numFmtId="225" fontId="146" fillId="0" borderId="10" xfId="0" applyNumberFormat="1" applyFont="1" applyFill="1" applyBorder="1" applyAlignment="1">
      <alignment horizontal="center" vertical="center"/>
    </xf>
    <xf numFmtId="225" fontId="147" fillId="49" borderId="10" xfId="0" applyNumberFormat="1" applyFont="1" applyFill="1" applyBorder="1" applyAlignment="1">
      <alignment horizontal="center" vertical="center"/>
    </xf>
    <xf numFmtId="225" fontId="147" fillId="49" borderId="97" xfId="0" applyNumberFormat="1" applyFont="1" applyFill="1" applyBorder="1" applyAlignment="1">
      <alignment horizontal="center" vertical="center"/>
    </xf>
    <xf numFmtId="225" fontId="13" fillId="48" borderId="8" xfId="9" applyNumberFormat="1" applyFont="1" applyFill="1" applyBorder="1" applyAlignment="1">
      <alignment horizontal="center" vertical="center" wrapText="1"/>
    </xf>
    <xf numFmtId="164" fontId="155" fillId="51" borderId="13" xfId="0" applyNumberFormat="1" applyFont="1" applyFill="1" applyBorder="1" applyAlignment="1">
      <alignment vertical="center"/>
    </xf>
    <xf numFmtId="43" fontId="155" fillId="51" borderId="72" xfId="5" applyFont="1" applyFill="1" applyBorder="1" applyAlignment="1">
      <alignment vertical="center"/>
    </xf>
    <xf numFmtId="10" fontId="27" fillId="0" borderId="0" xfId="1" applyNumberFormat="1" applyFont="1" applyAlignment="1">
      <alignment horizontal="center" vertical="center"/>
    </xf>
    <xf numFmtId="205" fontId="133" fillId="6" borderId="101" xfId="2" applyNumberFormat="1" applyFont="1" applyFill="1" applyBorder="1" applyAlignment="1" applyProtection="1">
      <alignment horizontal="center" vertical="center" wrapText="1"/>
      <protection locked="0"/>
    </xf>
    <xf numFmtId="0" fontId="20" fillId="0" borderId="99" xfId="6" applyFont="1" applyBorder="1" applyAlignment="1">
      <alignment horizontal="center" vertical="center" wrapText="1"/>
    </xf>
    <xf numFmtId="0" fontId="21" fillId="0" borderId="97" xfId="0" applyFont="1" applyBorder="1" applyAlignment="1">
      <alignment horizontal="center" vertical="center" wrapText="1"/>
    </xf>
    <xf numFmtId="0" fontId="24" fillId="0" borderId="97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0" fillId="0" borderId="102" xfId="6" applyFont="1" applyBorder="1" applyAlignment="1">
      <alignment horizontal="center" vertical="center" wrapText="1"/>
    </xf>
    <xf numFmtId="0" fontId="20" fillId="0" borderId="86" xfId="6" applyFont="1" applyBorder="1" applyAlignment="1">
      <alignment horizontal="center" vertical="center" wrapText="1"/>
    </xf>
    <xf numFmtId="4" fontId="24" fillId="0" borderId="100" xfId="0" applyNumberFormat="1" applyFont="1" applyBorder="1" applyAlignment="1">
      <alignment vertical="center" wrapText="1"/>
    </xf>
    <xf numFmtId="0" fontId="24" fillId="0" borderId="100" xfId="0" applyFont="1" applyBorder="1" applyAlignment="1">
      <alignment vertical="center" wrapText="1"/>
    </xf>
    <xf numFmtId="164" fontId="136" fillId="2" borderId="16" xfId="8" applyNumberFormat="1" applyFont="1" applyFill="1" applyBorder="1" applyAlignment="1">
      <alignment horizontal="center" vertical="center" wrapText="1"/>
    </xf>
    <xf numFmtId="4" fontId="20" fillId="0" borderId="97" xfId="0" applyNumberFormat="1" applyFont="1" applyBorder="1" applyAlignment="1">
      <alignment vertical="center" wrapText="1"/>
    </xf>
    <xf numFmtId="0" fontId="20" fillId="0" borderId="98" xfId="0" applyFont="1" applyBorder="1" applyAlignment="1">
      <alignment horizontal="center" vertical="center" wrapText="1"/>
    </xf>
    <xf numFmtId="0" fontId="21" fillId="0" borderId="98" xfId="0" applyFont="1" applyBorder="1" applyAlignment="1">
      <alignment horizontal="center" vertical="center" wrapText="1"/>
    </xf>
    <xf numFmtId="0" fontId="24" fillId="0" borderId="98" xfId="0" applyFont="1" applyBorder="1" applyAlignment="1">
      <alignment horizontal="center" vertical="center" wrapText="1"/>
    </xf>
    <xf numFmtId="0" fontId="24" fillId="0" borderId="103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4" fontId="24" fillId="0" borderId="11" xfId="0" applyNumberFormat="1" applyFont="1" applyBorder="1" applyAlignment="1">
      <alignment vertical="center" wrapText="1"/>
    </xf>
    <xf numFmtId="4" fontId="24" fillId="0" borderId="97" xfId="0" applyNumberFormat="1" applyFont="1" applyBorder="1" applyAlignment="1">
      <alignment vertical="center" wrapText="1"/>
    </xf>
    <xf numFmtId="4" fontId="24" fillId="5" borderId="12" xfId="0" applyNumberFormat="1" applyFont="1" applyFill="1" applyBorder="1" applyAlignment="1">
      <alignment vertical="center" wrapText="1"/>
    </xf>
    <xf numFmtId="4" fontId="24" fillId="0" borderId="11" xfId="0" applyNumberFormat="1" applyFont="1" applyBorder="1" applyAlignment="1">
      <alignment vertical="center"/>
    </xf>
    <xf numFmtId="4" fontId="20" fillId="0" borderId="12" xfId="0" applyNumberFormat="1" applyFont="1" applyBorder="1" applyAlignment="1">
      <alignment vertical="center" wrapText="1"/>
    </xf>
    <xf numFmtId="4" fontId="24" fillId="0" borderId="70" xfId="0" applyNumberFormat="1" applyFont="1" applyBorder="1" applyAlignment="1">
      <alignment wrapText="1"/>
    </xf>
    <xf numFmtId="4" fontId="21" fillId="0" borderId="95" xfId="0" applyNumberFormat="1" applyFont="1" applyBorder="1" applyAlignment="1">
      <alignment wrapText="1"/>
    </xf>
    <xf numFmtId="0" fontId="21" fillId="0" borderId="11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4" fontId="24" fillId="0" borderId="70" xfId="0" applyNumberFormat="1" applyFont="1" applyBorder="1" applyAlignment="1">
      <alignment vertical="center"/>
    </xf>
    <xf numFmtId="4" fontId="24" fillId="0" borderId="104" xfId="0" applyNumberFormat="1" applyFont="1" applyBorder="1" applyAlignment="1">
      <alignment vertical="center" wrapText="1"/>
    </xf>
    <xf numFmtId="4" fontId="21" fillId="0" borderId="105" xfId="0" applyNumberFormat="1" applyFont="1" applyBorder="1" applyAlignment="1">
      <alignment vertical="center" wrapText="1"/>
    </xf>
    <xf numFmtId="164" fontId="136" fillId="2" borderId="15" xfId="8" applyNumberFormat="1" applyFont="1" applyFill="1" applyBorder="1" applyAlignment="1">
      <alignment horizontal="center" vertical="center" wrapText="1"/>
    </xf>
    <xf numFmtId="168" fontId="21" fillId="0" borderId="48" xfId="0" applyNumberFormat="1" applyFont="1" applyBorder="1" applyAlignment="1">
      <alignment horizontal="center" vertical="center" wrapText="1"/>
    </xf>
    <xf numFmtId="4" fontId="24" fillId="0" borderId="51" xfId="0" applyNumberFormat="1" applyFont="1" applyBorder="1" applyAlignment="1">
      <alignment horizontal="center" vertical="center" wrapText="1"/>
    </xf>
    <xf numFmtId="4" fontId="23" fillId="2" borderId="51" xfId="8" applyNumberFormat="1" applyFont="1" applyFill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0" fillId="0" borderId="77" xfId="0" applyFont="1" applyBorder="1" applyAlignment="1">
      <alignment horizontal="center" vertical="center" wrapText="1"/>
    </xf>
    <xf numFmtId="0" fontId="24" fillId="0" borderId="101" xfId="0" applyFont="1" applyBorder="1" applyAlignment="1">
      <alignment horizontal="center" vertical="center" wrapText="1"/>
    </xf>
    <xf numFmtId="164" fontId="21" fillId="2" borderId="44" xfId="6" applyNumberFormat="1" applyFont="1" applyFill="1" applyBorder="1" applyAlignment="1">
      <alignment horizontal="center" vertical="center" wrapText="1"/>
    </xf>
    <xf numFmtId="4" fontId="150" fillId="0" borderId="10" xfId="6" applyNumberFormat="1" applyFont="1" applyBorder="1" applyAlignment="1">
      <alignment horizontal="center" vertical="center" wrapText="1"/>
    </xf>
    <xf numFmtId="206" fontId="150" fillId="0" borderId="10" xfId="6" applyNumberFormat="1" applyFont="1" applyBorder="1" applyAlignment="1">
      <alignment horizontal="center" vertical="center" wrapText="1"/>
    </xf>
    <xf numFmtId="168" fontId="21" fillId="0" borderId="61" xfId="0" applyNumberFormat="1" applyFont="1" applyBorder="1" applyAlignment="1">
      <alignment horizontal="center" vertical="center" wrapText="1"/>
    </xf>
    <xf numFmtId="4" fontId="24" fillId="0" borderId="48" xfId="0" applyNumberFormat="1" applyFont="1" applyBorder="1" applyAlignment="1">
      <alignment horizontal="center" vertical="center" wrapText="1"/>
    </xf>
    <xf numFmtId="206" fontId="23" fillId="2" borderId="101" xfId="8" applyNumberFormat="1" applyFont="1" applyFill="1" applyBorder="1" applyAlignment="1">
      <alignment horizontal="center" vertical="center" wrapText="1"/>
    </xf>
    <xf numFmtId="4" fontId="24" fillId="0" borderId="44" xfId="0" applyNumberFormat="1" applyFont="1" applyBorder="1" applyAlignment="1">
      <alignment horizontal="center" vertical="center" wrapText="1"/>
    </xf>
    <xf numFmtId="0" fontId="20" fillId="0" borderId="51" xfId="6" applyFont="1" applyBorder="1" applyAlignment="1">
      <alignment horizontal="center" vertical="center" wrapText="1"/>
    </xf>
    <xf numFmtId="0" fontId="20" fillId="0" borderId="101" xfId="6" applyFont="1" applyBorder="1" applyAlignment="1">
      <alignment horizontal="center" vertical="center" wrapText="1"/>
    </xf>
    <xf numFmtId="0" fontId="20" fillId="0" borderId="44" xfId="6" applyFont="1" applyBorder="1" applyAlignment="1">
      <alignment horizontal="center" vertical="center" wrapText="1"/>
    </xf>
    <xf numFmtId="0" fontId="20" fillId="0" borderId="50" xfId="6" applyFont="1" applyBorder="1" applyAlignment="1">
      <alignment horizontal="center" vertical="center" wrapText="1"/>
    </xf>
    <xf numFmtId="168" fontId="21" fillId="0" borderId="48" xfId="6" applyNumberFormat="1" applyFont="1" applyBorder="1" applyAlignment="1">
      <alignment horizontal="center" vertical="center" wrapText="1"/>
    </xf>
    <xf numFmtId="0" fontId="21" fillId="0" borderId="101" xfId="6" applyFont="1" applyBorder="1" applyAlignment="1">
      <alignment horizontal="center" vertical="center" wrapText="1"/>
    </xf>
    <xf numFmtId="2" fontId="20" fillId="0" borderId="101" xfId="6" applyNumberFormat="1" applyFont="1" applyBorder="1" applyAlignment="1">
      <alignment horizontal="center" vertical="center" wrapText="1"/>
    </xf>
    <xf numFmtId="165" fontId="14" fillId="49" borderId="14" xfId="0" applyNumberFormat="1" applyFont="1" applyFill="1" applyBorder="1" applyAlignment="1">
      <alignment horizontal="center" vertical="center"/>
    </xf>
    <xf numFmtId="169" fontId="152" fillId="2" borderId="12" xfId="6" applyNumberFormat="1" applyFont="1" applyFill="1" applyBorder="1" applyAlignment="1">
      <alignment horizontal="center" vertical="center"/>
    </xf>
    <xf numFmtId="226" fontId="152" fillId="0" borderId="0" xfId="6" applyNumberFormat="1" applyFont="1"/>
    <xf numFmtId="43" fontId="152" fillId="0" borderId="0" xfId="5" applyFont="1"/>
    <xf numFmtId="164" fontId="152" fillId="0" borderId="0" xfId="6" applyNumberFormat="1" applyFont="1"/>
    <xf numFmtId="4" fontId="152" fillId="0" borderId="12" xfId="6" applyNumberFormat="1" applyFont="1" applyFill="1" applyBorder="1" applyAlignment="1">
      <alignment horizontal="center" vertical="center"/>
    </xf>
    <xf numFmtId="4" fontId="19" fillId="0" borderId="10" xfId="6" applyNumberFormat="1" applyFont="1" applyFill="1" applyBorder="1" applyAlignment="1">
      <alignment horizontal="center" vertical="center"/>
    </xf>
    <xf numFmtId="4" fontId="218" fillId="0" borderId="10" xfId="6" applyNumberFormat="1" applyFont="1" applyFill="1" applyBorder="1" applyAlignment="1">
      <alignment horizontal="center" vertical="center"/>
    </xf>
    <xf numFmtId="43" fontId="23" fillId="2" borderId="72" xfId="6" applyNumberFormat="1" applyFont="1" applyFill="1" applyBorder="1" applyAlignment="1">
      <alignment horizontal="center" vertical="center" wrapText="1"/>
    </xf>
    <xf numFmtId="43" fontId="23" fillId="2" borderId="13" xfId="6" applyNumberFormat="1" applyFont="1" applyFill="1" applyBorder="1" applyAlignment="1">
      <alignment horizontal="center" vertical="center" wrapText="1"/>
    </xf>
    <xf numFmtId="43" fontId="23" fillId="5" borderId="12" xfId="6" applyNumberFormat="1" applyFont="1" applyFill="1" applyBorder="1" applyAlignment="1">
      <alignment horizontal="center" vertical="center" wrapText="1"/>
    </xf>
    <xf numFmtId="2" fontId="29" fillId="49" borderId="10" xfId="0" applyNumberFormat="1" applyFont="1" applyFill="1" applyBorder="1" applyAlignment="1">
      <alignment horizontal="center" vertical="center"/>
    </xf>
    <xf numFmtId="227" fontId="23" fillId="2" borderId="14" xfId="6" applyNumberFormat="1" applyFont="1" applyFill="1" applyBorder="1" applyAlignment="1">
      <alignment horizontal="center" vertical="center" wrapText="1"/>
    </xf>
    <xf numFmtId="227" fontId="23" fillId="3" borderId="45" xfId="6" applyNumberFormat="1" applyFont="1" applyFill="1" applyBorder="1" applyAlignment="1">
      <alignment horizontal="center" vertical="center" wrapText="1"/>
    </xf>
    <xf numFmtId="170" fontId="20" fillId="2" borderId="0" xfId="5" applyNumberFormat="1" applyFont="1" applyFill="1" applyAlignment="1">
      <alignment horizontal="center" vertical="center" wrapText="1"/>
    </xf>
    <xf numFmtId="170" fontId="138" fillId="0" borderId="0" xfId="5" applyNumberFormat="1" applyFont="1"/>
    <xf numFmtId="167" fontId="23" fillId="2" borderId="72" xfId="6" applyNumberFormat="1" applyFont="1" applyFill="1" applyBorder="1" applyAlignment="1">
      <alignment horizontal="right" vertical="center" wrapText="1"/>
    </xf>
    <xf numFmtId="167" fontId="23" fillId="2" borderId="10" xfId="6" applyNumberFormat="1" applyFont="1" applyFill="1" applyBorder="1" applyAlignment="1">
      <alignment horizontal="right" vertical="center" wrapText="1"/>
    </xf>
    <xf numFmtId="167" fontId="23" fillId="5" borderId="18" xfId="6" applyNumberFormat="1" applyFont="1" applyFill="1" applyBorder="1" applyAlignment="1">
      <alignment horizontal="right" vertical="center" wrapText="1"/>
    </xf>
    <xf numFmtId="10" fontId="27" fillId="0" borderId="0" xfId="0" applyNumberFormat="1" applyFont="1"/>
    <xf numFmtId="10" fontId="27" fillId="0" borderId="0" xfId="0" applyNumberFormat="1" applyFont="1" applyAlignment="1">
      <alignment horizontal="center" vertical="center"/>
    </xf>
    <xf numFmtId="173" fontId="27" fillId="0" borderId="51" xfId="2711" applyNumberFormat="1" applyFont="1" applyFill="1" applyBorder="1" applyAlignment="1">
      <alignment horizontal="center" vertical="center" wrapText="1"/>
    </xf>
    <xf numFmtId="173" fontId="27" fillId="2" borderId="101" xfId="2711" applyNumberFormat="1" applyFont="1" applyFill="1" applyBorder="1" applyAlignment="1">
      <alignment horizontal="center" vertical="center" wrapText="1"/>
    </xf>
    <xf numFmtId="173" fontId="27" fillId="6" borderId="105" xfId="2711" applyNumberFormat="1" applyFont="1" applyFill="1" applyBorder="1" applyAlignment="1">
      <alignment horizontal="center" vertical="center" wrapText="1"/>
    </xf>
    <xf numFmtId="0" fontId="19" fillId="0" borderId="0" xfId="6" applyFont="1" applyAlignment="1">
      <alignment horizontal="right" vertical="center"/>
    </xf>
    <xf numFmtId="0" fontId="152" fillId="0" borderId="0" xfId="6" applyFont="1" applyAlignment="1">
      <alignment horizontal="right" vertical="center"/>
    </xf>
    <xf numFmtId="4" fontId="152" fillId="0" borderId="0" xfId="6" applyNumberFormat="1" applyFont="1" applyAlignment="1">
      <alignment horizontal="center" vertical="center"/>
    </xf>
    <xf numFmtId="4" fontId="19" fillId="0" borderId="0" xfId="6" applyNumberFormat="1" applyFont="1" applyAlignment="1">
      <alignment horizontal="center" vertical="center"/>
    </xf>
    <xf numFmtId="10" fontId="152" fillId="0" borderId="0" xfId="1" applyNumberFormat="1" applyFont="1" applyAlignment="1">
      <alignment horizontal="center" vertical="center"/>
    </xf>
    <xf numFmtId="165" fontId="211" fillId="49" borderId="10" xfId="0" applyNumberFormat="1" applyFont="1" applyFill="1" applyBorder="1" applyAlignment="1">
      <alignment horizontal="center" vertical="center"/>
    </xf>
    <xf numFmtId="165" fontId="12" fillId="47" borderId="62" xfId="0" applyNumberFormat="1" applyFont="1" applyFill="1" applyBorder="1" applyAlignment="1">
      <alignment horizontal="center" vertical="center"/>
    </xf>
    <xf numFmtId="165" fontId="13" fillId="48" borderId="1" xfId="9" applyNumberFormat="1" applyFont="1" applyFill="1" applyBorder="1" applyAlignment="1">
      <alignment horizontal="center" vertical="center" wrapText="1"/>
    </xf>
    <xf numFmtId="165" fontId="27" fillId="49" borderId="2" xfId="0" applyNumberFormat="1" applyFont="1" applyFill="1" applyBorder="1" applyAlignment="1">
      <alignment horizontal="center" vertical="center"/>
    </xf>
    <xf numFmtId="165" fontId="27" fillId="49" borderId="21" xfId="0" applyNumberFormat="1" applyFont="1" applyFill="1" applyBorder="1" applyAlignment="1">
      <alignment horizontal="center" vertical="center"/>
    </xf>
    <xf numFmtId="165" fontId="27" fillId="49" borderId="48" xfId="0" applyNumberFormat="1" applyFont="1" applyFill="1" applyBorder="1" applyAlignment="1">
      <alignment horizontal="center" vertical="center"/>
    </xf>
    <xf numFmtId="165" fontId="13" fillId="48" borderId="62" xfId="9" applyNumberFormat="1" applyFont="1" applyFill="1" applyBorder="1" applyAlignment="1">
      <alignment horizontal="center" vertical="center" wrapText="1"/>
    </xf>
    <xf numFmtId="165" fontId="27" fillId="49" borderId="89" xfId="0" applyNumberFormat="1" applyFont="1" applyFill="1" applyBorder="1" applyAlignment="1">
      <alignment horizontal="center" vertical="center"/>
    </xf>
    <xf numFmtId="165" fontId="27" fillId="49" borderId="90" xfId="0" applyNumberFormat="1" applyFont="1" applyFill="1" applyBorder="1" applyAlignment="1">
      <alignment horizontal="center" vertical="center"/>
    </xf>
    <xf numFmtId="49" fontId="14" fillId="0" borderId="92" xfId="3" applyNumberFormat="1" applyFont="1" applyFill="1" applyBorder="1" applyAlignment="1">
      <alignment horizontal="center" vertical="center"/>
    </xf>
    <xf numFmtId="165" fontId="27" fillId="49" borderId="100" xfId="0" applyNumberFormat="1" applyFont="1" applyFill="1" applyBorder="1" applyAlignment="1">
      <alignment horizontal="center" vertical="center"/>
    </xf>
    <xf numFmtId="165" fontId="27" fillId="49" borderId="103" xfId="0" applyNumberFormat="1" applyFont="1" applyFill="1" applyBorder="1" applyAlignment="1">
      <alignment horizontal="center" vertical="center"/>
    </xf>
    <xf numFmtId="165" fontId="27" fillId="2" borderId="103" xfId="0" applyNumberFormat="1" applyFont="1" applyFill="1" applyBorder="1" applyAlignment="1">
      <alignment horizontal="center" vertical="center"/>
    </xf>
    <xf numFmtId="165" fontId="27" fillId="2" borderId="101" xfId="0" applyNumberFormat="1" applyFont="1" applyFill="1" applyBorder="1" applyAlignment="1">
      <alignment horizontal="center" vertical="center"/>
    </xf>
    <xf numFmtId="165" fontId="27" fillId="49" borderId="101" xfId="0" applyNumberFormat="1" applyFont="1" applyFill="1" applyBorder="1" applyAlignment="1">
      <alignment horizontal="center" vertical="center"/>
    </xf>
    <xf numFmtId="9" fontId="152" fillId="0" borderId="0" xfId="1" applyFont="1"/>
    <xf numFmtId="4" fontId="13" fillId="0" borderId="11" xfId="6" applyNumberFormat="1" applyFont="1" applyBorder="1" applyAlignment="1">
      <alignment horizontal="center" vertical="center"/>
    </xf>
    <xf numFmtId="4" fontId="13" fillId="0" borderId="10" xfId="6" applyNumberFormat="1" applyFont="1" applyBorder="1" applyAlignment="1">
      <alignment horizontal="center" vertical="center"/>
    </xf>
    <xf numFmtId="4" fontId="34" fillId="0" borderId="11" xfId="6" applyNumberFormat="1" applyFont="1" applyBorder="1" applyAlignment="1">
      <alignment horizontal="center" vertical="center"/>
    </xf>
    <xf numFmtId="4" fontId="34" fillId="0" borderId="10" xfId="6" applyNumberFormat="1" applyFont="1" applyBorder="1" applyAlignment="1">
      <alignment horizontal="center" vertical="center"/>
    </xf>
    <xf numFmtId="43" fontId="23" fillId="2" borderId="79" xfId="6" applyNumberFormat="1" applyFont="1" applyFill="1" applyBorder="1" applyAlignment="1">
      <alignment horizontal="center" vertical="center" wrapText="1"/>
    </xf>
    <xf numFmtId="0" fontId="224" fillId="0" borderId="0" xfId="6" applyFont="1" applyAlignment="1">
      <alignment horizontal="center" vertical="center" wrapText="1"/>
    </xf>
    <xf numFmtId="4" fontId="218" fillId="87" borderId="10" xfId="6" applyNumberFormat="1" applyFont="1" applyFill="1" applyBorder="1"/>
    <xf numFmtId="43" fontId="225" fillId="87" borderId="4" xfId="8" applyNumberFormat="1" applyFont="1" applyFill="1" applyBorder="1" applyAlignment="1">
      <alignment horizontal="center" vertical="center" wrapText="1"/>
    </xf>
    <xf numFmtId="4" fontId="21" fillId="88" borderId="44" xfId="6" applyNumberFormat="1" applyFont="1" applyFill="1" applyBorder="1" applyAlignment="1">
      <alignment horizontal="center" vertical="center" wrapText="1"/>
    </xf>
    <xf numFmtId="4" fontId="24" fillId="86" borderId="51" xfId="6" applyNumberFormat="1" applyFont="1" applyFill="1" applyBorder="1" applyAlignment="1">
      <alignment horizontal="center" vertical="center" wrapText="1"/>
    </xf>
    <xf numFmtId="4" fontId="19" fillId="0" borderId="51" xfId="6" applyNumberFormat="1" applyFont="1" applyFill="1" applyBorder="1" applyAlignment="1">
      <alignment horizontal="center" vertical="center" wrapText="1"/>
    </xf>
    <xf numFmtId="4" fontId="24" fillId="86" borderId="48" xfId="6" applyNumberFormat="1" applyFont="1" applyFill="1" applyBorder="1" applyAlignment="1">
      <alignment horizontal="center" vertical="center" wrapText="1"/>
    </xf>
    <xf numFmtId="0" fontId="27" fillId="0" borderId="0" xfId="2391" applyFont="1" applyAlignment="1">
      <alignment horizontal="center" vertical="center"/>
    </xf>
    <xf numFmtId="43" fontId="27" fillId="0" borderId="0" xfId="19" applyFont="1" applyAlignment="1">
      <alignment horizontal="center" vertical="center"/>
    </xf>
    <xf numFmtId="0" fontId="10" fillId="0" borderId="0" xfId="2391"/>
    <xf numFmtId="0" fontId="27" fillId="0" borderId="0" xfId="2391" applyFont="1"/>
    <xf numFmtId="0" fontId="27" fillId="45" borderId="97" xfId="2391" applyFont="1" applyFill="1" applyBorder="1" applyAlignment="1">
      <alignment horizontal="right" vertical="center"/>
    </xf>
    <xf numFmtId="0" fontId="27" fillId="45" borderId="97" xfId="2391" applyFont="1" applyFill="1" applyBorder="1" applyAlignment="1">
      <alignment horizontal="center" vertical="center"/>
    </xf>
    <xf numFmtId="0" fontId="27" fillId="46" borderId="97" xfId="2391" applyFont="1" applyFill="1" applyBorder="1" applyAlignment="1">
      <alignment horizontal="right" vertical="center"/>
    </xf>
    <xf numFmtId="165" fontId="27" fillId="46" borderId="97" xfId="2391" applyNumberFormat="1" applyFont="1" applyFill="1" applyBorder="1" applyAlignment="1">
      <alignment horizontal="center" vertical="center"/>
    </xf>
    <xf numFmtId="0" fontId="27" fillId="0" borderId="97" xfId="2391" applyFont="1" applyBorder="1" applyAlignment="1">
      <alignment horizontal="right" vertical="center"/>
    </xf>
    <xf numFmtId="165" fontId="27" fillId="0" borderId="97" xfId="2391" applyNumberFormat="1" applyFont="1" applyBorder="1" applyAlignment="1">
      <alignment horizontal="center" vertical="center"/>
    </xf>
    <xf numFmtId="43" fontId="27" fillId="0" borderId="0" xfId="19" applyFont="1" applyFill="1" applyAlignment="1">
      <alignment horizontal="center" vertical="center"/>
    </xf>
    <xf numFmtId="14" fontId="27" fillId="0" borderId="0" xfId="19" applyNumberFormat="1" applyFont="1" applyAlignment="1">
      <alignment horizontal="center" vertical="center"/>
    </xf>
    <xf numFmtId="0" fontId="27" fillId="0" borderId="0" xfId="19" applyNumberFormat="1" applyFont="1" applyAlignment="1">
      <alignment horizontal="center" vertical="center"/>
    </xf>
    <xf numFmtId="0" fontId="27" fillId="0" borderId="97" xfId="2391" applyFont="1" applyBorder="1" applyAlignment="1">
      <alignment horizontal="center" vertical="center" wrapText="1"/>
    </xf>
    <xf numFmtId="43" fontId="27" fillId="0" borderId="97" xfId="19" applyFont="1" applyBorder="1" applyAlignment="1">
      <alignment horizontal="center" vertical="center" wrapText="1"/>
    </xf>
    <xf numFmtId="43" fontId="27" fillId="0" borderId="0" xfId="19" applyFont="1" applyAlignment="1">
      <alignment horizontal="center" vertical="center" wrapText="1"/>
    </xf>
    <xf numFmtId="43" fontId="27" fillId="0" borderId="0" xfId="19" applyFont="1" applyFill="1" applyAlignment="1">
      <alignment horizontal="center" vertical="center" wrapText="1"/>
    </xf>
    <xf numFmtId="0" fontId="27" fillId="0" borderId="0" xfId="2391" applyFont="1" applyAlignment="1">
      <alignment wrapText="1"/>
    </xf>
    <xf numFmtId="0" fontId="27" fillId="46" borderId="97" xfId="2391" applyFont="1" applyFill="1" applyBorder="1" applyAlignment="1">
      <alignment horizontal="center" vertical="center" wrapText="1"/>
    </xf>
    <xf numFmtId="0" fontId="27" fillId="46" borderId="97" xfId="2391" applyFont="1" applyFill="1" applyBorder="1" applyAlignment="1">
      <alignment horizontal="left" vertical="center" wrapText="1"/>
    </xf>
    <xf numFmtId="4" fontId="27" fillId="46" borderId="97" xfId="2391" applyNumberFormat="1" applyFont="1" applyFill="1" applyBorder="1" applyAlignment="1">
      <alignment horizontal="center" vertical="center" wrapText="1"/>
    </xf>
    <xf numFmtId="14" fontId="27" fillId="46" borderId="97" xfId="2391" applyNumberFormat="1" applyFont="1" applyFill="1" applyBorder="1" applyAlignment="1">
      <alignment horizontal="center" vertical="center" wrapText="1"/>
    </xf>
    <xf numFmtId="43" fontId="27" fillId="46" borderId="97" xfId="19" applyFont="1" applyFill="1" applyBorder="1" applyAlignment="1">
      <alignment horizontal="center" vertical="center" wrapText="1"/>
    </xf>
    <xf numFmtId="43" fontId="27" fillId="46" borderId="97" xfId="19" applyFont="1" applyFill="1" applyBorder="1" applyAlignment="1">
      <alignment horizontal="center" vertical="center"/>
    </xf>
    <xf numFmtId="43" fontId="27" fillId="46" borderId="0" xfId="19" applyFont="1" applyFill="1" applyAlignment="1">
      <alignment horizontal="center" vertical="center"/>
    </xf>
    <xf numFmtId="0" fontId="27" fillId="46" borderId="0" xfId="2391" applyFont="1" applyFill="1"/>
    <xf numFmtId="43" fontId="27" fillId="46" borderId="97" xfId="19" applyNumberFormat="1" applyFont="1" applyFill="1" applyBorder="1" applyAlignment="1">
      <alignment horizontal="center" vertical="center"/>
    </xf>
    <xf numFmtId="0" fontId="27" fillId="0" borderId="97" xfId="2391" applyFont="1" applyBorder="1" applyAlignment="1">
      <alignment horizontal="left" vertical="center" wrapText="1"/>
    </xf>
    <xf numFmtId="4" fontId="27" fillId="0" borderId="97" xfId="2391" applyNumberFormat="1" applyFont="1" applyBorder="1" applyAlignment="1">
      <alignment horizontal="center" vertical="center" wrapText="1"/>
    </xf>
    <xf numFmtId="14" fontId="27" fillId="0" borderId="97" xfId="2391" applyNumberFormat="1" applyFont="1" applyBorder="1" applyAlignment="1">
      <alignment horizontal="center" vertical="center" wrapText="1"/>
    </xf>
    <xf numFmtId="43" fontId="27" fillId="0" borderId="97" xfId="19" applyFont="1" applyBorder="1" applyAlignment="1">
      <alignment horizontal="center" vertical="center"/>
    </xf>
    <xf numFmtId="43" fontId="29" fillId="4" borderId="97" xfId="19" applyFont="1" applyFill="1" applyBorder="1" applyAlignment="1">
      <alignment horizontal="center" vertical="center"/>
    </xf>
    <xf numFmtId="43" fontId="29" fillId="4" borderId="97" xfId="19" applyFont="1" applyFill="1" applyBorder="1" applyAlignment="1">
      <alignment vertical="center"/>
    </xf>
    <xf numFmtId="43" fontId="29" fillId="0" borderId="0" xfId="19" applyFont="1" applyAlignment="1">
      <alignment horizontal="center" vertical="center"/>
    </xf>
    <xf numFmtId="0" fontId="29" fillId="0" borderId="0" xfId="2391" applyFont="1"/>
    <xf numFmtId="43" fontId="27" fillId="3" borderId="97" xfId="19" applyFont="1" applyFill="1" applyBorder="1" applyAlignment="1">
      <alignment horizontal="center" vertical="center"/>
    </xf>
    <xf numFmtId="43" fontId="27" fillId="3" borderId="97" xfId="19" applyFont="1" applyFill="1" applyBorder="1" applyAlignment="1">
      <alignment vertical="center"/>
    </xf>
    <xf numFmtId="0" fontId="29" fillId="45" borderId="97" xfId="2391" applyFont="1" applyFill="1" applyBorder="1" applyAlignment="1">
      <alignment vertical="center" wrapText="1"/>
    </xf>
    <xf numFmtId="0" fontId="29" fillId="45" borderId="97" xfId="2391" applyFont="1" applyFill="1" applyBorder="1" applyAlignment="1">
      <alignment horizontal="center" vertical="center" wrapText="1"/>
    </xf>
    <xf numFmtId="4" fontId="29" fillId="45" borderId="97" xfId="2391" applyNumberFormat="1" applyFont="1" applyFill="1" applyBorder="1" applyAlignment="1">
      <alignment horizontal="center" vertical="center" wrapText="1"/>
    </xf>
    <xf numFmtId="0" fontId="10" fillId="0" borderId="0" xfId="2391" applyFill="1"/>
    <xf numFmtId="0" fontId="10" fillId="0" borderId="0" xfId="2391" applyAlignment="1">
      <alignment wrapText="1"/>
    </xf>
    <xf numFmtId="0" fontId="209" fillId="2" borderId="0" xfId="2391" applyFont="1" applyFill="1" applyAlignment="1">
      <alignment wrapText="1"/>
    </xf>
    <xf numFmtId="0" fontId="209" fillId="2" borderId="0" xfId="2391" applyFont="1" applyFill="1"/>
    <xf numFmtId="0" fontId="158" fillId="2" borderId="0" xfId="2391" applyFont="1" applyFill="1" applyAlignment="1">
      <alignment wrapText="1"/>
    </xf>
    <xf numFmtId="0" fontId="158" fillId="2" borderId="0" xfId="2391" applyFont="1" applyFill="1" applyAlignment="1">
      <alignment horizontal="center" vertical="center"/>
    </xf>
    <xf numFmtId="0" fontId="10" fillId="0" borderId="0" xfId="2391" applyAlignment="1">
      <alignment horizontal="center" vertical="center"/>
    </xf>
    <xf numFmtId="167" fontId="133" fillId="6" borderId="48" xfId="19" applyNumberFormat="1" applyFont="1" applyFill="1" applyBorder="1" applyAlignment="1">
      <alignment horizontal="center" vertical="center"/>
    </xf>
    <xf numFmtId="43" fontId="251" fillId="0" borderId="0" xfId="3548" applyFont="1" applyAlignment="1">
      <alignment horizontal="center" vertical="center"/>
    </xf>
    <xf numFmtId="4" fontId="10" fillId="0" borderId="0" xfId="2391" applyNumberFormat="1" applyAlignment="1">
      <alignment horizontal="center" vertical="center"/>
    </xf>
    <xf numFmtId="4" fontId="18" fillId="0" borderId="117" xfId="17" applyNumberFormat="1" applyFont="1" applyFill="1" applyBorder="1" applyAlignment="1">
      <alignment horizontal="center" vertical="center"/>
    </xf>
    <xf numFmtId="4" fontId="18" fillId="0" borderId="118" xfId="17" applyNumberFormat="1" applyFont="1" applyFill="1" applyBorder="1" applyAlignment="1">
      <alignment horizontal="center" vertical="center"/>
    </xf>
    <xf numFmtId="4" fontId="18" fillId="0" borderId="119" xfId="17" applyNumberFormat="1" applyFont="1" applyFill="1" applyBorder="1" applyAlignment="1">
      <alignment horizontal="center" vertical="center"/>
    </xf>
    <xf numFmtId="167" fontId="133" fillId="6" borderId="114" xfId="19" applyNumberFormat="1" applyFont="1" applyFill="1" applyBorder="1" applyAlignment="1">
      <alignment horizontal="center" vertical="center"/>
    </xf>
    <xf numFmtId="167" fontId="133" fillId="6" borderId="44" xfId="19" applyNumberFormat="1" applyFont="1" applyFill="1" applyBorder="1" applyAlignment="1">
      <alignment horizontal="center" vertical="center"/>
    </xf>
    <xf numFmtId="0" fontId="159" fillId="2" borderId="0" xfId="2391" applyFont="1" applyFill="1" applyBorder="1"/>
    <xf numFmtId="167" fontId="133" fillId="49" borderId="7" xfId="19" applyNumberFormat="1" applyFont="1" applyFill="1" applyBorder="1" applyAlignment="1">
      <alignment horizontal="center" vertical="center"/>
    </xf>
    <xf numFmtId="169" fontId="159" fillId="2" borderId="0" xfId="2391" applyNumberFormat="1" applyFont="1" applyFill="1" applyBorder="1"/>
    <xf numFmtId="4" fontId="159" fillId="2" borderId="0" xfId="2391" applyNumberFormat="1" applyFont="1" applyFill="1" applyBorder="1" applyAlignment="1">
      <alignment horizontal="center" vertical="center"/>
    </xf>
    <xf numFmtId="0" fontId="18" fillId="0" borderId="120" xfId="17" applyFont="1" applyFill="1" applyBorder="1" applyAlignment="1">
      <alignment horizontal="center" vertical="center"/>
    </xf>
    <xf numFmtId="4" fontId="12" fillId="5" borderId="15" xfId="17" applyNumberFormat="1" applyFont="1" applyFill="1" applyBorder="1" applyAlignment="1">
      <alignment horizontal="center" vertical="center"/>
    </xf>
    <xf numFmtId="0" fontId="252" fillId="2" borderId="0" xfId="6" applyFont="1" applyFill="1" applyBorder="1" applyAlignment="1">
      <alignment wrapText="1"/>
    </xf>
    <xf numFmtId="0" fontId="21" fillId="0" borderId="48" xfId="6" applyFont="1" applyBorder="1" applyAlignment="1">
      <alignment horizontal="center" vertical="center" wrapText="1"/>
    </xf>
    <xf numFmtId="0" fontId="20" fillId="0" borderId="114" xfId="6" applyFont="1" applyBorder="1" applyAlignment="1">
      <alignment horizontal="center" vertical="center" wrapText="1"/>
    </xf>
    <xf numFmtId="43" fontId="23" fillId="2" borderId="74" xfId="6" applyNumberFormat="1" applyFont="1" applyFill="1" applyBorder="1" applyAlignment="1">
      <alignment horizontal="center" vertical="center" wrapText="1"/>
    </xf>
    <xf numFmtId="170" fontId="23" fillId="2" borderId="74" xfId="6" applyNumberFormat="1" applyFont="1" applyFill="1" applyBorder="1" applyAlignment="1">
      <alignment horizontal="center" vertical="center" wrapText="1"/>
    </xf>
    <xf numFmtId="170" fontId="23" fillId="2" borderId="7" xfId="6" applyNumberFormat="1" applyFont="1" applyFill="1" applyBorder="1" applyAlignment="1">
      <alignment horizontal="center" vertical="center" wrapText="1"/>
    </xf>
    <xf numFmtId="170" fontId="23" fillId="5" borderId="36" xfId="6" applyNumberFormat="1" applyFont="1" applyFill="1" applyBorder="1" applyAlignment="1">
      <alignment horizontal="center" vertical="center" wrapText="1"/>
    </xf>
    <xf numFmtId="43" fontId="23" fillId="2" borderId="69" xfId="6" applyNumberFormat="1" applyFont="1" applyFill="1" applyBorder="1" applyAlignment="1">
      <alignment horizontal="center" vertical="center" wrapText="1"/>
    </xf>
    <xf numFmtId="170" fontId="23" fillId="2" borderId="69" xfId="6" applyNumberFormat="1" applyFont="1" applyFill="1" applyBorder="1" applyAlignment="1">
      <alignment horizontal="center" vertical="center" wrapText="1"/>
    </xf>
    <xf numFmtId="170" fontId="23" fillId="5" borderId="53" xfId="6" applyNumberFormat="1" applyFont="1" applyFill="1" applyBorder="1" applyAlignment="1">
      <alignment horizontal="center" vertical="center" wrapText="1"/>
    </xf>
    <xf numFmtId="43" fontId="137" fillId="2" borderId="119" xfId="8" applyNumberFormat="1" applyFont="1" applyFill="1" applyBorder="1" applyAlignment="1">
      <alignment horizontal="center" vertical="center" wrapText="1"/>
    </xf>
    <xf numFmtId="43" fontId="23" fillId="2" borderId="88" xfId="6" applyNumberFormat="1" applyFont="1" applyFill="1" applyBorder="1" applyAlignment="1">
      <alignment horizontal="center" vertical="center" wrapText="1"/>
    </xf>
    <xf numFmtId="0" fontId="29" fillId="3" borderId="0" xfId="6" applyFont="1" applyFill="1" applyAlignment="1"/>
    <xf numFmtId="0" fontId="29" fillId="3" borderId="0" xfId="6" applyFont="1" applyFill="1" applyAlignment="1">
      <alignment horizontal="center" vertical="center" wrapText="1"/>
    </xf>
    <xf numFmtId="4" fontId="24" fillId="3" borderId="0" xfId="6" applyNumberFormat="1" applyFont="1" applyFill="1" applyAlignment="1">
      <alignment horizontal="center" vertical="center" wrapText="1"/>
    </xf>
    <xf numFmtId="0" fontId="253" fillId="0" borderId="0" xfId="6" applyFont="1" applyAlignment="1">
      <alignment horizontal="center" vertical="center"/>
    </xf>
    <xf numFmtId="0" fontId="29" fillId="0" borderId="0" xfId="6" applyFont="1" applyAlignment="1">
      <alignment horizontal="center" vertical="center" wrapText="1"/>
    </xf>
    <xf numFmtId="0" fontId="24" fillId="0" borderId="121" xfId="6" applyFont="1" applyBorder="1" applyAlignment="1">
      <alignment horizontal="center" vertical="center" wrapText="1"/>
    </xf>
    <xf numFmtId="0" fontId="21" fillId="0" borderId="11" xfId="6" applyFont="1" applyBorder="1" applyAlignment="1">
      <alignment horizontal="center" vertical="center" wrapText="1"/>
    </xf>
    <xf numFmtId="4" fontId="21" fillId="0" borderId="121" xfId="6" applyNumberFormat="1" applyFont="1" applyBorder="1" applyAlignment="1">
      <alignment horizontal="center" vertical="center" wrapText="1"/>
    </xf>
    <xf numFmtId="4" fontId="21" fillId="0" borderId="12" xfId="6" applyNumberFormat="1" applyFont="1" applyBorder="1" applyAlignment="1">
      <alignment horizontal="center" vertical="center" wrapText="1"/>
    </xf>
    <xf numFmtId="0" fontId="24" fillId="0" borderId="121" xfId="3431" applyFont="1" applyBorder="1" applyAlignment="1">
      <alignment wrapText="1"/>
    </xf>
    <xf numFmtId="4" fontId="24" fillId="0" borderId="11" xfId="6" applyNumberFormat="1" applyFont="1" applyFill="1" applyBorder="1" applyAlignment="1">
      <alignment horizontal="center" vertical="center" wrapText="1"/>
    </xf>
    <xf numFmtId="4" fontId="24" fillId="0" borderId="121" xfId="6" applyNumberFormat="1" applyFont="1" applyFill="1" applyBorder="1" applyAlignment="1">
      <alignment horizontal="center" vertical="center" wrapText="1"/>
    </xf>
    <xf numFmtId="4" fontId="24" fillId="98" borderId="12" xfId="6" applyNumberFormat="1" applyFont="1" applyFill="1" applyBorder="1" applyAlignment="1">
      <alignment horizontal="center" vertical="center" wrapText="1"/>
    </xf>
    <xf numFmtId="0" fontId="22" fillId="0" borderId="121" xfId="3431" applyFont="1" applyBorder="1" applyAlignment="1">
      <alignment horizontal="right" wrapText="1"/>
    </xf>
    <xf numFmtId="0" fontId="24" fillId="0" borderId="121" xfId="3431" applyFont="1" applyBorder="1" applyAlignment="1">
      <alignment horizontal="center" vertical="center" wrapText="1"/>
    </xf>
    <xf numFmtId="0" fontId="22" fillId="0" borderId="121" xfId="3431" applyFont="1" applyBorder="1" applyAlignment="1">
      <alignment horizontal="center" vertical="center" wrapText="1"/>
    </xf>
    <xf numFmtId="0" fontId="20" fillId="0" borderId="121" xfId="6" applyFont="1" applyFill="1" applyBorder="1" applyAlignment="1">
      <alignment horizontal="center" vertical="center" wrapText="1"/>
    </xf>
    <xf numFmtId="0" fontId="20" fillId="3" borderId="0" xfId="6" applyFont="1" applyFill="1" applyAlignment="1">
      <alignment wrapText="1"/>
    </xf>
    <xf numFmtId="0" fontId="15" fillId="3" borderId="0" xfId="2386" applyFill="1"/>
    <xf numFmtId="0" fontId="20" fillId="2" borderId="0" xfId="3431" applyFont="1" applyFill="1" applyAlignment="1">
      <alignment wrapText="1"/>
    </xf>
    <xf numFmtId="0" fontId="20" fillId="0" borderId="0" xfId="3431" applyFont="1" applyAlignment="1">
      <alignment wrapText="1"/>
    </xf>
    <xf numFmtId="0" fontId="20" fillId="0" borderId="121" xfId="2457" applyFont="1" applyFill="1" applyBorder="1" applyAlignment="1">
      <alignment vertical="center" wrapText="1"/>
    </xf>
    <xf numFmtId="4" fontId="19" fillId="98" borderId="12" xfId="6" applyNumberFormat="1" applyFont="1" applyFill="1" applyBorder="1" applyAlignment="1">
      <alignment horizontal="center" vertical="center" wrapText="1"/>
    </xf>
    <xf numFmtId="0" fontId="20" fillId="0" borderId="0" xfId="6" applyFont="1" applyFill="1" applyAlignment="1">
      <alignment horizontal="center" wrapText="1"/>
    </xf>
    <xf numFmtId="0" fontId="20" fillId="0" borderId="0" xfId="6" applyFont="1" applyFill="1" applyAlignment="1">
      <alignment wrapText="1"/>
    </xf>
    <xf numFmtId="0" fontId="10" fillId="0" borderId="123" xfId="2391" applyBorder="1"/>
    <xf numFmtId="0" fontId="10" fillId="0" borderId="49" xfId="2391" applyBorder="1"/>
    <xf numFmtId="0" fontId="13" fillId="0" borderId="125" xfId="17" applyFont="1" applyFill="1" applyBorder="1" applyAlignment="1">
      <alignment horizontal="center" vertical="center" wrapText="1"/>
    </xf>
    <xf numFmtId="0" fontId="13" fillId="0" borderId="126" xfId="17" applyFont="1" applyFill="1" applyBorder="1" applyAlignment="1">
      <alignment horizontal="center" vertical="center" wrapText="1"/>
    </xf>
    <xf numFmtId="0" fontId="14" fillId="0" borderId="127" xfId="17" applyFont="1" applyFill="1" applyBorder="1" applyAlignment="1">
      <alignment horizontal="center" vertical="center" wrapText="1"/>
    </xf>
    <xf numFmtId="0" fontId="10" fillId="0" borderId="50" xfId="2391" applyBorder="1"/>
    <xf numFmtId="0" fontId="18" fillId="0" borderId="9" xfId="17" applyFont="1" applyFill="1" applyBorder="1" applyAlignment="1">
      <alignment horizontal="center" vertical="center"/>
    </xf>
    <xf numFmtId="4" fontId="18" fillId="0" borderId="8" xfId="17" applyNumberFormat="1" applyFont="1" applyFill="1" applyBorder="1" applyAlignment="1">
      <alignment horizontal="center" vertical="center"/>
    </xf>
    <xf numFmtId="4" fontId="18" fillId="0" borderId="7" xfId="17" applyNumberFormat="1" applyFont="1" applyFill="1" applyBorder="1" applyAlignment="1">
      <alignment horizontal="center" vertical="center"/>
    </xf>
    <xf numFmtId="4" fontId="18" fillId="0" borderId="9" xfId="17" applyNumberFormat="1" applyFont="1" applyFill="1" applyBorder="1" applyAlignment="1">
      <alignment horizontal="center" vertical="center"/>
    </xf>
    <xf numFmtId="167" fontId="133" fillId="6" borderId="50" xfId="19" applyNumberFormat="1" applyFont="1" applyFill="1" applyBorder="1" applyAlignment="1">
      <alignment horizontal="center" vertical="center"/>
    </xf>
    <xf numFmtId="0" fontId="10" fillId="0" borderId="44" xfId="2391" applyBorder="1"/>
    <xf numFmtId="0" fontId="12" fillId="2" borderId="86" xfId="17" applyFont="1" applyFill="1" applyBorder="1" applyAlignment="1">
      <alignment horizontal="left" vertical="center"/>
    </xf>
    <xf numFmtId="0" fontId="24" fillId="0" borderId="86" xfId="2391" applyFont="1" applyBorder="1"/>
    <xf numFmtId="4" fontId="218" fillId="0" borderId="86" xfId="2391" applyNumberFormat="1" applyFont="1" applyBorder="1" applyAlignment="1">
      <alignment horizontal="center" vertical="center"/>
    </xf>
    <xf numFmtId="0" fontId="12" fillId="2" borderId="86" xfId="17" applyFont="1" applyFill="1" applyBorder="1" applyAlignment="1">
      <alignment vertical="center"/>
    </xf>
    <xf numFmtId="0" fontId="12" fillId="2" borderId="59" xfId="17" applyFont="1" applyFill="1" applyBorder="1" applyAlignment="1">
      <alignment vertical="center"/>
    </xf>
    <xf numFmtId="0" fontId="18" fillId="0" borderId="91" xfId="17" applyFont="1" applyFill="1" applyBorder="1" applyAlignment="1">
      <alignment horizontal="left" vertical="center" wrapText="1"/>
    </xf>
    <xf numFmtId="0" fontId="18" fillId="0" borderId="37" xfId="17" applyFont="1" applyFill="1" applyBorder="1" applyAlignment="1">
      <alignment horizontal="left" vertical="center" wrapText="1"/>
    </xf>
    <xf numFmtId="0" fontId="18" fillId="45" borderId="60" xfId="17" applyFont="1" applyFill="1" applyBorder="1" applyAlignment="1">
      <alignment horizontal="left" vertical="center" wrapText="1"/>
    </xf>
    <xf numFmtId="0" fontId="24" fillId="0" borderId="59" xfId="2391" applyFont="1" applyBorder="1"/>
    <xf numFmtId="0" fontId="18" fillId="0" borderId="76" xfId="17" applyFont="1" applyFill="1" applyBorder="1" applyAlignment="1">
      <alignment horizontal="left" vertical="center" wrapText="1"/>
    </xf>
    <xf numFmtId="0" fontId="18" fillId="45" borderId="15" xfId="17" applyFont="1" applyFill="1" applyBorder="1" applyAlignment="1">
      <alignment horizontal="left" vertical="center" wrapText="1"/>
    </xf>
    <xf numFmtId="49" fontId="214" fillId="0" borderId="44" xfId="2391" applyNumberFormat="1" applyFont="1" applyBorder="1" applyAlignment="1">
      <alignment horizontal="center" vertical="center"/>
    </xf>
    <xf numFmtId="0" fontId="214" fillId="46" borderId="44" xfId="2391" applyFont="1" applyFill="1" applyBorder="1" applyAlignment="1">
      <alignment horizontal="center" vertical="center"/>
    </xf>
    <xf numFmtId="0" fontId="12" fillId="46" borderId="86" xfId="17" applyFont="1" applyFill="1" applyBorder="1" applyAlignment="1">
      <alignment horizontal="left" vertical="center"/>
    </xf>
    <xf numFmtId="0" fontId="24" fillId="46" borderId="86" xfId="2391" applyFont="1" applyFill="1" applyBorder="1"/>
    <xf numFmtId="4" fontId="218" fillId="46" borderId="86" xfId="2391" applyNumberFormat="1" applyFont="1" applyFill="1" applyBorder="1" applyAlignment="1">
      <alignment horizontal="center" vertical="center"/>
    </xf>
    <xf numFmtId="0" fontId="24" fillId="46" borderId="59" xfId="2391" applyFont="1" applyFill="1" applyBorder="1"/>
    <xf numFmtId="0" fontId="0" fillId="0" borderId="0" xfId="2391" applyFont="1" applyAlignment="1">
      <alignment horizontal="center" vertical="center"/>
    </xf>
    <xf numFmtId="168" fontId="138" fillId="0" borderId="128" xfId="7" applyNumberFormat="1" applyFont="1" applyBorder="1" applyAlignment="1">
      <alignment horizontal="center" vertical="center" wrapText="1"/>
    </xf>
    <xf numFmtId="168" fontId="138" fillId="0" borderId="121" xfId="7" applyNumberFormat="1" applyFont="1" applyBorder="1" applyAlignment="1">
      <alignment horizontal="center" vertical="center" wrapText="1"/>
    </xf>
    <xf numFmtId="0" fontId="138" fillId="0" borderId="129" xfId="6" applyFont="1" applyFill="1" applyBorder="1" applyAlignment="1">
      <alignment horizontal="center" vertical="center" wrapText="1"/>
    </xf>
    <xf numFmtId="4" fontId="23" fillId="0" borderId="128" xfId="7" applyNumberFormat="1" applyFont="1" applyBorder="1" applyAlignment="1">
      <alignment horizontal="center" vertical="center" wrapText="1"/>
    </xf>
    <xf numFmtId="4" fontId="23" fillId="0" borderId="121" xfId="7" applyNumberFormat="1" applyFont="1" applyBorder="1" applyAlignment="1">
      <alignment horizontal="center" vertical="center" wrapText="1"/>
    </xf>
    <xf numFmtId="4" fontId="23" fillId="6" borderId="129" xfId="6" applyNumberFormat="1" applyFont="1" applyFill="1" applyBorder="1" applyAlignment="1">
      <alignment horizontal="center" vertical="center" wrapText="1"/>
    </xf>
    <xf numFmtId="9" fontId="23" fillId="3" borderId="128" xfId="7" applyNumberFormat="1" applyFont="1" applyFill="1" applyBorder="1" applyAlignment="1">
      <alignment horizontal="center" vertical="center" wrapText="1"/>
    </xf>
    <xf numFmtId="9" fontId="23" fillId="3" borderId="121" xfId="7" applyNumberFormat="1" applyFont="1" applyFill="1" applyBorder="1" applyAlignment="1">
      <alignment horizontal="center" vertical="center" wrapText="1"/>
    </xf>
    <xf numFmtId="9" fontId="23" fillId="3" borderId="129" xfId="7" applyNumberFormat="1" applyFont="1" applyFill="1" applyBorder="1" applyAlignment="1">
      <alignment horizontal="center" vertical="center" wrapText="1"/>
    </xf>
    <xf numFmtId="4" fontId="14" fillId="0" borderId="130" xfId="6" applyNumberFormat="1" applyFont="1" applyBorder="1" applyAlignment="1">
      <alignment horizontal="center" vertical="center" wrapText="1"/>
    </xf>
    <xf numFmtId="4" fontId="14" fillId="0" borderId="121" xfId="6" applyNumberFormat="1" applyFont="1" applyBorder="1" applyAlignment="1">
      <alignment horizontal="center" vertical="center" wrapText="1"/>
    </xf>
    <xf numFmtId="4" fontId="13" fillId="5" borderId="129" xfId="6" applyNumberFormat="1" applyFont="1" applyFill="1" applyBorder="1" applyAlignment="1">
      <alignment horizontal="center" vertical="center" wrapText="1"/>
    </xf>
    <xf numFmtId="4" fontId="14" fillId="0" borderId="128" xfId="6" applyNumberFormat="1" applyFont="1" applyBorder="1" applyAlignment="1">
      <alignment horizontal="center" vertical="center" wrapText="1"/>
    </xf>
    <xf numFmtId="4" fontId="13" fillId="80" borderId="129" xfId="6" applyNumberFormat="1" applyFont="1" applyFill="1" applyBorder="1" applyAlignment="1">
      <alignment horizontal="center" vertical="center" wrapText="1"/>
    </xf>
    <xf numFmtId="4" fontId="152" fillId="6" borderId="128" xfId="6" applyNumberFormat="1" applyFont="1" applyFill="1" applyBorder="1" applyAlignment="1">
      <alignment horizontal="center" vertical="center" wrapText="1"/>
    </xf>
    <xf numFmtId="4" fontId="152" fillId="6" borderId="121" xfId="6" applyNumberFormat="1" applyFont="1" applyFill="1" applyBorder="1" applyAlignment="1">
      <alignment horizontal="center" vertical="center"/>
    </xf>
    <xf numFmtId="4" fontId="152" fillId="0" borderId="129" xfId="6" applyNumberFormat="1" applyFont="1" applyBorder="1" applyAlignment="1">
      <alignment horizontal="center" vertical="center"/>
    </xf>
    <xf numFmtId="4" fontId="152" fillId="6" borderId="125" xfId="6" applyNumberFormat="1" applyFont="1" applyFill="1" applyBorder="1" applyAlignment="1">
      <alignment horizontal="center" vertical="center" wrapText="1"/>
    </xf>
    <xf numFmtId="4" fontId="152" fillId="6" borderId="126" xfId="6" applyNumberFormat="1" applyFont="1" applyFill="1" applyBorder="1" applyAlignment="1">
      <alignment horizontal="center" vertical="center"/>
    </xf>
    <xf numFmtId="4" fontId="152" fillId="0" borderId="127" xfId="6" applyNumberFormat="1" applyFont="1" applyBorder="1" applyAlignment="1">
      <alignment horizontal="center" vertical="center"/>
    </xf>
    <xf numFmtId="4" fontId="152" fillId="45" borderId="130" xfId="6" applyNumberFormat="1" applyFont="1" applyFill="1" applyBorder="1" applyAlignment="1">
      <alignment horizontal="center" vertical="center" wrapText="1"/>
    </xf>
    <xf numFmtId="4" fontId="152" fillId="45" borderId="121" xfId="6" applyNumberFormat="1" applyFont="1" applyFill="1" applyBorder="1" applyAlignment="1">
      <alignment horizontal="center" vertical="center" wrapText="1"/>
    </xf>
    <xf numFmtId="4" fontId="152" fillId="45" borderId="125" xfId="6" applyNumberFormat="1" applyFont="1" applyFill="1" applyBorder="1" applyAlignment="1">
      <alignment horizontal="center" vertical="center" wrapText="1"/>
    </xf>
    <xf numFmtId="4" fontId="152" fillId="45" borderId="126" xfId="6" applyNumberFormat="1" applyFont="1" applyFill="1" applyBorder="1" applyAlignment="1">
      <alignment horizontal="center" vertical="center"/>
    </xf>
    <xf numFmtId="4" fontId="152" fillId="2" borderId="125" xfId="6" applyNumberFormat="1" applyFont="1" applyFill="1" applyBorder="1" applyAlignment="1">
      <alignment horizontal="center" vertical="center" wrapText="1"/>
    </xf>
    <xf numFmtId="4" fontId="152" fillId="2" borderId="126" xfId="6" applyNumberFormat="1" applyFont="1" applyFill="1" applyBorder="1" applyAlignment="1">
      <alignment horizontal="center" vertical="center"/>
    </xf>
    <xf numFmtId="4" fontId="152" fillId="80" borderId="127" xfId="6" applyNumberFormat="1" applyFont="1" applyFill="1" applyBorder="1" applyAlignment="1">
      <alignment horizontal="center" vertical="center"/>
    </xf>
    <xf numFmtId="4" fontId="211" fillId="0" borderId="0" xfId="6" applyNumberFormat="1" applyFont="1"/>
    <xf numFmtId="43" fontId="20" fillId="46" borderId="0" xfId="5" applyFont="1" applyFill="1" applyAlignment="1">
      <alignment horizontal="center" vertical="center" wrapText="1"/>
    </xf>
    <xf numFmtId="0" fontId="20" fillId="0" borderId="20" xfId="6" applyFont="1" applyBorder="1" applyAlignment="1">
      <alignment vertical="center" wrapText="1"/>
    </xf>
    <xf numFmtId="0" fontId="20" fillId="0" borderId="63" xfId="6" applyFont="1" applyBorder="1" applyAlignment="1">
      <alignment horizontal="center" vertical="center" wrapText="1"/>
    </xf>
    <xf numFmtId="43" fontId="23" fillId="2" borderId="131" xfId="6" applyNumberFormat="1" applyFont="1" applyFill="1" applyBorder="1" applyAlignment="1">
      <alignment horizontal="center" vertical="center" wrapText="1"/>
    </xf>
    <xf numFmtId="0" fontId="20" fillId="0" borderId="71" xfId="6" applyFont="1" applyBorder="1" applyAlignment="1">
      <alignment vertical="center" wrapText="1"/>
    </xf>
    <xf numFmtId="164" fontId="138" fillId="2" borderId="86" xfId="8" applyNumberFormat="1" applyFont="1" applyFill="1" applyBorder="1" applyAlignment="1">
      <alignment horizontal="center" vertical="center" wrapText="1"/>
    </xf>
    <xf numFmtId="164" fontId="20" fillId="0" borderId="0" xfId="6" applyNumberFormat="1" applyFont="1" applyAlignment="1">
      <alignment horizontal="center" vertical="center" wrapText="1"/>
    </xf>
    <xf numFmtId="43" fontId="138" fillId="2" borderId="59" xfId="5" applyFont="1" applyFill="1" applyBorder="1" applyAlignment="1">
      <alignment horizontal="center" vertical="center" wrapText="1"/>
    </xf>
    <xf numFmtId="167" fontId="12" fillId="45" borderId="44" xfId="0" applyNumberFormat="1" applyFont="1" applyFill="1" applyBorder="1" applyAlignment="1">
      <alignment horizontal="center" vertical="center"/>
    </xf>
    <xf numFmtId="173" fontId="13" fillId="8" borderId="123" xfId="16" applyNumberFormat="1" applyFont="1" applyFill="1" applyBorder="1" applyAlignment="1">
      <alignment horizontal="center" vertical="center"/>
    </xf>
    <xf numFmtId="2" fontId="13" fillId="0" borderId="123" xfId="9" applyNumberFormat="1" applyFont="1" applyFill="1" applyBorder="1" applyAlignment="1">
      <alignment horizontal="center" vertical="center" wrapText="1"/>
    </xf>
    <xf numFmtId="0" fontId="14" fillId="0" borderId="123" xfId="0" applyFont="1" applyBorder="1" applyAlignment="1">
      <alignment horizontal="center" vertical="center"/>
    </xf>
    <xf numFmtId="173" fontId="13" fillId="8" borderId="49" xfId="16" applyNumberFormat="1" applyFont="1" applyFill="1" applyBorder="1" applyAlignment="1">
      <alignment horizontal="center" vertical="center"/>
    </xf>
    <xf numFmtId="43" fontId="23" fillId="98" borderId="117" xfId="8" applyNumberFormat="1" applyFont="1" applyFill="1" applyBorder="1" applyAlignment="1">
      <alignment horizontal="center" vertical="center" wrapText="1"/>
    </xf>
    <xf numFmtId="43" fontId="23" fillId="98" borderId="118" xfId="8" applyNumberFormat="1" applyFont="1" applyFill="1" applyBorder="1" applyAlignment="1">
      <alignment horizontal="center" vertical="center" wrapText="1"/>
    </xf>
    <xf numFmtId="0" fontId="212" fillId="3" borderId="0" xfId="6" applyFont="1" applyFill="1" applyAlignment="1">
      <alignment horizontal="right"/>
    </xf>
    <xf numFmtId="0" fontId="212" fillId="3" borderId="0" xfId="6" applyFont="1" applyFill="1" applyAlignment="1">
      <alignment horizontal="center" vertical="center" wrapText="1"/>
    </xf>
    <xf numFmtId="4" fontId="144" fillId="3" borderId="0" xfId="6" applyNumberFormat="1" applyFont="1" applyFill="1" applyAlignment="1">
      <alignment horizontal="center" vertical="center" wrapText="1"/>
    </xf>
    <xf numFmtId="4" fontId="24" fillId="3" borderId="121" xfId="6" applyNumberFormat="1" applyFont="1" applyFill="1" applyBorder="1" applyAlignment="1">
      <alignment horizontal="center" vertical="center" wrapText="1"/>
    </xf>
    <xf numFmtId="4" fontId="19" fillId="0" borderId="125" xfId="6" applyNumberFormat="1" applyFont="1" applyBorder="1" applyAlignment="1">
      <alignment horizontal="center" vertical="center" wrapText="1"/>
    </xf>
    <xf numFmtId="4" fontId="19" fillId="0" borderId="126" xfId="6" applyNumberFormat="1" applyFont="1" applyBorder="1" applyAlignment="1">
      <alignment horizontal="center" vertical="center" wrapText="1"/>
    </xf>
    <xf numFmtId="4" fontId="138" fillId="5" borderId="127" xfId="6" applyNumberFormat="1" applyFont="1" applyFill="1" applyBorder="1" applyAlignment="1">
      <alignment horizontal="center" vertical="center" wrapText="1"/>
    </xf>
    <xf numFmtId="4" fontId="22" fillId="98" borderId="11" xfId="6" applyNumberFormat="1" applyFont="1" applyFill="1" applyBorder="1" applyAlignment="1">
      <alignment horizontal="center" vertical="center" wrapText="1"/>
    </xf>
    <xf numFmtId="4" fontId="22" fillId="98" borderId="121" xfId="6" applyNumberFormat="1" applyFont="1" applyFill="1" applyBorder="1" applyAlignment="1">
      <alignment horizontal="center" vertical="center" wrapText="1"/>
    </xf>
    <xf numFmtId="4" fontId="22" fillId="98" borderId="12" xfId="6" applyNumberFormat="1" applyFont="1" applyFill="1" applyBorder="1" applyAlignment="1">
      <alignment horizontal="center" vertical="center" wrapText="1"/>
    </xf>
    <xf numFmtId="0" fontId="22" fillId="0" borderId="121" xfId="3431" applyFont="1" applyBorder="1" applyAlignment="1">
      <alignment horizontal="right" vertical="center" wrapText="1"/>
    </xf>
    <xf numFmtId="168" fontId="20" fillId="0" borderId="0" xfId="1" applyNumberFormat="1" applyFont="1" applyAlignment="1">
      <alignment wrapText="1"/>
    </xf>
    <xf numFmtId="4" fontId="150" fillId="0" borderId="0" xfId="3431" applyNumberFormat="1" applyFont="1" applyAlignment="1">
      <alignment wrapText="1"/>
    </xf>
    <xf numFmtId="0" fontId="22" fillId="0" borderId="126" xfId="3431" applyFont="1" applyBorder="1" applyAlignment="1">
      <alignment horizontal="right" wrapText="1"/>
    </xf>
    <xf numFmtId="0" fontId="22" fillId="0" borderId="126" xfId="3431" applyFont="1" applyBorder="1" applyAlignment="1">
      <alignment horizontal="center" vertical="center" wrapText="1"/>
    </xf>
    <xf numFmtId="4" fontId="22" fillId="0" borderId="125" xfId="6" applyNumberFormat="1" applyFont="1" applyFill="1" applyBorder="1" applyAlignment="1">
      <alignment horizontal="center" vertical="center" wrapText="1"/>
    </xf>
    <xf numFmtId="4" fontId="22" fillId="0" borderId="126" xfId="6" applyNumberFormat="1" applyFont="1" applyFill="1" applyBorder="1" applyAlignment="1">
      <alignment horizontal="center" vertical="center" wrapText="1"/>
    </xf>
    <xf numFmtId="4" fontId="22" fillId="86" borderId="127" xfId="6" applyNumberFormat="1" applyFont="1" applyFill="1" applyBorder="1" applyAlignment="1">
      <alignment horizontal="center" vertical="center" wrapText="1"/>
    </xf>
    <xf numFmtId="0" fontId="22" fillId="0" borderId="7" xfId="3431" applyFont="1" applyBorder="1" applyAlignment="1">
      <alignment horizontal="right" wrapText="1"/>
    </xf>
    <xf numFmtId="0" fontId="22" fillId="0" borderId="7" xfId="3431" applyFont="1" applyBorder="1" applyAlignment="1">
      <alignment horizontal="center" vertical="center" wrapText="1"/>
    </xf>
    <xf numFmtId="4" fontId="138" fillId="79" borderId="7" xfId="6" applyNumberFormat="1" applyFont="1" applyFill="1" applyBorder="1" applyAlignment="1">
      <alignment horizontal="center" vertical="center" wrapText="1"/>
    </xf>
    <xf numFmtId="4" fontId="152" fillId="79" borderId="9" xfId="6" applyNumberFormat="1" applyFont="1" applyFill="1" applyBorder="1" applyAlignment="1">
      <alignment horizontal="center" vertical="center" wrapText="1"/>
    </xf>
    <xf numFmtId="0" fontId="21" fillId="0" borderId="15" xfId="2457" applyFont="1" applyFill="1" applyBorder="1" applyAlignment="1">
      <alignment vertical="center" wrapText="1"/>
    </xf>
    <xf numFmtId="0" fontId="21" fillId="0" borderId="16" xfId="6" applyFont="1" applyFill="1" applyBorder="1" applyAlignment="1">
      <alignment horizontal="center" vertical="center" wrapText="1"/>
    </xf>
    <xf numFmtId="0" fontId="21" fillId="0" borderId="86" xfId="3431" applyFont="1" applyBorder="1" applyAlignment="1">
      <alignment wrapText="1"/>
    </xf>
    <xf numFmtId="4" fontId="21" fillId="0" borderId="15" xfId="6" applyNumberFormat="1" applyFont="1" applyBorder="1" applyAlignment="1">
      <alignment horizontal="center" vertical="center" wrapText="1"/>
    </xf>
    <xf numFmtId="4" fontId="21" fillId="0" borderId="16" xfId="6" applyNumberFormat="1" applyFont="1" applyBorder="1" applyAlignment="1">
      <alignment horizontal="center" vertical="center" wrapText="1"/>
    </xf>
    <xf numFmtId="4" fontId="24" fillId="0" borderId="125" xfId="6" applyNumberFormat="1" applyFont="1" applyBorder="1" applyAlignment="1">
      <alignment horizontal="center" vertical="center" wrapText="1"/>
    </xf>
    <xf numFmtId="4" fontId="24" fillId="0" borderId="126" xfId="6" applyNumberFormat="1" applyFont="1" applyBorder="1" applyAlignment="1">
      <alignment horizontal="center" vertical="center" wrapText="1"/>
    </xf>
    <xf numFmtId="4" fontId="22" fillId="0" borderId="127" xfId="6" applyNumberFormat="1" applyFont="1" applyFill="1" applyBorder="1" applyAlignment="1">
      <alignment horizontal="center" vertical="center" wrapText="1"/>
    </xf>
    <xf numFmtId="0" fontId="22" fillId="0" borderId="7" xfId="6" applyFont="1" applyFill="1" applyBorder="1" applyAlignment="1">
      <alignment horizontal="center" vertical="center" wrapText="1"/>
    </xf>
    <xf numFmtId="4" fontId="22" fillId="0" borderId="8" xfId="6" applyNumberFormat="1" applyFont="1" applyFill="1" applyBorder="1" applyAlignment="1">
      <alignment horizontal="center" vertical="center" wrapText="1"/>
    </xf>
    <xf numFmtId="4" fontId="22" fillId="0" borderId="19" xfId="6" applyNumberFormat="1" applyFont="1" applyFill="1" applyBorder="1" applyAlignment="1">
      <alignment horizontal="center" vertical="center" wrapText="1"/>
    </xf>
    <xf numFmtId="0" fontId="20" fillId="0" borderId="15" xfId="2457" applyFont="1" applyFill="1" applyBorder="1" applyAlignment="1">
      <alignment vertical="center" wrapText="1"/>
    </xf>
    <xf numFmtId="0" fontId="20" fillId="0" borderId="16" xfId="6" applyFont="1" applyFill="1" applyBorder="1" applyAlignment="1">
      <alignment horizontal="center" vertical="center" wrapText="1"/>
    </xf>
    <xf numFmtId="0" fontId="20" fillId="0" borderId="86" xfId="3431" applyFont="1" applyBorder="1" applyAlignment="1">
      <alignment wrapText="1"/>
    </xf>
    <xf numFmtId="4" fontId="24" fillId="0" borderId="15" xfId="6" applyNumberFormat="1" applyFont="1" applyFill="1" applyBorder="1" applyAlignment="1">
      <alignment horizontal="center" vertical="center" wrapText="1"/>
    </xf>
    <xf numFmtId="0" fontId="22" fillId="0" borderId="126" xfId="6" applyFont="1" applyFill="1" applyBorder="1" applyAlignment="1">
      <alignment horizontal="center" vertical="center" wrapText="1"/>
    </xf>
    <xf numFmtId="4" fontId="22" fillId="0" borderId="132" xfId="6" applyNumberFormat="1" applyFont="1" applyFill="1" applyBorder="1" applyAlignment="1">
      <alignment horizontal="center" vertical="center" wrapText="1"/>
    </xf>
    <xf numFmtId="4" fontId="22" fillId="46" borderId="124" xfId="6" applyNumberFormat="1" applyFont="1" applyFill="1" applyBorder="1" applyAlignment="1">
      <alignment horizontal="center" vertical="center" wrapText="1"/>
    </xf>
    <xf numFmtId="0" fontId="254" fillId="0" borderId="71" xfId="2457" applyFont="1" applyFill="1" applyBorder="1" applyAlignment="1">
      <alignment horizontal="center" vertical="center" wrapText="1"/>
    </xf>
    <xf numFmtId="0" fontId="20" fillId="0" borderId="86" xfId="6" applyFont="1" applyFill="1" applyBorder="1" applyAlignment="1">
      <alignment horizontal="center" vertical="center" wrapText="1"/>
    </xf>
    <xf numFmtId="0" fontId="20" fillId="0" borderId="86" xfId="6" applyFont="1" applyFill="1" applyBorder="1" applyAlignment="1">
      <alignment wrapText="1"/>
    </xf>
    <xf numFmtId="4" fontId="255" fillId="0" borderId="86" xfId="6" applyNumberFormat="1" applyFont="1" applyFill="1" applyBorder="1" applyAlignment="1">
      <alignment horizontal="center" vertical="center" wrapText="1"/>
    </xf>
    <xf numFmtId="4" fontId="252" fillId="0" borderId="59" xfId="6" applyNumberFormat="1" applyFont="1" applyFill="1" applyBorder="1" applyAlignment="1">
      <alignment horizontal="center" vertical="center" wrapText="1"/>
    </xf>
    <xf numFmtId="0" fontId="20" fillId="0" borderId="121" xfId="6" applyFont="1" applyBorder="1" applyAlignment="1">
      <alignment horizontal="center" vertical="center" wrapText="1"/>
    </xf>
    <xf numFmtId="43" fontId="23" fillId="3" borderId="121" xfId="8" applyNumberFormat="1" applyFont="1" applyFill="1" applyBorder="1" applyAlignment="1">
      <alignment horizontal="center" vertical="center" wrapText="1"/>
    </xf>
    <xf numFmtId="4" fontId="23" fillId="3" borderId="121" xfId="8" applyNumberFormat="1" applyFont="1" applyFill="1" applyBorder="1" applyAlignment="1">
      <alignment horizontal="right" vertical="center" wrapText="1"/>
    </xf>
    <xf numFmtId="0" fontId="21" fillId="0" borderId="126" xfId="6" applyFont="1" applyBorder="1" applyAlignment="1">
      <alignment horizontal="center" vertical="center" wrapText="1"/>
    </xf>
    <xf numFmtId="0" fontId="21" fillId="0" borderId="132" xfId="6" applyFont="1" applyBorder="1" applyAlignment="1">
      <alignment horizontal="center" vertical="center" wrapText="1"/>
    </xf>
    <xf numFmtId="0" fontId="21" fillId="0" borderId="61" xfId="6" applyFont="1" applyBorder="1" applyAlignment="1">
      <alignment horizontal="center" vertical="center" wrapText="1"/>
    </xf>
    <xf numFmtId="168" fontId="136" fillId="0" borderId="65" xfId="6" applyNumberFormat="1" applyFont="1" applyBorder="1" applyAlignment="1">
      <alignment horizontal="center" vertical="center" wrapText="1"/>
    </xf>
    <xf numFmtId="168" fontId="136" fillId="0" borderId="75" xfId="6" applyNumberFormat="1" applyFont="1" applyBorder="1" applyAlignment="1">
      <alignment horizontal="center" vertical="center" wrapText="1"/>
    </xf>
    <xf numFmtId="168" fontId="136" fillId="0" borderId="122" xfId="6" applyNumberFormat="1" applyFont="1" applyBorder="1" applyAlignment="1">
      <alignment horizontal="center" vertical="center" wrapText="1"/>
    </xf>
    <xf numFmtId="0" fontId="20" fillId="0" borderId="1" xfId="6" applyFont="1" applyBorder="1" applyAlignment="1">
      <alignment vertical="center" wrapText="1"/>
    </xf>
    <xf numFmtId="0" fontId="20" fillId="0" borderId="2" xfId="6" applyFont="1" applyBorder="1" applyAlignment="1">
      <alignment horizontal="center" vertical="center" wrapText="1"/>
    </xf>
    <xf numFmtId="0" fontId="20" fillId="0" borderId="128" xfId="6" applyFont="1" applyBorder="1" applyAlignment="1">
      <alignment vertical="center" wrapText="1"/>
    </xf>
    <xf numFmtId="43" fontId="137" fillId="2" borderId="129" xfId="8" applyNumberFormat="1" applyFont="1" applyFill="1" applyBorder="1" applyAlignment="1">
      <alignment horizontal="center" vertical="center" wrapText="1"/>
    </xf>
    <xf numFmtId="0" fontId="20" fillId="0" borderId="4" xfId="6" applyFont="1" applyBorder="1" applyAlignment="1">
      <alignment vertical="center" wrapText="1"/>
    </xf>
    <xf numFmtId="0" fontId="20" fillId="0" borderId="5" xfId="6" applyFont="1" applyBorder="1" applyAlignment="1">
      <alignment horizontal="center" vertical="center" wrapText="1"/>
    </xf>
    <xf numFmtId="43" fontId="138" fillId="2" borderId="5" xfId="8" applyFont="1" applyFill="1" applyBorder="1" applyAlignment="1">
      <alignment horizontal="center" vertical="center" wrapText="1"/>
    </xf>
    <xf numFmtId="0" fontId="20" fillId="0" borderId="125" xfId="6" applyFont="1" applyBorder="1" applyAlignment="1">
      <alignment vertical="center" wrapText="1"/>
    </xf>
    <xf numFmtId="0" fontId="20" fillId="0" borderId="126" xfId="6" applyFont="1" applyBorder="1" applyAlignment="1">
      <alignment horizontal="center" vertical="center" wrapText="1"/>
    </xf>
    <xf numFmtId="43" fontId="138" fillId="2" borderId="126" xfId="8" applyFont="1" applyFill="1" applyBorder="1" applyAlignment="1">
      <alignment horizontal="center" vertical="center" wrapText="1"/>
    </xf>
    <xf numFmtId="43" fontId="138" fillId="2" borderId="127" xfId="6" applyNumberFormat="1" applyFont="1" applyFill="1" applyBorder="1" applyAlignment="1">
      <alignment horizontal="center" vertical="center" wrapText="1"/>
    </xf>
    <xf numFmtId="0" fontId="20" fillId="0" borderId="21" xfId="6" applyFont="1" applyBorder="1" applyAlignment="1">
      <alignment horizontal="center" vertical="center" wrapText="1"/>
    </xf>
    <xf numFmtId="0" fontId="20" fillId="0" borderId="68" xfId="6" applyFont="1" applyBorder="1" applyAlignment="1">
      <alignment horizontal="center" vertical="center" wrapText="1"/>
    </xf>
    <xf numFmtId="0" fontId="20" fillId="0" borderId="132" xfId="6" applyFont="1" applyBorder="1" applyAlignment="1">
      <alignment horizontal="center" vertical="center" wrapText="1"/>
    </xf>
    <xf numFmtId="0" fontId="20" fillId="0" borderId="133" xfId="6" applyFont="1" applyBorder="1" applyAlignment="1">
      <alignment horizontal="center" vertical="center" wrapText="1"/>
    </xf>
    <xf numFmtId="43" fontId="23" fillId="3" borderId="125" xfId="8" applyNumberFormat="1" applyFont="1" applyFill="1" applyBorder="1" applyAlignment="1">
      <alignment horizontal="center" vertical="center" wrapText="1"/>
    </xf>
    <xf numFmtId="4" fontId="23" fillId="3" borderId="126" xfId="8" applyNumberFormat="1" applyFont="1" applyFill="1" applyBorder="1" applyAlignment="1">
      <alignment horizontal="right" vertical="center" wrapText="1"/>
    </xf>
    <xf numFmtId="43" fontId="137" fillId="2" borderId="127" xfId="8" applyNumberFormat="1" applyFont="1" applyFill="1" applyBorder="1" applyAlignment="1">
      <alignment horizontal="center" vertical="center" wrapText="1"/>
    </xf>
    <xf numFmtId="4" fontId="24" fillId="0" borderId="130" xfId="6" applyNumberFormat="1" applyFont="1" applyFill="1" applyBorder="1" applyAlignment="1">
      <alignment horizontal="center" vertical="center" wrapText="1"/>
    </xf>
    <xf numFmtId="4" fontId="138" fillId="79" borderId="8" xfId="6" applyNumberFormat="1" applyFont="1" applyFill="1" applyBorder="1" applyAlignment="1">
      <alignment horizontal="center" vertical="center" wrapText="1"/>
    </xf>
    <xf numFmtId="0" fontId="24" fillId="0" borderId="15" xfId="3431" applyFont="1" applyBorder="1" applyAlignment="1">
      <alignment wrapText="1"/>
    </xf>
    <xf numFmtId="0" fontId="24" fillId="0" borderId="16" xfId="3431" applyFont="1" applyBorder="1" applyAlignment="1">
      <alignment horizontal="center" vertical="center" wrapText="1"/>
    </xf>
    <xf numFmtId="4" fontId="24" fillId="0" borderId="16" xfId="6" applyNumberFormat="1" applyFont="1" applyFill="1" applyBorder="1" applyAlignment="1">
      <alignment horizontal="center" vertical="center" wrapText="1"/>
    </xf>
    <xf numFmtId="4" fontId="24" fillId="99" borderId="131" xfId="6" applyNumberFormat="1" applyFont="1" applyFill="1" applyBorder="1" applyAlignment="1">
      <alignment horizontal="center" vertical="center" wrapText="1"/>
    </xf>
    <xf numFmtId="4" fontId="24" fillId="99" borderId="126" xfId="6" applyNumberFormat="1" applyFont="1" applyFill="1" applyBorder="1" applyAlignment="1">
      <alignment horizontal="center" vertical="center" wrapText="1"/>
    </xf>
    <xf numFmtId="4" fontId="20" fillId="0" borderId="0" xfId="6" applyNumberFormat="1" applyFont="1" applyAlignment="1">
      <alignment wrapText="1"/>
    </xf>
    <xf numFmtId="4" fontId="21" fillId="88" borderId="17" xfId="6" applyNumberFormat="1" applyFont="1" applyFill="1" applyBorder="1" applyAlignment="1">
      <alignment horizontal="center" vertical="center" wrapText="1"/>
    </xf>
    <xf numFmtId="4" fontId="21" fillId="0" borderId="17" xfId="6" applyNumberFormat="1" applyFont="1" applyBorder="1" applyAlignment="1">
      <alignment horizontal="center" vertical="center" wrapText="1"/>
    </xf>
    <xf numFmtId="4" fontId="24" fillId="0" borderId="15" xfId="6" applyNumberFormat="1" applyFont="1" applyBorder="1" applyAlignment="1">
      <alignment horizontal="center" vertical="center" wrapText="1"/>
    </xf>
    <xf numFmtId="4" fontId="24" fillId="0" borderId="16" xfId="6" applyNumberFormat="1" applyFont="1" applyBorder="1" applyAlignment="1">
      <alignment horizontal="center" vertical="center" wrapText="1"/>
    </xf>
    <xf numFmtId="4" fontId="24" fillId="0" borderId="17" xfId="6" applyNumberFormat="1" applyFont="1" applyBorder="1" applyAlignment="1">
      <alignment horizontal="center" vertical="center" wrapText="1"/>
    </xf>
    <xf numFmtId="4" fontId="22" fillId="87" borderId="50" xfId="6" applyNumberFormat="1" applyFont="1" applyFill="1" applyBorder="1" applyAlignment="1">
      <alignment horizontal="center" vertical="center" wrapText="1"/>
    </xf>
    <xf numFmtId="170" fontId="20" fillId="0" borderId="0" xfId="5" applyNumberFormat="1" applyFont="1" applyAlignment="1">
      <alignment wrapText="1"/>
    </xf>
    <xf numFmtId="43" fontId="20" fillId="0" borderId="0" xfId="6" applyNumberFormat="1" applyFont="1" applyAlignment="1">
      <alignment wrapText="1"/>
    </xf>
    <xf numFmtId="4" fontId="150" fillId="0" borderId="0" xfId="6" applyNumberFormat="1" applyFont="1" applyAlignment="1">
      <alignment wrapText="1"/>
    </xf>
    <xf numFmtId="0" fontId="140" fillId="46" borderId="0" xfId="2391" applyFont="1" applyFill="1" applyAlignment="1"/>
    <xf numFmtId="0" fontId="209" fillId="46" borderId="0" xfId="2391" applyFont="1" applyFill="1" applyAlignment="1">
      <alignment horizontal="center"/>
    </xf>
    <xf numFmtId="0" fontId="209" fillId="46" borderId="0" xfId="2391" applyFont="1" applyFill="1"/>
    <xf numFmtId="0" fontId="210" fillId="46" borderId="0" xfId="2391" applyFont="1" applyFill="1" applyAlignment="1">
      <alignment wrapText="1"/>
    </xf>
    <xf numFmtId="43" fontId="10" fillId="0" borderId="0" xfId="5" applyAlignment="1">
      <alignment horizontal="center" vertical="center"/>
    </xf>
    <xf numFmtId="164" fontId="10" fillId="0" borderId="0" xfId="2391" applyNumberFormat="1"/>
    <xf numFmtId="173" fontId="134" fillId="0" borderId="13" xfId="2711" applyNumberFormat="1" applyFont="1" applyBorder="1" applyAlignment="1">
      <alignment horizontal="center" vertical="center" wrapText="1"/>
    </xf>
    <xf numFmtId="0" fontId="0" fillId="0" borderId="18" xfId="0" applyBorder="1" applyAlignment="1">
      <alignment vertical="center"/>
    </xf>
    <xf numFmtId="0" fontId="222" fillId="0" borderId="91" xfId="0" applyFont="1" applyBorder="1" applyAlignment="1">
      <alignment horizontal="left" vertical="center"/>
    </xf>
    <xf numFmtId="0" fontId="0" fillId="0" borderId="18" xfId="0" applyBorder="1" applyAlignment="1">
      <alignment vertical="center" wrapText="1"/>
    </xf>
    <xf numFmtId="0" fontId="24" fillId="0" borderId="15" xfId="3431" applyFont="1" applyBorder="1" applyAlignment="1">
      <alignment vertical="center" wrapText="1"/>
    </xf>
    <xf numFmtId="4" fontId="23" fillId="0" borderId="15" xfId="6" applyNumberFormat="1" applyFont="1" applyFill="1" applyBorder="1" applyAlignment="1">
      <alignment horizontal="center" vertical="center" wrapText="1"/>
    </xf>
    <xf numFmtId="4" fontId="23" fillId="0" borderId="16" xfId="6" applyNumberFormat="1" applyFont="1" applyFill="1" applyBorder="1" applyAlignment="1">
      <alignment horizontal="center" vertical="center" wrapText="1"/>
    </xf>
    <xf numFmtId="170" fontId="144" fillId="0" borderId="0" xfId="5" applyNumberFormat="1" applyFont="1"/>
    <xf numFmtId="0" fontId="27" fillId="0" borderId="0" xfId="3549" applyFont="1" applyFill="1" applyAlignment="1">
      <alignment horizontal="center" vertical="center"/>
    </xf>
    <xf numFmtId="0" fontId="27" fillId="0" borderId="0" xfId="3549" applyFont="1" applyFill="1" applyAlignment="1">
      <alignment vertical="center"/>
    </xf>
    <xf numFmtId="0" fontId="29" fillId="0" borderId="106" xfId="3549" applyFont="1" applyFill="1" applyBorder="1" applyAlignment="1">
      <alignment vertical="center" wrapText="1"/>
    </xf>
    <xf numFmtId="0" fontId="29" fillId="0" borderId="0" xfId="3549" applyFont="1" applyFill="1" applyAlignment="1">
      <alignment vertical="center"/>
    </xf>
    <xf numFmtId="0" fontId="29" fillId="0" borderId="91" xfId="3549" applyFont="1" applyFill="1" applyBorder="1" applyAlignment="1">
      <alignment horizontal="center" vertical="center" wrapText="1"/>
    </xf>
    <xf numFmtId="0" fontId="29" fillId="0" borderId="121" xfId="3549" applyFont="1" applyFill="1" applyBorder="1" applyAlignment="1">
      <alignment horizontal="center" vertical="center"/>
    </xf>
    <xf numFmtId="0" fontId="29" fillId="0" borderId="106" xfId="3549" applyFont="1" applyFill="1" applyBorder="1" applyAlignment="1">
      <alignment horizontal="center" vertical="center"/>
    </xf>
    <xf numFmtId="0" fontId="29" fillId="0" borderId="0" xfId="3549" applyFont="1" applyFill="1" applyAlignment="1">
      <alignment horizontal="center" vertical="center"/>
    </xf>
    <xf numFmtId="0" fontId="27" fillId="0" borderId="121" xfId="3549" applyNumberFormat="1" applyFont="1" applyFill="1" applyBorder="1" applyAlignment="1">
      <alignment horizontal="center" vertical="center"/>
    </xf>
    <xf numFmtId="4" fontId="27" fillId="0" borderId="121" xfId="3549" applyNumberFormat="1" applyFont="1" applyFill="1" applyBorder="1" applyAlignment="1">
      <alignment vertical="center" wrapText="1"/>
    </xf>
    <xf numFmtId="4" fontId="27" fillId="0" borderId="121" xfId="3549" applyNumberFormat="1" applyFont="1" applyFill="1" applyBorder="1" applyAlignment="1">
      <alignment horizontal="center" vertical="center" wrapText="1"/>
    </xf>
    <xf numFmtId="4" fontId="27" fillId="0" borderId="106" xfId="3549" applyNumberFormat="1" applyFont="1" applyFill="1" applyBorder="1" applyAlignment="1">
      <alignment horizontal="center" vertical="center" wrapText="1"/>
    </xf>
    <xf numFmtId="167" fontId="257" fillId="0" borderId="121" xfId="3549" applyNumberFormat="1" applyFont="1" applyFill="1" applyBorder="1" applyAlignment="1">
      <alignment horizontal="center" vertical="center" wrapText="1"/>
    </xf>
    <xf numFmtId="167" fontId="257" fillId="0" borderId="106" xfId="3549" applyNumberFormat="1" applyFont="1" applyFill="1" applyBorder="1" applyAlignment="1">
      <alignment horizontal="center" vertical="center" wrapText="1"/>
    </xf>
    <xf numFmtId="4" fontId="14" fillId="0" borderId="121" xfId="3550" applyNumberFormat="1" applyFont="1" applyFill="1" applyBorder="1" applyAlignment="1">
      <alignment vertical="center" wrapText="1"/>
    </xf>
    <xf numFmtId="4" fontId="27" fillId="0" borderId="121" xfId="3550" applyNumberFormat="1" applyFont="1" applyFill="1" applyBorder="1" applyAlignment="1">
      <alignment horizontal="center" vertical="center" wrapText="1"/>
    </xf>
    <xf numFmtId="4" fontId="257" fillId="0" borderId="121" xfId="3550" applyNumberFormat="1" applyFont="1" applyFill="1" applyBorder="1" applyAlignment="1">
      <alignment horizontal="center" vertical="center" wrapText="1"/>
    </xf>
    <xf numFmtId="223" fontId="257" fillId="0" borderId="121" xfId="3549" applyNumberFormat="1" applyFont="1" applyFill="1" applyBorder="1" applyAlignment="1">
      <alignment horizontal="center" vertical="center" wrapText="1"/>
    </xf>
    <xf numFmtId="223" fontId="257" fillId="0" borderId="106" xfId="3549" applyNumberFormat="1" applyFont="1" applyFill="1" applyBorder="1" applyAlignment="1">
      <alignment horizontal="center" vertical="center" wrapText="1"/>
    </xf>
    <xf numFmtId="4" fontId="27" fillId="0" borderId="121" xfId="3549" applyNumberFormat="1" applyFont="1" applyFill="1" applyBorder="1" applyAlignment="1">
      <alignment horizontal="center" vertical="center"/>
    </xf>
    <xf numFmtId="4" fontId="27" fillId="0" borderId="106" xfId="3549" applyNumberFormat="1" applyFont="1" applyFill="1" applyBorder="1" applyAlignment="1">
      <alignment horizontal="center" vertical="center"/>
    </xf>
    <xf numFmtId="4" fontId="27" fillId="0" borderId="121" xfId="3549" applyNumberFormat="1" applyFont="1" applyFill="1" applyBorder="1" applyAlignment="1">
      <alignment horizontal="left" vertical="center" wrapText="1"/>
    </xf>
    <xf numFmtId="4" fontId="257" fillId="0" borderId="121" xfId="3549" applyNumberFormat="1" applyFont="1" applyFill="1" applyBorder="1" applyAlignment="1">
      <alignment horizontal="center" vertical="center" wrapText="1"/>
    </xf>
    <xf numFmtId="4" fontId="257" fillId="0" borderId="106" xfId="3549" applyNumberFormat="1" applyFont="1" applyFill="1" applyBorder="1" applyAlignment="1">
      <alignment horizontal="center" vertical="center" wrapText="1"/>
    </xf>
    <xf numFmtId="4" fontId="27" fillId="0" borderId="121" xfId="3433" applyNumberFormat="1" applyFont="1" applyFill="1" applyBorder="1" applyAlignment="1">
      <alignment horizontal="center" vertical="center" wrapText="1"/>
    </xf>
    <xf numFmtId="4" fontId="27" fillId="0" borderId="0" xfId="3549" applyNumberFormat="1" applyFont="1" applyFill="1" applyAlignment="1">
      <alignment vertical="center"/>
    </xf>
    <xf numFmtId="4" fontId="27" fillId="0" borderId="121" xfId="3549" applyNumberFormat="1" applyFont="1" applyFill="1" applyBorder="1" applyAlignment="1">
      <alignment vertical="center"/>
    </xf>
    <xf numFmtId="4" fontId="27" fillId="0" borderId="106" xfId="3549" applyNumberFormat="1" applyFont="1" applyFill="1" applyBorder="1" applyAlignment="1">
      <alignment vertical="center"/>
    </xf>
    <xf numFmtId="4" fontId="27" fillId="0" borderId="121" xfId="3437" applyNumberFormat="1" applyFont="1" applyFill="1" applyBorder="1" applyAlignment="1">
      <alignment horizontal="center" vertical="center"/>
    </xf>
    <xf numFmtId="4" fontId="27" fillId="0" borderId="121" xfId="3437" applyNumberFormat="1" applyFont="1" applyFill="1" applyBorder="1" applyAlignment="1">
      <alignment vertical="center" wrapText="1"/>
    </xf>
    <xf numFmtId="4" fontId="27" fillId="0" borderId="121" xfId="3437" applyNumberFormat="1" applyFont="1" applyFill="1" applyBorder="1" applyAlignment="1">
      <alignment horizontal="center" vertical="center" wrapText="1"/>
    </xf>
    <xf numFmtId="0" fontId="20" fillId="0" borderId="0" xfId="3580"/>
    <xf numFmtId="0" fontId="21" fillId="0" borderId="0" xfId="3580" applyFont="1"/>
    <xf numFmtId="4" fontId="13" fillId="0" borderId="121" xfId="3580" applyNumberFormat="1" applyFont="1" applyFill="1" applyBorder="1" applyAlignment="1">
      <alignment horizontal="center" vertical="center"/>
    </xf>
    <xf numFmtId="49" fontId="13" fillId="0" borderId="121" xfId="3580" applyNumberFormat="1" applyFont="1" applyFill="1" applyBorder="1" applyAlignment="1">
      <alignment horizontal="center" vertical="center"/>
    </xf>
    <xf numFmtId="49" fontId="13" fillId="0" borderId="121" xfId="3580" applyNumberFormat="1" applyFont="1" applyFill="1" applyBorder="1" applyAlignment="1">
      <alignment horizontal="left" vertical="center" wrapText="1"/>
    </xf>
    <xf numFmtId="49" fontId="13" fillId="0" borderId="121" xfId="3580" applyNumberFormat="1" applyFont="1" applyFill="1" applyBorder="1" applyAlignment="1">
      <alignment horizontal="center" vertical="center" wrapText="1"/>
    </xf>
    <xf numFmtId="4" fontId="14" fillId="0" borderId="121" xfId="3580" applyNumberFormat="1" applyFont="1" applyFill="1" applyBorder="1" applyAlignment="1">
      <alignment horizontal="center" vertical="center"/>
    </xf>
    <xf numFmtId="166" fontId="14" fillId="0" borderId="121" xfId="3" applyFont="1" applyFill="1" applyBorder="1" applyAlignment="1">
      <alignment horizontal="center" vertical="center" wrapText="1"/>
    </xf>
    <xf numFmtId="0" fontId="14" fillId="0" borderId="121" xfId="9" applyFont="1" applyFill="1" applyBorder="1" applyAlignment="1">
      <alignment horizontal="left" vertical="center" wrapText="1"/>
    </xf>
    <xf numFmtId="49" fontId="14" fillId="0" borderId="121" xfId="3" applyNumberFormat="1" applyFont="1" applyFill="1" applyBorder="1" applyAlignment="1">
      <alignment horizontal="center" vertical="center"/>
    </xf>
    <xf numFmtId="49" fontId="14" fillId="0" borderId="121" xfId="10" applyNumberFormat="1" applyFont="1" applyFill="1" applyBorder="1" applyAlignment="1">
      <alignment horizontal="left" vertical="center" wrapText="1" indent="2"/>
    </xf>
    <xf numFmtId="166" fontId="16" fillId="0" borderId="121" xfId="3" applyFont="1" applyFill="1" applyBorder="1" applyAlignment="1">
      <alignment horizontal="center" vertical="center" wrapText="1"/>
    </xf>
    <xf numFmtId="166" fontId="14" fillId="0" borderId="121" xfId="3" applyFont="1" applyFill="1" applyBorder="1" applyAlignment="1">
      <alignment horizontal="left" vertical="center" wrapText="1" indent="2"/>
    </xf>
    <xf numFmtId="49" fontId="16" fillId="0" borderId="121" xfId="3" applyNumberFormat="1" applyFont="1" applyFill="1" applyBorder="1" applyAlignment="1">
      <alignment horizontal="center" vertical="center"/>
    </xf>
    <xf numFmtId="166" fontId="14" fillId="0" borderId="121" xfId="330" applyFont="1" applyFill="1" applyBorder="1" applyAlignment="1">
      <alignment horizontal="center" vertical="center" wrapText="1"/>
    </xf>
    <xf numFmtId="0" fontId="14" fillId="0" borderId="121" xfId="9" applyFont="1" applyFill="1" applyBorder="1" applyAlignment="1">
      <alignment horizontal="left" vertical="center" wrapText="1" indent="2"/>
    </xf>
    <xf numFmtId="166" fontId="14" fillId="0" borderId="121" xfId="3" applyFont="1" applyFill="1" applyBorder="1" applyAlignment="1">
      <alignment horizontal="left" vertical="center" wrapText="1"/>
    </xf>
    <xf numFmtId="166" fontId="16" fillId="0" borderId="121" xfId="330" applyFont="1" applyFill="1" applyBorder="1" applyAlignment="1">
      <alignment horizontal="center" vertical="center" wrapText="1"/>
    </xf>
    <xf numFmtId="166" fontId="16" fillId="0" borderId="121" xfId="330" applyFont="1" applyFill="1" applyBorder="1" applyAlignment="1">
      <alignment horizontal="left" vertical="center" wrapText="1"/>
    </xf>
    <xf numFmtId="166" fontId="16" fillId="0" borderId="121" xfId="3" applyFont="1" applyFill="1" applyBorder="1" applyAlignment="1">
      <alignment horizontal="left" vertical="center" wrapText="1" indent="2"/>
    </xf>
    <xf numFmtId="0" fontId="14" fillId="0" borderId="121" xfId="3580" applyFont="1" applyFill="1" applyBorder="1" applyAlignment="1">
      <alignment horizontal="left" vertical="center" wrapText="1"/>
    </xf>
    <xf numFmtId="49" fontId="14" fillId="0" borderId="121" xfId="3580" applyNumberFormat="1" applyFont="1" applyFill="1" applyBorder="1" applyAlignment="1">
      <alignment horizontal="center" vertical="center" wrapText="1"/>
    </xf>
    <xf numFmtId="1" fontId="138" fillId="0" borderId="121" xfId="3567" applyNumberFormat="1" applyFont="1" applyFill="1" applyBorder="1" applyAlignment="1">
      <alignment horizontal="center" vertical="center"/>
    </xf>
    <xf numFmtId="1" fontId="138" fillId="0" borderId="121" xfId="3303" applyNumberFormat="1" applyFont="1" applyFill="1" applyBorder="1" applyAlignment="1">
      <alignment horizontal="center" vertical="center" wrapText="1"/>
    </xf>
    <xf numFmtId="1" fontId="138" fillId="0" borderId="121" xfId="3567" applyNumberFormat="1" applyFont="1" applyFill="1" applyBorder="1" applyAlignment="1">
      <alignment horizontal="center" vertical="center" wrapText="1"/>
    </xf>
    <xf numFmtId="49" fontId="138" fillId="0" borderId="121" xfId="3303" applyNumberFormat="1" applyFont="1" applyFill="1" applyBorder="1" applyAlignment="1">
      <alignment horizontal="center" vertical="center" wrapText="1"/>
    </xf>
    <xf numFmtId="0" fontId="27" fillId="0" borderId="0" xfId="3567" applyFont="1" applyFill="1"/>
    <xf numFmtId="0" fontId="27" fillId="0" borderId="0" xfId="3567" applyFont="1" applyFill="1" applyAlignment="1">
      <alignment horizontal="center" vertical="center"/>
    </xf>
    <xf numFmtId="0" fontId="259" fillId="0" borderId="0" xfId="3437" applyNumberFormat="1" applyFont="1" applyFill="1" applyAlignment="1">
      <alignment vertical="center" wrapText="1"/>
    </xf>
    <xf numFmtId="0" fontId="144" fillId="0" borderId="0" xfId="3570" applyFont="1" applyAlignment="1">
      <alignment horizontal="left" vertical="center" wrapText="1"/>
    </xf>
    <xf numFmtId="0" fontId="144" fillId="0" borderId="0" xfId="3570" applyFont="1" applyAlignment="1">
      <alignment horizontal="center" vertical="center" wrapText="1"/>
    </xf>
    <xf numFmtId="0" fontId="144" fillId="0" borderId="0" xfId="3570" applyFont="1" applyAlignment="1">
      <alignment vertical="center"/>
    </xf>
    <xf numFmtId="0" fontId="260" fillId="0" borderId="0" xfId="3570" applyNumberFormat="1" applyFont="1" applyAlignment="1">
      <alignment horizontal="left" vertical="center" wrapText="1"/>
    </xf>
    <xf numFmtId="0" fontId="158" fillId="0" borderId="0" xfId="3570" applyFont="1" applyAlignment="1">
      <alignment horizontal="left" vertical="center" wrapText="1"/>
    </xf>
    <xf numFmtId="0" fontId="14" fillId="0" borderId="0" xfId="3570" applyNumberFormat="1" applyFont="1" applyAlignment="1">
      <alignment horizontal="center" vertical="center" wrapText="1"/>
    </xf>
    <xf numFmtId="0" fontId="14" fillId="0" borderId="0" xfId="3570" applyFont="1" applyAlignment="1">
      <alignment horizontal="left" vertical="center" wrapText="1"/>
    </xf>
    <xf numFmtId="0" fontId="14" fillId="0" borderId="0" xfId="3570" applyFont="1" applyAlignment="1">
      <alignment horizontal="center" vertical="center" wrapText="1"/>
    </xf>
    <xf numFmtId="0" fontId="258" fillId="0" borderId="0" xfId="3570" applyNumberFormat="1" applyFont="1" applyAlignment="1">
      <alignment vertical="center" wrapText="1"/>
    </xf>
    <xf numFmtId="0" fontId="262" fillId="0" borderId="0" xfId="3570" applyFont="1" applyAlignment="1">
      <alignment horizontal="left" vertical="center" wrapText="1"/>
    </xf>
    <xf numFmtId="0" fontId="262" fillId="0" borderId="0" xfId="3570" applyFont="1" applyAlignment="1">
      <alignment horizontal="center" vertical="center" wrapText="1"/>
    </xf>
    <xf numFmtId="0" fontId="24" fillId="0" borderId="0" xfId="3570" applyFont="1" applyAlignment="1">
      <alignment horizontal="center" vertical="center" wrapText="1"/>
    </xf>
    <xf numFmtId="0" fontId="264" fillId="0" borderId="121" xfId="3570" applyNumberFormat="1" applyFont="1" applyBorder="1" applyAlignment="1">
      <alignment horizontal="center" vertical="center" wrapText="1"/>
    </xf>
    <xf numFmtId="0" fontId="24" fillId="0" borderId="121" xfId="3570" applyFont="1" applyBorder="1" applyAlignment="1">
      <alignment horizontal="center" vertical="center" wrapText="1"/>
    </xf>
    <xf numFmtId="0" fontId="24" fillId="0" borderId="121" xfId="3570" applyFont="1" applyBorder="1" applyAlignment="1">
      <alignment horizontal="left" vertical="center" wrapText="1"/>
    </xf>
    <xf numFmtId="0" fontId="24" fillId="0" borderId="121" xfId="3570" applyNumberFormat="1" applyFont="1" applyBorder="1" applyAlignment="1">
      <alignment horizontal="center" vertical="center" wrapText="1"/>
    </xf>
    <xf numFmtId="0" fontId="264" fillId="0" borderId="121" xfId="3570" applyFont="1" applyBorder="1" applyAlignment="1">
      <alignment horizontal="left" vertical="center" wrapText="1"/>
    </xf>
    <xf numFmtId="0" fontId="144" fillId="0" borderId="0" xfId="3570" applyFont="1" applyAlignment="1">
      <alignment vertical="center" wrapText="1"/>
    </xf>
    <xf numFmtId="0" fontId="264" fillId="0" borderId="121" xfId="3570" applyFont="1" applyBorder="1" applyAlignment="1">
      <alignment horizontal="center" vertical="center" wrapText="1"/>
    </xf>
    <xf numFmtId="4" fontId="264" fillId="2" borderId="121" xfId="3570" applyNumberFormat="1" applyFont="1" applyFill="1" applyBorder="1" applyAlignment="1">
      <alignment horizontal="center" vertical="center" wrapText="1"/>
    </xf>
    <xf numFmtId="0" fontId="264" fillId="0" borderId="126" xfId="3570" applyNumberFormat="1" applyFont="1" applyBorder="1" applyAlignment="1">
      <alignment horizontal="center" vertical="center" wrapText="1"/>
    </xf>
    <xf numFmtId="0" fontId="264" fillId="0" borderId="126" xfId="3570" applyFont="1" applyBorder="1" applyAlignment="1">
      <alignment horizontal="center" vertical="center" wrapText="1"/>
    </xf>
    <xf numFmtId="0" fontId="21" fillId="0" borderId="91" xfId="3570" applyNumberFormat="1" applyFont="1" applyBorder="1" applyAlignment="1">
      <alignment horizontal="center" vertical="center" wrapText="1"/>
    </xf>
    <xf numFmtId="4" fontId="264" fillId="0" borderId="121" xfId="3570" applyNumberFormat="1" applyFont="1" applyBorder="1" applyAlignment="1">
      <alignment horizontal="center" vertical="center" wrapText="1"/>
    </xf>
    <xf numFmtId="0" fontId="263" fillId="0" borderId="8" xfId="3570" applyNumberFormat="1" applyFont="1" applyBorder="1" applyAlignment="1">
      <alignment horizontal="center" vertical="center" wrapText="1"/>
    </xf>
    <xf numFmtId="4" fontId="263" fillId="0" borderId="121" xfId="3570" applyNumberFormat="1" applyFont="1" applyBorder="1" applyAlignment="1">
      <alignment horizontal="center" vertical="center" wrapText="1"/>
    </xf>
    <xf numFmtId="0" fontId="264" fillId="0" borderId="128" xfId="3570" applyNumberFormat="1" applyFont="1" applyBorder="1" applyAlignment="1">
      <alignment horizontal="center" vertical="center" wrapText="1"/>
    </xf>
    <xf numFmtId="0" fontId="263" fillId="0" borderId="128" xfId="3570" applyNumberFormat="1" applyFont="1" applyBorder="1" applyAlignment="1">
      <alignment horizontal="center" vertical="center" wrapText="1"/>
    </xf>
    <xf numFmtId="0" fontId="264" fillId="0" borderId="128" xfId="3570" applyNumberFormat="1" applyFont="1" applyFill="1" applyBorder="1" applyAlignment="1">
      <alignment horizontal="center" vertical="center" wrapText="1"/>
    </xf>
    <xf numFmtId="0" fontId="158" fillId="0" borderId="0" xfId="3570" applyFont="1" applyAlignment="1">
      <alignment vertical="center"/>
    </xf>
    <xf numFmtId="14" fontId="24" fillId="0" borderId="121" xfId="3570" applyNumberFormat="1" applyFont="1" applyBorder="1" applyAlignment="1">
      <alignment horizontal="center" vertical="center" wrapText="1"/>
    </xf>
    <xf numFmtId="0" fontId="24" fillId="0" borderId="126" xfId="3570" applyNumberFormat="1" applyFont="1" applyBorder="1" applyAlignment="1">
      <alignment horizontal="center" vertical="center" wrapText="1"/>
    </xf>
    <xf numFmtId="0" fontId="24" fillId="0" borderId="126" xfId="3570" applyFont="1" applyBorder="1" applyAlignment="1">
      <alignment horizontal="center" vertical="center" wrapText="1"/>
    </xf>
    <xf numFmtId="0" fontId="268" fillId="0" borderId="121" xfId="3570" applyFont="1" applyFill="1" applyBorder="1" applyAlignment="1" applyProtection="1">
      <alignment horizontal="center" vertical="center" wrapText="1"/>
    </xf>
    <xf numFmtId="0" fontId="264" fillId="0" borderId="7" xfId="3570" applyFont="1" applyBorder="1" applyAlignment="1">
      <alignment horizontal="center" vertical="center" wrapText="1"/>
    </xf>
    <xf numFmtId="4" fontId="24" fillId="0" borderId="121" xfId="3570" applyNumberFormat="1" applyFont="1" applyBorder="1" applyAlignment="1">
      <alignment horizontal="center" vertical="center" wrapText="1"/>
    </xf>
    <xf numFmtId="0" fontId="269" fillId="0" borderId="0" xfId="3570" applyNumberFormat="1" applyFont="1" applyAlignment="1">
      <alignment horizontal="justify" vertical="center" wrapText="1"/>
    </xf>
    <xf numFmtId="0" fontId="144" fillId="0" borderId="0" xfId="3570" applyNumberFormat="1" applyFont="1" applyAlignment="1">
      <alignment vertical="center" wrapText="1"/>
    </xf>
    <xf numFmtId="0" fontId="144" fillId="0" borderId="0" xfId="3571" applyFont="1" applyAlignment="1">
      <alignment horizontal="center" vertical="center"/>
    </xf>
    <xf numFmtId="0" fontId="144" fillId="0" borderId="0" xfId="3571" applyFont="1" applyAlignment="1">
      <alignment vertical="center"/>
    </xf>
    <xf numFmtId="0" fontId="21" fillId="0" borderId="121" xfId="3571" applyFont="1" applyBorder="1" applyAlignment="1">
      <alignment horizontal="center" vertical="center" wrapText="1"/>
    </xf>
    <xf numFmtId="0" fontId="21" fillId="0" borderId="121" xfId="3571" applyFont="1" applyBorder="1" applyAlignment="1">
      <alignment horizontal="center" vertical="center"/>
    </xf>
    <xf numFmtId="0" fontId="21" fillId="0" borderId="0" xfId="3571" applyFont="1" applyAlignment="1">
      <alignment horizontal="center" vertical="center"/>
    </xf>
    <xf numFmtId="0" fontId="144" fillId="0" borderId="121" xfId="3570" applyFont="1" applyBorder="1" applyAlignment="1">
      <alignment horizontal="center" vertical="center"/>
    </xf>
    <xf numFmtId="0" fontId="144" fillId="0" borderId="121" xfId="3570" applyNumberFormat="1" applyFont="1" applyBorder="1" applyAlignment="1">
      <alignment vertical="center" wrapText="1"/>
    </xf>
    <xf numFmtId="0" fontId="144" fillId="0" borderId="121" xfId="3571" applyFont="1" applyBorder="1" applyAlignment="1">
      <alignment horizontal="center" vertical="center" wrapText="1"/>
    </xf>
    <xf numFmtId="4" fontId="27" fillId="0" borderId="121" xfId="3571" applyNumberFormat="1" applyFont="1" applyBorder="1" applyAlignment="1">
      <alignment horizontal="right" vertical="center" wrapText="1"/>
    </xf>
    <xf numFmtId="4" fontId="27" fillId="0" borderId="121" xfId="3571" applyNumberFormat="1" applyFont="1" applyBorder="1" applyAlignment="1">
      <alignment horizontal="center" vertical="center" wrapText="1"/>
    </xf>
    <xf numFmtId="0" fontId="27" fillId="0" borderId="0" xfId="3571" applyFont="1" applyAlignment="1">
      <alignment horizontal="center" vertical="center"/>
    </xf>
    <xf numFmtId="0" fontId="27" fillId="0" borderId="121" xfId="3571" applyNumberFormat="1" applyFont="1" applyBorder="1" applyAlignment="1">
      <alignment horizontal="center" vertical="center" wrapText="1"/>
    </xf>
    <xf numFmtId="4" fontId="257" fillId="0" borderId="121" xfId="3571" applyNumberFormat="1" applyFont="1" applyBorder="1" applyAlignment="1">
      <alignment horizontal="right" vertical="center" wrapText="1"/>
    </xf>
    <xf numFmtId="4" fontId="27" fillId="0" borderId="121" xfId="3571" applyNumberFormat="1" applyFont="1" applyBorder="1" applyAlignment="1">
      <alignment horizontal="center" vertical="center"/>
    </xf>
    <xf numFmtId="4" fontId="27" fillId="0" borderId="121" xfId="3571" applyNumberFormat="1" applyFont="1" applyBorder="1" applyAlignment="1">
      <alignment horizontal="right" vertical="center"/>
    </xf>
    <xf numFmtId="0" fontId="27" fillId="0" borderId="0" xfId="3571" applyFont="1" applyAlignment="1">
      <alignment vertical="center"/>
    </xf>
    <xf numFmtId="0" fontId="144" fillId="0" borderId="121" xfId="3570" applyNumberFormat="1" applyFont="1" applyBorder="1" applyAlignment="1">
      <alignment horizontal="left" vertical="center" wrapText="1" indent="3"/>
    </xf>
    <xf numFmtId="0" fontId="27" fillId="0" borderId="121" xfId="3571" applyFont="1" applyBorder="1" applyAlignment="1">
      <alignment horizontal="center" vertical="center" wrapText="1"/>
    </xf>
    <xf numFmtId="0" fontId="27" fillId="0" borderId="121" xfId="3433" applyFont="1" applyBorder="1" applyAlignment="1">
      <alignment horizontal="center" vertical="center" wrapText="1"/>
    </xf>
    <xf numFmtId="49" fontId="14" fillId="2" borderId="0" xfId="3570" applyNumberFormat="1" applyFont="1" applyFill="1"/>
    <xf numFmtId="0" fontId="14" fillId="2" borderId="0" xfId="3570" applyFont="1" applyFill="1"/>
    <xf numFmtId="0" fontId="273" fillId="2" borderId="0" xfId="3570" applyFont="1" applyFill="1" applyBorder="1"/>
    <xf numFmtId="0" fontId="13" fillId="2" borderId="0" xfId="3570" applyFont="1" applyFill="1" applyBorder="1" applyAlignment="1">
      <alignment wrapText="1"/>
    </xf>
    <xf numFmtId="0" fontId="13" fillId="2" borderId="121" xfId="3570" applyFont="1" applyFill="1" applyBorder="1" applyAlignment="1">
      <alignment horizontal="center" vertical="center" wrapText="1"/>
    </xf>
    <xf numFmtId="0" fontId="138" fillId="2" borderId="121" xfId="3458" applyNumberFormat="1" applyFont="1" applyFill="1" applyBorder="1" applyAlignment="1">
      <alignment horizontal="center" vertical="center" wrapText="1"/>
    </xf>
    <xf numFmtId="0" fontId="138" fillId="2" borderId="121" xfId="3568" applyFont="1" applyFill="1" applyBorder="1" applyAlignment="1">
      <alignment horizontal="center" vertical="center" wrapText="1"/>
    </xf>
    <xf numFmtId="0" fontId="138" fillId="2" borderId="0" xfId="3570" applyFont="1" applyFill="1" applyAlignment="1">
      <alignment vertical="center"/>
    </xf>
    <xf numFmtId="0" fontId="138" fillId="2" borderId="0" xfId="3570" applyFont="1" applyFill="1"/>
    <xf numFmtId="0" fontId="13" fillId="2" borderId="121" xfId="3570" applyFont="1" applyFill="1" applyBorder="1" applyAlignment="1">
      <alignment horizontal="center" vertical="top"/>
    </xf>
    <xf numFmtId="0" fontId="138" fillId="2" borderId="0" xfId="3570" applyFont="1" applyFill="1" applyAlignment="1">
      <alignment horizontal="center" vertical="top"/>
    </xf>
    <xf numFmtId="0" fontId="27" fillId="0" borderId="121" xfId="3570" applyNumberFormat="1" applyFont="1" applyBorder="1" applyAlignment="1">
      <alignment horizontal="center" vertical="center" wrapText="1"/>
    </xf>
    <xf numFmtId="0" fontId="257" fillId="0" borderId="121" xfId="3570" applyFont="1" applyBorder="1" applyAlignment="1">
      <alignment vertical="center" wrapText="1"/>
    </xf>
    <xf numFmtId="4" fontId="14" fillId="2" borderId="121" xfId="3570" applyNumberFormat="1" applyFont="1" applyFill="1" applyBorder="1" applyAlignment="1">
      <alignment horizontal="center" vertical="center"/>
    </xf>
    <xf numFmtId="0" fontId="273" fillId="2" borderId="0" xfId="3570" applyFont="1" applyFill="1" applyAlignment="1">
      <alignment horizontal="left" vertical="center"/>
    </xf>
    <xf numFmtId="0" fontId="274" fillId="0" borderId="121" xfId="3570" applyNumberFormat="1" applyFont="1" applyBorder="1" applyAlignment="1">
      <alignment horizontal="center" vertical="center" wrapText="1"/>
    </xf>
    <xf numFmtId="0" fontId="275" fillId="0" borderId="121" xfId="3570" applyFont="1" applyBorder="1" applyAlignment="1">
      <alignment vertical="center" wrapText="1"/>
    </xf>
    <xf numFmtId="4" fontId="16" fillId="2" borderId="121" xfId="3570" applyNumberFormat="1" applyFont="1" applyFill="1" applyBorder="1" applyAlignment="1">
      <alignment horizontal="center" vertical="center"/>
    </xf>
    <xf numFmtId="0" fontId="16" fillId="2" borderId="121" xfId="3570" applyFont="1" applyFill="1" applyBorder="1" applyAlignment="1">
      <alignment horizontal="center" vertical="center"/>
    </xf>
    <xf numFmtId="0" fontId="16" fillId="2" borderId="0" xfId="3570" applyFont="1" applyFill="1" applyAlignment="1">
      <alignment horizontal="left" vertical="center"/>
    </xf>
    <xf numFmtId="0" fontId="16" fillId="2" borderId="0" xfId="3570" applyFont="1" applyFill="1"/>
    <xf numFmtId="0" fontId="275" fillId="0" borderId="121" xfId="3570" applyNumberFormat="1" applyFont="1" applyBorder="1" applyAlignment="1">
      <alignment horizontal="center" vertical="center" wrapText="1"/>
    </xf>
    <xf numFmtId="0" fontId="275" fillId="0" borderId="121" xfId="3570" applyNumberFormat="1" applyFont="1" applyFill="1" applyBorder="1" applyAlignment="1">
      <alignment horizontal="center" vertical="center" wrapText="1"/>
    </xf>
    <xf numFmtId="0" fontId="275" fillId="2" borderId="121" xfId="3570" applyFont="1" applyFill="1" applyBorder="1" applyAlignment="1">
      <alignment vertical="center" wrapText="1"/>
    </xf>
    <xf numFmtId="43" fontId="16" fillId="2" borderId="121" xfId="3570" applyNumberFormat="1" applyFont="1" applyFill="1" applyBorder="1" applyAlignment="1">
      <alignment horizontal="center" vertical="center"/>
    </xf>
    <xf numFmtId="0" fontId="257" fillId="0" borderId="121" xfId="3570" applyNumberFormat="1" applyFont="1" applyBorder="1" applyAlignment="1">
      <alignment horizontal="center" vertical="center" wrapText="1"/>
    </xf>
    <xf numFmtId="0" fontId="27" fillId="0" borderId="121" xfId="2400" applyFont="1" applyBorder="1" applyAlignment="1" applyProtection="1">
      <alignment wrapText="1"/>
    </xf>
    <xf numFmtId="0" fontId="14" fillId="2" borderId="121" xfId="3570" applyFont="1" applyFill="1" applyBorder="1" applyAlignment="1">
      <alignment horizontal="center" vertical="center"/>
    </xf>
    <xf numFmtId="0" fontId="14" fillId="2" borderId="0" xfId="3570" applyFont="1" applyFill="1" applyAlignment="1">
      <alignment horizontal="left" vertical="center"/>
    </xf>
    <xf numFmtId="0" fontId="27" fillId="0" borderId="121" xfId="2400" applyNumberFormat="1" applyFont="1" applyBorder="1" applyAlignment="1" applyProtection="1">
      <alignment vertical="center" wrapText="1"/>
    </xf>
    <xf numFmtId="0" fontId="27" fillId="0" borderId="121" xfId="2400" applyFont="1" applyBorder="1" applyAlignment="1" applyProtection="1">
      <alignment vertical="center" wrapText="1"/>
    </xf>
    <xf numFmtId="0" fontId="14" fillId="2" borderId="0" xfId="3570" applyFont="1" applyFill="1" applyBorder="1"/>
    <xf numFmtId="0" fontId="27" fillId="0" borderId="121" xfId="2400" applyNumberFormat="1" applyFont="1" applyBorder="1" applyAlignment="1" applyProtection="1">
      <alignment wrapText="1"/>
    </xf>
    <xf numFmtId="0" fontId="261" fillId="0" borderId="121" xfId="3570" applyNumberFormat="1" applyFont="1" applyBorder="1" applyAlignment="1">
      <alignment horizontal="center" vertical="center" wrapText="1"/>
    </xf>
    <xf numFmtId="0" fontId="274" fillId="0" borderId="121" xfId="2400" applyFont="1" applyBorder="1" applyAlignment="1" applyProtection="1">
      <alignment vertical="center" wrapText="1"/>
    </xf>
    <xf numFmtId="0" fontId="261" fillId="0" borderId="121" xfId="3570" applyFont="1" applyBorder="1" applyAlignment="1">
      <alignment vertical="center" wrapText="1"/>
    </xf>
    <xf numFmtId="4" fontId="13" fillId="2" borderId="121" xfId="3570" applyNumberFormat="1" applyFont="1" applyFill="1" applyBorder="1" applyAlignment="1">
      <alignment horizontal="center" vertical="center"/>
    </xf>
    <xf numFmtId="0" fontId="13" fillId="2" borderId="0" xfId="3570" applyFont="1" applyFill="1"/>
    <xf numFmtId="0" fontId="24" fillId="0" borderId="121" xfId="3570" applyFont="1" applyBorder="1" applyAlignment="1">
      <alignment horizontal="center" vertical="center" wrapText="1"/>
    </xf>
    <xf numFmtId="0" fontId="264" fillId="0" borderId="121" xfId="3570" applyFont="1" applyBorder="1" applyAlignment="1">
      <alignment horizontal="center" vertical="center" wrapText="1"/>
    </xf>
    <xf numFmtId="0" fontId="19" fillId="0" borderId="121" xfId="3567" applyFont="1" applyFill="1" applyBorder="1" applyAlignment="1">
      <alignment horizontal="center" vertical="center" wrapText="1"/>
    </xf>
    <xf numFmtId="4" fontId="18" fillId="0" borderId="125" xfId="17" applyNumberFormat="1" applyFont="1" applyFill="1" applyBorder="1" applyAlignment="1">
      <alignment horizontal="center" vertical="center"/>
    </xf>
    <xf numFmtId="4" fontId="18" fillId="0" borderId="126" xfId="17" applyNumberFormat="1" applyFont="1" applyFill="1" applyBorder="1" applyAlignment="1">
      <alignment horizontal="center" vertical="center"/>
    </xf>
    <xf numFmtId="4" fontId="18" fillId="0" borderId="127" xfId="17" applyNumberFormat="1" applyFont="1" applyFill="1" applyBorder="1" applyAlignment="1">
      <alignment horizontal="center" vertical="center"/>
    </xf>
    <xf numFmtId="167" fontId="133" fillId="6" borderId="124" xfId="19" applyNumberFormat="1" applyFont="1" applyFill="1" applyBorder="1" applyAlignment="1">
      <alignment horizontal="center" vertical="center"/>
    </xf>
    <xf numFmtId="0" fontId="18" fillId="0" borderId="132" xfId="17" applyFont="1" applyFill="1" applyBorder="1" applyAlignment="1">
      <alignment horizontal="center" vertical="center"/>
    </xf>
    <xf numFmtId="167" fontId="133" fillId="49" borderId="0" xfId="19" applyNumberFormat="1" applyFont="1" applyFill="1" applyBorder="1" applyAlignment="1">
      <alignment horizontal="center" vertical="center"/>
    </xf>
    <xf numFmtId="0" fontId="144" fillId="0" borderId="0" xfId="3584" applyFont="1" applyAlignment="1">
      <alignment horizontal="center" vertical="center"/>
    </xf>
    <xf numFmtId="0" fontId="144" fillId="0" borderId="0" xfId="3584" applyFont="1" applyAlignment="1">
      <alignment vertical="center"/>
    </xf>
    <xf numFmtId="0" fontId="144" fillId="0" borderId="0" xfId="3584" applyFont="1" applyAlignment="1">
      <alignment vertical="center" wrapText="1"/>
    </xf>
    <xf numFmtId="0" fontId="276" fillId="0" borderId="0" xfId="3584" applyFont="1" applyAlignment="1">
      <alignment vertical="center"/>
    </xf>
    <xf numFmtId="0" fontId="276" fillId="0" borderId="7" xfId="3584" applyFont="1" applyBorder="1" applyAlignment="1">
      <alignment horizontal="center" vertical="center" wrapText="1"/>
    </xf>
    <xf numFmtId="0" fontId="21" fillId="0" borderId="121" xfId="3584" applyFont="1" applyBorder="1" applyAlignment="1">
      <alignment horizontal="center" vertical="center"/>
    </xf>
    <xf numFmtId="0" fontId="21" fillId="0" borderId="121" xfId="3584" applyFont="1" applyBorder="1" applyAlignment="1">
      <alignment horizontal="center" vertical="center" wrapText="1"/>
    </xf>
    <xf numFmtId="0" fontId="21" fillId="0" borderId="0" xfId="3584" applyFont="1" applyAlignment="1">
      <alignment horizontal="center" vertical="center"/>
    </xf>
    <xf numFmtId="0" fontId="27" fillId="0" borderId="0" xfId="3584" applyFont="1" applyAlignment="1">
      <alignment horizontal="center" vertical="center"/>
    </xf>
    <xf numFmtId="0" fontId="27" fillId="0" borderId="0" xfId="3584" applyFont="1" applyAlignment="1">
      <alignment vertical="center"/>
    </xf>
    <xf numFmtId="0" fontId="144" fillId="0" borderId="121" xfId="3570" applyFont="1" applyBorder="1" applyAlignment="1">
      <alignment vertical="center" wrapText="1"/>
    </xf>
    <xf numFmtId="0" fontId="144" fillId="0" borderId="121" xfId="3570" applyFont="1" applyBorder="1" applyAlignment="1">
      <alignment horizontal="center" vertical="center" wrapText="1"/>
    </xf>
    <xf numFmtId="0" fontId="24" fillId="0" borderId="121" xfId="0" applyFont="1" applyBorder="1" applyAlignment="1">
      <alignment horizontal="center" vertical="center" wrapText="1"/>
    </xf>
    <xf numFmtId="0" fontId="264" fillId="0" borderId="134" xfId="3570" applyFont="1" applyBorder="1" applyAlignment="1">
      <alignment horizontal="center" vertical="center" wrapText="1"/>
    </xf>
    <xf numFmtId="4" fontId="264" fillId="0" borderId="134" xfId="3570" applyNumberFormat="1" applyFont="1" applyBorder="1" applyAlignment="1">
      <alignment horizontal="center" vertical="center" wrapText="1"/>
    </xf>
    <xf numFmtId="0" fontId="24" fillId="0" borderId="134" xfId="3570" applyFont="1" applyBorder="1" applyAlignment="1">
      <alignment horizontal="center" vertical="center" wrapText="1"/>
    </xf>
    <xf numFmtId="4" fontId="144" fillId="0" borderId="121" xfId="3570" applyNumberFormat="1" applyFont="1" applyBorder="1" applyAlignment="1">
      <alignment horizontal="center" vertical="center" wrapText="1"/>
    </xf>
    <xf numFmtId="0" fontId="29" fillId="0" borderId="98" xfId="3571" applyFont="1" applyBorder="1" applyAlignment="1">
      <alignment vertical="center" wrapText="1"/>
    </xf>
    <xf numFmtId="0" fontId="29" fillId="0" borderId="0" xfId="3571" applyFont="1" applyAlignment="1">
      <alignment vertical="center"/>
    </xf>
    <xf numFmtId="0" fontId="29" fillId="0" borderId="121" xfId="3571" applyFont="1" applyBorder="1" applyAlignment="1">
      <alignment horizontal="center" vertical="center"/>
    </xf>
    <xf numFmtId="0" fontId="29" fillId="0" borderId="121" xfId="3571" applyFont="1" applyBorder="1" applyAlignment="1">
      <alignment horizontal="center" vertical="center" wrapText="1"/>
    </xf>
    <xf numFmtId="0" fontId="138" fillId="2" borderId="121" xfId="3570" applyFont="1" applyFill="1" applyBorder="1" applyAlignment="1">
      <alignment horizontal="center" vertical="top" wrapText="1"/>
    </xf>
    <xf numFmtId="0" fontId="14" fillId="2" borderId="0" xfId="3570" applyFont="1" applyFill="1" applyAlignment="1">
      <alignment horizontal="center"/>
    </xf>
    <xf numFmtId="0" fontId="138" fillId="2" borderId="121" xfId="3570" applyFont="1" applyFill="1" applyBorder="1" applyAlignment="1">
      <alignment horizontal="center" vertical="center" wrapText="1"/>
    </xf>
    <xf numFmtId="4" fontId="14" fillId="2" borderId="121" xfId="3570" applyNumberFormat="1" applyFont="1" applyFill="1" applyBorder="1" applyAlignment="1">
      <alignment horizontal="center" vertical="center" wrapText="1"/>
    </xf>
    <xf numFmtId="4" fontId="273" fillId="2" borderId="121" xfId="3570" applyNumberFormat="1" applyFont="1" applyFill="1" applyBorder="1" applyAlignment="1">
      <alignment horizontal="center" vertical="center" wrapText="1"/>
    </xf>
    <xf numFmtId="4" fontId="16" fillId="2" borderId="121" xfId="3570" applyNumberFormat="1" applyFont="1" applyFill="1" applyBorder="1" applyAlignment="1">
      <alignment horizontal="center" vertical="center" wrapText="1"/>
    </xf>
    <xf numFmtId="4" fontId="14" fillId="2" borderId="121" xfId="3570" applyNumberFormat="1" applyFont="1" applyFill="1" applyBorder="1" applyAlignment="1">
      <alignment horizontal="center" wrapText="1"/>
    </xf>
    <xf numFmtId="4" fontId="13" fillId="2" borderId="121" xfId="3570" applyNumberFormat="1" applyFont="1" applyFill="1" applyBorder="1" applyAlignment="1">
      <alignment horizontal="center" vertical="center" wrapText="1"/>
    </xf>
    <xf numFmtId="0" fontId="264" fillId="0" borderId="134" xfId="3570" applyFont="1" applyBorder="1" applyAlignment="1">
      <alignment horizontal="center" vertical="center" wrapText="1"/>
    </xf>
    <xf numFmtId="0" fontId="24" fillId="0" borderId="121" xfId="3570" applyFont="1" applyBorder="1" applyAlignment="1">
      <alignment horizontal="center" vertical="center" wrapText="1"/>
    </xf>
    <xf numFmtId="0" fontId="264" fillId="0" borderId="121" xfId="3570" applyFont="1" applyBorder="1" applyAlignment="1">
      <alignment horizontal="center" vertical="center" wrapText="1"/>
    </xf>
    <xf numFmtId="0" fontId="24" fillId="0" borderId="121" xfId="3570" applyFont="1" applyBorder="1" applyAlignment="1">
      <alignment horizontal="left" vertical="center" wrapText="1"/>
    </xf>
    <xf numFmtId="0" fontId="264" fillId="0" borderId="121" xfId="3570" applyNumberFormat="1" applyFont="1" applyBorder="1" applyAlignment="1">
      <alignment horizontal="center" vertical="center" wrapText="1"/>
    </xf>
    <xf numFmtId="0" fontId="264" fillId="0" borderId="126" xfId="3570" applyNumberFormat="1" applyFont="1" applyBorder="1" applyAlignment="1">
      <alignment horizontal="center" vertical="center" wrapText="1"/>
    </xf>
    <xf numFmtId="0" fontId="24" fillId="0" borderId="126" xfId="3570" applyFont="1" applyBorder="1" applyAlignment="1">
      <alignment horizontal="center" vertical="center" wrapText="1"/>
    </xf>
    <xf numFmtId="0" fontId="24" fillId="0" borderId="126" xfId="3570" applyNumberFormat="1" applyFont="1" applyBorder="1" applyAlignment="1">
      <alignment horizontal="center" vertical="center" wrapText="1"/>
    </xf>
    <xf numFmtId="0" fontId="264" fillId="0" borderId="121" xfId="3570" applyFont="1" applyBorder="1" applyAlignment="1">
      <alignment horizontal="left" vertical="center" wrapText="1"/>
    </xf>
    <xf numFmtId="0" fontId="24" fillId="0" borderId="121" xfId="3570" applyNumberFormat="1" applyFont="1" applyBorder="1" applyAlignment="1">
      <alignment horizontal="center" vertical="center" wrapText="1"/>
    </xf>
    <xf numFmtId="0" fontId="260" fillId="0" borderId="0" xfId="3570" applyNumberFormat="1" applyFont="1" applyAlignment="1">
      <alignment horizontal="left" vertical="center" wrapText="1"/>
    </xf>
    <xf numFmtId="0" fontId="276" fillId="0" borderId="7" xfId="3584" applyFont="1" applyBorder="1" applyAlignment="1">
      <alignment horizontal="center" vertical="center" wrapText="1"/>
    </xf>
    <xf numFmtId="0" fontId="144" fillId="0" borderId="140" xfId="3584" applyFont="1" applyBorder="1" applyAlignment="1">
      <alignment horizontal="center" vertical="center" wrapText="1"/>
    </xf>
    <xf numFmtId="4" fontId="144" fillId="0" borderId="140" xfId="3584" applyNumberFormat="1" applyFont="1" applyBorder="1" applyAlignment="1">
      <alignment horizontal="center" vertical="center"/>
    </xf>
    <xf numFmtId="3" fontId="144" fillId="0" borderId="140" xfId="3584" applyNumberFormat="1" applyFont="1" applyBorder="1" applyAlignment="1">
      <alignment horizontal="center" vertical="center"/>
    </xf>
    <xf numFmtId="174" fontId="144" fillId="0" borderId="140" xfId="3584" applyNumberFormat="1" applyFont="1" applyBorder="1" applyAlignment="1">
      <alignment horizontal="center" vertical="center"/>
    </xf>
    <xf numFmtId="2" fontId="144" fillId="0" borderId="140" xfId="3584" applyNumberFormat="1" applyFont="1" applyBorder="1" applyAlignment="1">
      <alignment horizontal="center" vertical="center"/>
    </xf>
    <xf numFmtId="0" fontId="144" fillId="0" borderId="140" xfId="3584" applyFont="1" applyBorder="1" applyAlignment="1">
      <alignment horizontal="center" vertical="center"/>
    </xf>
    <xf numFmtId="0" fontId="264" fillId="0" borderId="140" xfId="3570" applyFont="1" applyBorder="1" applyAlignment="1">
      <alignment horizontal="center" vertical="center" wrapText="1"/>
    </xf>
    <xf numFmtId="0" fontId="24" fillId="0" borderId="140" xfId="3570" applyFont="1" applyBorder="1" applyAlignment="1">
      <alignment horizontal="center" vertical="center" wrapText="1"/>
    </xf>
    <xf numFmtId="0" fontId="21" fillId="0" borderId="7" xfId="3570" applyNumberFormat="1" applyFont="1" applyBorder="1" applyAlignment="1">
      <alignment horizontal="center" vertical="center" wrapText="1"/>
    </xf>
    <xf numFmtId="4" fontId="264" fillId="0" borderId="140" xfId="3570" applyNumberFormat="1" applyFont="1" applyBorder="1" applyAlignment="1">
      <alignment horizontal="center" vertical="center" wrapText="1"/>
    </xf>
    <xf numFmtId="4" fontId="24" fillId="0" borderId="140" xfId="3570" applyNumberFormat="1" applyFont="1" applyBorder="1" applyAlignment="1">
      <alignment horizontal="center" vertical="center" wrapText="1"/>
    </xf>
    <xf numFmtId="0" fontId="263" fillId="0" borderId="7" xfId="3570" applyNumberFormat="1" applyFont="1" applyBorder="1" applyAlignment="1">
      <alignment horizontal="center" vertical="center" wrapText="1"/>
    </xf>
    <xf numFmtId="4" fontId="263" fillId="0" borderId="140" xfId="3570" applyNumberFormat="1" applyFont="1" applyBorder="1" applyAlignment="1">
      <alignment horizontal="center" vertical="center" wrapText="1"/>
    </xf>
    <xf numFmtId="0" fontId="264" fillId="0" borderId="140" xfId="3570" applyNumberFormat="1" applyFont="1" applyBorder="1" applyAlignment="1">
      <alignment horizontal="center" vertical="center" wrapText="1"/>
    </xf>
    <xf numFmtId="0" fontId="263" fillId="0" borderId="140" xfId="3570" applyNumberFormat="1" applyFont="1" applyBorder="1" applyAlignment="1">
      <alignment horizontal="center" vertical="center" wrapText="1"/>
    </xf>
    <xf numFmtId="0" fontId="264" fillId="0" borderId="140" xfId="3570" applyNumberFormat="1" applyFont="1" applyFill="1" applyBorder="1" applyAlignment="1">
      <alignment horizontal="center" vertical="center" wrapText="1"/>
    </xf>
    <xf numFmtId="4" fontId="144" fillId="0" borderId="140" xfId="3570" applyNumberFormat="1" applyFont="1" applyBorder="1" applyAlignment="1">
      <alignment horizontal="center" vertical="center" wrapText="1"/>
    </xf>
    <xf numFmtId="0" fontId="138" fillId="0" borderId="69" xfId="6" applyFont="1" applyBorder="1" applyAlignment="1">
      <alignment horizontal="center" vertical="center" wrapText="1"/>
    </xf>
    <xf numFmtId="0" fontId="138" fillId="0" borderId="68" xfId="6" applyFont="1" applyBorder="1" applyAlignment="1">
      <alignment horizontal="center" vertical="center" wrapText="1"/>
    </xf>
    <xf numFmtId="0" fontId="138" fillId="0" borderId="53" xfId="6" applyFont="1" applyBorder="1" applyAlignment="1">
      <alignment horizontal="center" vertical="center" wrapText="1"/>
    </xf>
    <xf numFmtId="0" fontId="19" fillId="0" borderId="24" xfId="6" applyFont="1" applyBorder="1" applyAlignment="1">
      <alignment horizontal="left" wrapText="1"/>
    </xf>
    <xf numFmtId="0" fontId="19" fillId="0" borderId="0" xfId="6" applyFont="1" applyBorder="1" applyAlignment="1">
      <alignment horizontal="left" wrapText="1"/>
    </xf>
    <xf numFmtId="0" fontId="19" fillId="0" borderId="36" xfId="6" applyFont="1" applyBorder="1" applyAlignment="1">
      <alignment horizontal="center"/>
    </xf>
    <xf numFmtId="0" fontId="13" fillId="76" borderId="0" xfId="6" applyFont="1" applyFill="1" applyBorder="1" applyAlignment="1">
      <alignment horizontal="center"/>
    </xf>
    <xf numFmtId="49" fontId="13" fillId="0" borderId="20" xfId="9" applyNumberFormat="1" applyFont="1" applyFill="1" applyBorder="1" applyAlignment="1">
      <alignment horizontal="center" vertical="center" wrapText="1"/>
    </xf>
    <xf numFmtId="49" fontId="13" fillId="0" borderId="76" xfId="9" applyNumberFormat="1" applyFont="1" applyFill="1" applyBorder="1" applyAlignment="1">
      <alignment horizontal="center" vertical="center" wrapText="1"/>
    </xf>
    <xf numFmtId="49" fontId="13" fillId="0" borderId="75" xfId="9" applyNumberFormat="1" applyFont="1" applyFill="1" applyBorder="1" applyAlignment="1">
      <alignment horizontal="center" vertical="center" wrapText="1"/>
    </xf>
    <xf numFmtId="49" fontId="13" fillId="0" borderId="23" xfId="9" applyNumberFormat="1" applyFont="1" applyFill="1" applyBorder="1" applyAlignment="1">
      <alignment horizontal="center" vertical="center" wrapText="1"/>
    </xf>
    <xf numFmtId="49" fontId="13" fillId="0" borderId="63" xfId="9" applyNumberFormat="1" applyFont="1" applyFill="1" applyBorder="1" applyAlignment="1">
      <alignment horizontal="center" vertical="center" wrapText="1"/>
    </xf>
    <xf numFmtId="49" fontId="13" fillId="0" borderId="24" xfId="9" applyNumberFormat="1" applyFont="1" applyFill="1" applyBorder="1" applyAlignment="1">
      <alignment horizontal="center" vertical="center" wrapText="1"/>
    </xf>
    <xf numFmtId="49" fontId="12" fillId="45" borderId="71" xfId="0" applyNumberFormat="1" applyFont="1" applyFill="1" applyBorder="1" applyAlignment="1">
      <alignment horizontal="left" vertical="center" wrapText="1"/>
    </xf>
    <xf numFmtId="0" fontId="141" fillId="0" borderId="60" xfId="0" applyFont="1" applyBorder="1" applyAlignment="1">
      <alignment horizontal="left" vertical="center" wrapText="1"/>
    </xf>
    <xf numFmtId="49" fontId="13" fillId="78" borderId="65" xfId="9" applyNumberFormat="1" applyFont="1" applyFill="1" applyBorder="1" applyAlignment="1">
      <alignment horizontal="center" vertical="center" wrapText="1"/>
    </xf>
    <xf numFmtId="49" fontId="13" fillId="78" borderId="64" xfId="9" applyNumberFormat="1" applyFont="1" applyFill="1" applyBorder="1" applyAlignment="1">
      <alignment horizontal="center" vertical="center" wrapText="1"/>
    </xf>
    <xf numFmtId="49" fontId="13" fillId="78" borderId="66" xfId="9" applyNumberFormat="1" applyFont="1" applyFill="1" applyBorder="1" applyAlignment="1">
      <alignment horizontal="center" vertical="center" wrapText="1"/>
    </xf>
    <xf numFmtId="0" fontId="13" fillId="78" borderId="11" xfId="9" applyFont="1" applyFill="1" applyBorder="1" applyAlignment="1">
      <alignment horizontal="center" vertical="center" wrapText="1"/>
    </xf>
    <xf numFmtId="0" fontId="13" fillId="78" borderId="4" xfId="9" applyFont="1" applyFill="1" applyBorder="1" applyAlignment="1">
      <alignment horizontal="center" vertical="center" wrapText="1"/>
    </xf>
    <xf numFmtId="0" fontId="13" fillId="78" borderId="10" xfId="9" applyFont="1" applyFill="1" applyBorder="1" applyAlignment="1">
      <alignment horizontal="center" vertical="center" wrapText="1"/>
    </xf>
    <xf numFmtId="0" fontId="13" fillId="78" borderId="13" xfId="9" applyFont="1" applyFill="1" applyBorder="1" applyAlignment="1">
      <alignment horizontal="center" vertical="center" wrapText="1"/>
    </xf>
    <xf numFmtId="0" fontId="13" fillId="78" borderId="48" xfId="9" applyFont="1" applyFill="1" applyBorder="1" applyAlignment="1">
      <alignment horizontal="center" vertical="center" wrapText="1"/>
    </xf>
    <xf numFmtId="0" fontId="13" fillId="78" borderId="49" xfId="9" applyFont="1" applyFill="1" applyBorder="1" applyAlignment="1">
      <alignment horizontal="center" vertical="center" wrapText="1"/>
    </xf>
    <xf numFmtId="0" fontId="13" fillId="2" borderId="11" xfId="9" applyFont="1" applyFill="1" applyBorder="1" applyAlignment="1">
      <alignment horizontal="center" vertical="center" wrapText="1"/>
    </xf>
    <xf numFmtId="0" fontId="13" fillId="2" borderId="4" xfId="9" applyFont="1" applyFill="1" applyBorder="1" applyAlignment="1">
      <alignment horizontal="center" vertical="center" wrapText="1"/>
    </xf>
    <xf numFmtId="0" fontId="13" fillId="2" borderId="10" xfId="9" applyFont="1" applyFill="1" applyBorder="1" applyAlignment="1">
      <alignment horizontal="center" vertical="center" wrapText="1"/>
    </xf>
    <xf numFmtId="0" fontId="13" fillId="2" borderId="13" xfId="9" applyFont="1" applyFill="1" applyBorder="1" applyAlignment="1">
      <alignment horizontal="center" vertical="center" wrapText="1"/>
    </xf>
    <xf numFmtId="0" fontId="13" fillId="2" borderId="48" xfId="9" applyFont="1" applyFill="1" applyBorder="1" applyAlignment="1">
      <alignment horizontal="center" vertical="center" wrapText="1"/>
    </xf>
    <xf numFmtId="0" fontId="13" fillId="2" borderId="49" xfId="9" applyFont="1" applyFill="1" applyBorder="1" applyAlignment="1">
      <alignment horizontal="center" vertical="center" wrapText="1"/>
    </xf>
    <xf numFmtId="49" fontId="13" fillId="0" borderId="65" xfId="9" applyNumberFormat="1" applyFont="1" applyFill="1" applyBorder="1" applyAlignment="1">
      <alignment horizontal="center" vertical="center" wrapText="1"/>
    </xf>
    <xf numFmtId="49" fontId="13" fillId="0" borderId="64" xfId="9" applyNumberFormat="1" applyFont="1" applyFill="1" applyBorder="1" applyAlignment="1">
      <alignment horizontal="center" vertical="center" wrapText="1"/>
    </xf>
    <xf numFmtId="49" fontId="13" fillId="0" borderId="66" xfId="9" applyNumberFormat="1" applyFont="1" applyFill="1" applyBorder="1" applyAlignment="1">
      <alignment horizontal="center" vertical="center" wrapText="1"/>
    </xf>
    <xf numFmtId="0" fontId="13" fillId="2" borderId="69" xfId="9" applyFont="1" applyFill="1" applyBorder="1" applyAlignment="1">
      <alignment horizontal="center" vertical="center" wrapText="1"/>
    </xf>
    <xf numFmtId="0" fontId="13" fillId="2" borderId="88" xfId="9" applyFont="1" applyFill="1" applyBorder="1" applyAlignment="1">
      <alignment horizontal="center" vertical="center" wrapText="1"/>
    </xf>
    <xf numFmtId="0" fontId="13" fillId="79" borderId="10" xfId="9" applyFont="1" applyFill="1" applyBorder="1" applyAlignment="1">
      <alignment horizontal="center" vertical="center" wrapText="1"/>
    </xf>
    <xf numFmtId="0" fontId="13" fillId="79" borderId="13" xfId="9" applyFont="1" applyFill="1" applyBorder="1" applyAlignment="1">
      <alignment horizontal="center" vertical="center" wrapText="1"/>
    </xf>
    <xf numFmtId="0" fontId="13" fillId="79" borderId="48" xfId="9" applyFont="1" applyFill="1" applyBorder="1" applyAlignment="1">
      <alignment horizontal="center" vertical="center" wrapText="1"/>
    </xf>
    <xf numFmtId="0" fontId="13" fillId="79" borderId="49" xfId="9" applyFont="1" applyFill="1" applyBorder="1" applyAlignment="1">
      <alignment horizontal="center" vertical="center" wrapText="1"/>
    </xf>
    <xf numFmtId="205" fontId="14" fillId="6" borderId="48" xfId="3" applyNumberFormat="1" applyFont="1" applyFill="1" applyBorder="1" applyAlignment="1">
      <alignment horizontal="center" vertical="center" wrapText="1"/>
    </xf>
    <xf numFmtId="205" fontId="14" fillId="6" borderId="77" xfId="3" applyNumberFormat="1" applyFont="1" applyFill="1" applyBorder="1" applyAlignment="1">
      <alignment horizontal="center" vertical="center" wrapText="1"/>
    </xf>
    <xf numFmtId="205" fontId="14" fillId="6" borderId="52" xfId="3" applyNumberFormat="1" applyFont="1" applyFill="1" applyBorder="1" applyAlignment="1">
      <alignment horizontal="center" vertical="center" wrapText="1"/>
    </xf>
    <xf numFmtId="0" fontId="13" fillId="79" borderId="65" xfId="9" applyFont="1" applyFill="1" applyBorder="1" applyAlignment="1">
      <alignment horizontal="center" vertical="center" wrapText="1"/>
    </xf>
    <xf numFmtId="0" fontId="13" fillId="79" borderId="64" xfId="9" applyFont="1" applyFill="1" applyBorder="1" applyAlignment="1">
      <alignment horizontal="center" vertical="center" wrapText="1"/>
    </xf>
    <xf numFmtId="0" fontId="13" fillId="79" borderId="11" xfId="9" applyFont="1" applyFill="1" applyBorder="1" applyAlignment="1">
      <alignment horizontal="center" vertical="center" wrapText="1"/>
    </xf>
    <xf numFmtId="0" fontId="13" fillId="79" borderId="4" xfId="9" applyFont="1" applyFill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73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49" fontId="138" fillId="45" borderId="13" xfId="0" applyNumberFormat="1" applyFont="1" applyFill="1" applyBorder="1" applyAlignment="1">
      <alignment horizontal="left" vertical="center" wrapText="1"/>
    </xf>
    <xf numFmtId="0" fontId="24" fillId="0" borderId="18" xfId="0" applyFont="1" applyBorder="1" applyAlignment="1">
      <alignment horizontal="left" vertical="center" wrapText="1"/>
    </xf>
    <xf numFmtId="0" fontId="158" fillId="6" borderId="48" xfId="2391" applyFont="1" applyFill="1" applyBorder="1" applyAlignment="1">
      <alignment horizontal="center" vertical="center" wrapText="1"/>
    </xf>
    <xf numFmtId="0" fontId="158" fillId="6" borderId="124" xfId="2391" applyFont="1" applyFill="1" applyBorder="1" applyAlignment="1">
      <alignment horizontal="center" vertical="center" wrapText="1"/>
    </xf>
    <xf numFmtId="0" fontId="12" fillId="0" borderId="67" xfId="17" applyFont="1" applyFill="1" applyBorder="1" applyAlignment="1">
      <alignment horizontal="center" vertical="center" wrapText="1"/>
    </xf>
    <xf numFmtId="0" fontId="158" fillId="0" borderId="78" xfId="2391" applyFont="1" applyFill="1" applyBorder="1" applyAlignment="1"/>
    <xf numFmtId="0" fontId="12" fillId="0" borderId="122" xfId="17" applyFont="1" applyFill="1" applyBorder="1" applyAlignment="1">
      <alignment horizontal="center" vertical="center" wrapText="1"/>
    </xf>
    <xf numFmtId="0" fontId="158" fillId="0" borderId="37" xfId="2391" applyFont="1" applyFill="1" applyBorder="1" applyAlignment="1"/>
    <xf numFmtId="0" fontId="12" fillId="0" borderId="65" xfId="17" applyFont="1" applyFill="1" applyBorder="1" applyAlignment="1">
      <alignment horizontal="center" vertical="center" wrapText="1"/>
    </xf>
    <xf numFmtId="0" fontId="12" fillId="0" borderId="64" xfId="17" applyFont="1" applyFill="1" applyBorder="1" applyAlignment="1">
      <alignment horizontal="center" vertical="center" wrapText="1"/>
    </xf>
    <xf numFmtId="0" fontId="12" fillId="0" borderId="66" xfId="17" applyFont="1" applyFill="1" applyBorder="1" applyAlignment="1">
      <alignment horizontal="center" vertical="center" wrapText="1"/>
    </xf>
    <xf numFmtId="165" fontId="12" fillId="0" borderId="65" xfId="17" applyNumberFormat="1" applyFont="1" applyFill="1" applyBorder="1" applyAlignment="1">
      <alignment horizontal="center" vertical="center" wrapText="1"/>
    </xf>
    <xf numFmtId="0" fontId="12" fillId="0" borderId="69" xfId="17" applyFont="1" applyFill="1" applyBorder="1" applyAlignment="1">
      <alignment horizontal="center" vertical="center" wrapText="1"/>
    </xf>
    <xf numFmtId="0" fontId="12" fillId="0" borderId="68" xfId="17" applyFont="1" applyFill="1" applyBorder="1" applyAlignment="1">
      <alignment horizontal="center" vertical="center" wrapText="1"/>
    </xf>
    <xf numFmtId="0" fontId="12" fillId="0" borderId="53" xfId="17" applyFont="1" applyFill="1" applyBorder="1" applyAlignment="1">
      <alignment horizontal="center" vertical="center" wrapText="1"/>
    </xf>
    <xf numFmtId="0" fontId="158" fillId="6" borderId="61" xfId="0" applyFont="1" applyFill="1" applyBorder="1" applyAlignment="1">
      <alignment horizontal="center" vertical="center" wrapText="1"/>
    </xf>
    <xf numFmtId="0" fontId="158" fillId="6" borderId="81" xfId="0" applyFont="1" applyFill="1" applyBorder="1" applyAlignment="1">
      <alignment horizontal="center" vertical="center" wrapText="1"/>
    </xf>
    <xf numFmtId="4" fontId="27" fillId="0" borderId="134" xfId="3437" applyNumberFormat="1" applyFont="1" applyFill="1" applyBorder="1" applyAlignment="1">
      <alignment horizontal="left" vertical="center"/>
    </xf>
    <xf numFmtId="4" fontId="27" fillId="0" borderId="135" xfId="3437" applyNumberFormat="1" applyFont="1" applyFill="1" applyBorder="1" applyAlignment="1">
      <alignment horizontal="left" vertical="center"/>
    </xf>
    <xf numFmtId="4" fontId="27" fillId="0" borderId="136" xfId="3437" applyNumberFormat="1" applyFont="1" applyFill="1" applyBorder="1" applyAlignment="1">
      <alignment horizontal="left" vertical="center"/>
    </xf>
    <xf numFmtId="0" fontId="27" fillId="0" borderId="0" xfId="3549" applyFont="1" applyFill="1" applyAlignment="1">
      <alignment horizontal="left" vertical="center" wrapText="1"/>
    </xf>
    <xf numFmtId="0" fontId="27" fillId="0" borderId="0" xfId="3549" applyFont="1" applyFill="1" applyAlignment="1">
      <alignment horizontal="right" vertical="center" wrapText="1"/>
    </xf>
    <xf numFmtId="0" fontId="29" fillId="0" borderId="36" xfId="3549" applyFont="1" applyFill="1" applyBorder="1" applyAlignment="1">
      <alignment horizontal="center" vertical="center" wrapText="1"/>
    </xf>
    <xf numFmtId="0" fontId="29" fillId="0" borderId="126" xfId="3549" applyFont="1" applyFill="1" applyBorder="1" applyAlignment="1">
      <alignment horizontal="center" vertical="center"/>
    </xf>
    <xf numFmtId="0" fontId="29" fillId="0" borderId="7" xfId="3549" applyFont="1" applyFill="1" applyBorder="1" applyAlignment="1">
      <alignment horizontal="center" vertical="center"/>
    </xf>
    <xf numFmtId="0" fontId="29" fillId="0" borderId="126" xfId="3549" applyFont="1" applyFill="1" applyBorder="1" applyAlignment="1">
      <alignment horizontal="center" vertical="center" wrapText="1"/>
    </xf>
    <xf numFmtId="0" fontId="29" fillId="0" borderId="7" xfId="3549" applyFont="1" applyFill="1" applyBorder="1" applyAlignment="1">
      <alignment horizontal="center" vertical="center" wrapText="1"/>
    </xf>
    <xf numFmtId="0" fontId="29" fillId="0" borderId="121" xfId="3549" applyFont="1" applyFill="1" applyBorder="1" applyAlignment="1">
      <alignment horizontal="center" vertical="center" wrapText="1"/>
    </xf>
    <xf numFmtId="0" fontId="27" fillId="0" borderId="121" xfId="3549" applyFont="1" applyBorder="1"/>
    <xf numFmtId="0" fontId="19" fillId="0" borderId="139" xfId="3567" applyFont="1" applyFill="1" applyBorder="1" applyAlignment="1">
      <alignment horizontal="center" vertical="center" wrapText="1"/>
    </xf>
    <xf numFmtId="0" fontId="0" fillId="0" borderId="139" xfId="0" applyBorder="1" applyAlignment="1">
      <alignment horizontal="center" vertical="center" wrapText="1"/>
    </xf>
    <xf numFmtId="0" fontId="19" fillId="0" borderId="137" xfId="3567" applyFont="1" applyFill="1" applyBorder="1" applyAlignment="1">
      <alignment horizontal="center" vertical="center" wrapText="1"/>
    </xf>
    <xf numFmtId="0" fontId="0" fillId="0" borderId="138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59" fillId="0" borderId="0" xfId="3437" applyNumberFormat="1" applyFont="1" applyFill="1" applyAlignment="1">
      <alignment horizontal="left" vertical="center" wrapText="1"/>
    </xf>
    <xf numFmtId="0" fontId="29" fillId="0" borderId="0" xfId="3569" applyFont="1" applyFill="1" applyBorder="1" applyAlignment="1">
      <alignment horizontal="center" vertical="center" wrapText="1"/>
    </xf>
    <xf numFmtId="0" fontId="256" fillId="0" borderId="0" xfId="3569" applyFont="1" applyFill="1" applyBorder="1" applyAlignment="1">
      <alignment horizontal="center" vertical="center" wrapText="1"/>
    </xf>
    <xf numFmtId="49" fontId="138" fillId="0" borderId="121" xfId="3303" applyNumberFormat="1" applyFont="1" applyFill="1" applyBorder="1" applyAlignment="1">
      <alignment horizontal="center" vertical="center" wrapText="1"/>
    </xf>
    <xf numFmtId="4" fontId="258" fillId="0" borderId="121" xfId="3303" applyNumberFormat="1" applyFont="1" applyFill="1" applyBorder="1" applyAlignment="1">
      <alignment horizontal="center" vertical="center" wrapText="1"/>
    </xf>
    <xf numFmtId="0" fontId="263" fillId="0" borderId="133" xfId="3570" applyNumberFormat="1" applyFont="1" applyBorder="1" applyAlignment="1">
      <alignment horizontal="center" vertical="center" wrapText="1"/>
    </xf>
    <xf numFmtId="0" fontId="264" fillId="0" borderId="121" xfId="3570" applyFont="1" applyBorder="1" applyAlignment="1">
      <alignment horizontal="center" vertical="center" wrapText="1"/>
    </xf>
    <xf numFmtId="0" fontId="24" fillId="0" borderId="98" xfId="3570" applyFont="1" applyBorder="1" applyAlignment="1">
      <alignment horizontal="left" vertical="center" wrapText="1"/>
    </xf>
    <xf numFmtId="0" fontId="24" fillId="0" borderId="99" xfId="3570" applyFont="1" applyBorder="1" applyAlignment="1">
      <alignment horizontal="left" vertical="center" wrapText="1"/>
    </xf>
    <xf numFmtId="0" fontId="24" fillId="0" borderId="106" xfId="3570" applyFont="1" applyBorder="1" applyAlignment="1">
      <alignment horizontal="left" vertical="center" wrapText="1"/>
    </xf>
    <xf numFmtId="0" fontId="24" fillId="0" borderId="121" xfId="3570" applyFont="1" applyBorder="1" applyAlignment="1">
      <alignment horizontal="left" vertical="center" wrapText="1"/>
    </xf>
    <xf numFmtId="0" fontId="264" fillId="0" borderId="98" xfId="3570" applyFont="1" applyBorder="1" applyAlignment="1">
      <alignment horizontal="left" vertical="center" wrapText="1"/>
    </xf>
    <xf numFmtId="0" fontId="264" fillId="0" borderId="99" xfId="3570" applyFont="1" applyBorder="1" applyAlignment="1">
      <alignment horizontal="left" vertical="center" wrapText="1"/>
    </xf>
    <xf numFmtId="0" fontId="264" fillId="0" borderId="106" xfId="3570" applyFont="1" applyBorder="1" applyAlignment="1">
      <alignment horizontal="left" vertical="center" wrapText="1"/>
    </xf>
    <xf numFmtId="0" fontId="24" fillId="0" borderId="121" xfId="3570" applyFont="1" applyBorder="1" applyAlignment="1">
      <alignment horizontal="center" vertical="center" wrapText="1"/>
    </xf>
    <xf numFmtId="0" fontId="263" fillId="0" borderId="0" xfId="3570" applyNumberFormat="1" applyFont="1" applyAlignment="1">
      <alignment horizontal="center" vertical="center" wrapText="1"/>
    </xf>
    <xf numFmtId="0" fontId="264" fillId="0" borderId="98" xfId="3570" applyFont="1" applyBorder="1" applyAlignment="1">
      <alignment horizontal="center" vertical="center" wrapText="1"/>
    </xf>
    <xf numFmtId="0" fontId="264" fillId="0" borderId="99" xfId="3570" applyFont="1" applyBorder="1" applyAlignment="1">
      <alignment horizontal="center" vertical="center" wrapText="1"/>
    </xf>
    <xf numFmtId="0" fontId="24" fillId="0" borderId="98" xfId="3570" applyFont="1" applyBorder="1" applyAlignment="1">
      <alignment horizontal="center" vertical="center" wrapText="1"/>
    </xf>
    <xf numFmtId="0" fontId="24" fillId="0" borderId="99" xfId="3570" applyFont="1" applyBorder="1" applyAlignment="1">
      <alignment horizontal="center" vertical="center" wrapText="1"/>
    </xf>
    <xf numFmtId="0" fontId="267" fillId="0" borderId="36" xfId="3570" applyNumberFormat="1" applyFont="1" applyBorder="1" applyAlignment="1">
      <alignment horizontal="left" vertical="center" wrapText="1"/>
    </xf>
    <xf numFmtId="0" fontId="264" fillId="0" borderId="121" xfId="3570" applyNumberFormat="1" applyFont="1" applyBorder="1" applyAlignment="1">
      <alignment horizontal="center" vertical="center" wrapText="1"/>
    </xf>
    <xf numFmtId="0" fontId="264" fillId="0" borderId="135" xfId="3570" applyFont="1" applyBorder="1" applyAlignment="1">
      <alignment horizontal="center" vertical="center" wrapText="1"/>
    </xf>
    <xf numFmtId="0" fontId="263" fillId="0" borderId="99" xfId="3570" applyNumberFormat="1" applyFont="1" applyBorder="1" applyAlignment="1">
      <alignment horizontal="center" vertical="center" wrapText="1"/>
    </xf>
    <xf numFmtId="0" fontId="263" fillId="0" borderId="121" xfId="3570" applyFont="1" applyBorder="1" applyAlignment="1">
      <alignment horizontal="center" vertical="center" wrapText="1"/>
    </xf>
    <xf numFmtId="0" fontId="264" fillId="0" borderId="106" xfId="3570" applyFont="1" applyBorder="1" applyAlignment="1">
      <alignment horizontal="center" vertical="center" wrapText="1"/>
    </xf>
    <xf numFmtId="0" fontId="267" fillId="0" borderId="99" xfId="3570" applyNumberFormat="1" applyFont="1" applyBorder="1" applyAlignment="1">
      <alignment horizontal="left" vertical="center" wrapText="1"/>
    </xf>
    <xf numFmtId="0" fontId="264" fillId="0" borderId="134" xfId="3570" applyFont="1" applyBorder="1" applyAlignment="1">
      <alignment horizontal="center" vertical="center" wrapText="1"/>
    </xf>
    <xf numFmtId="0" fontId="0" fillId="0" borderId="135" xfId="0" applyBorder="1" applyAlignment="1">
      <alignment vertical="center" wrapText="1"/>
    </xf>
    <xf numFmtId="0" fontId="0" fillId="0" borderId="136" xfId="0" applyBorder="1" applyAlignment="1">
      <alignment vertical="center" wrapText="1"/>
    </xf>
    <xf numFmtId="0" fontId="24" fillId="0" borderId="106" xfId="3570" applyFont="1" applyBorder="1" applyAlignment="1">
      <alignment horizontal="center" vertical="center" wrapText="1"/>
    </xf>
    <xf numFmtId="0" fontId="24" fillId="0" borderId="132" xfId="3570" applyFont="1" applyBorder="1" applyAlignment="1">
      <alignment horizontal="left" vertical="center" wrapText="1"/>
    </xf>
    <xf numFmtId="0" fontId="24" fillId="0" borderId="133" xfId="3570" applyFont="1" applyBorder="1" applyAlignment="1">
      <alignment horizontal="left" vertical="center" wrapText="1"/>
    </xf>
    <xf numFmtId="0" fontId="24" fillId="0" borderId="92" xfId="3570" applyFont="1" applyBorder="1" applyAlignment="1">
      <alignment horizontal="left" vertical="center" wrapText="1"/>
    </xf>
    <xf numFmtId="0" fontId="24" fillId="0" borderId="132" xfId="3570" applyFont="1" applyBorder="1" applyAlignment="1">
      <alignment horizontal="center" vertical="center" wrapText="1"/>
    </xf>
    <xf numFmtId="0" fontId="24" fillId="0" borderId="92" xfId="3570" applyFont="1" applyBorder="1" applyAlignment="1">
      <alignment horizontal="center" vertical="center" wrapText="1"/>
    </xf>
    <xf numFmtId="0" fontId="263" fillId="0" borderId="0" xfId="3570" applyNumberFormat="1" applyFont="1" applyBorder="1" applyAlignment="1">
      <alignment horizontal="center" vertical="center" wrapText="1"/>
    </xf>
    <xf numFmtId="0" fontId="264" fillId="0" borderId="126" xfId="3570" applyNumberFormat="1" applyFont="1" applyBorder="1" applyAlignment="1">
      <alignment horizontal="center" vertical="center" wrapText="1"/>
    </xf>
    <xf numFmtId="0" fontId="264" fillId="0" borderId="23" xfId="3570" applyNumberFormat="1" applyFont="1" applyBorder="1" applyAlignment="1">
      <alignment horizontal="center" vertical="center" wrapText="1"/>
    </xf>
    <xf numFmtId="0" fontId="264" fillId="0" borderId="7" xfId="3570" applyNumberFormat="1" applyFont="1" applyBorder="1" applyAlignment="1">
      <alignment horizontal="center" vertical="center" wrapText="1"/>
    </xf>
    <xf numFmtId="0" fontId="24" fillId="0" borderId="126" xfId="3570" applyFont="1" applyBorder="1" applyAlignment="1">
      <alignment horizontal="center" vertical="center" wrapText="1"/>
    </xf>
    <xf numFmtId="0" fontId="24" fillId="0" borderId="23" xfId="3570" applyFont="1" applyBorder="1" applyAlignment="1">
      <alignment horizontal="center" vertical="center" wrapText="1"/>
    </xf>
    <xf numFmtId="0" fontId="24" fillId="0" borderId="7" xfId="3570" applyFont="1" applyBorder="1" applyAlignment="1">
      <alignment horizontal="center" vertical="center" wrapText="1"/>
    </xf>
    <xf numFmtId="0" fontId="266" fillId="0" borderId="92" xfId="3570" applyFont="1" applyBorder="1" applyAlignment="1">
      <alignment horizontal="center" vertical="center"/>
    </xf>
    <xf numFmtId="0" fontId="266" fillId="0" borderId="24" xfId="3570" applyFont="1" applyBorder="1" applyAlignment="1">
      <alignment horizontal="center" vertical="center"/>
    </xf>
    <xf numFmtId="0" fontId="266" fillId="0" borderId="37" xfId="3570" applyFont="1" applyBorder="1" applyAlignment="1">
      <alignment horizontal="center" vertical="center"/>
    </xf>
    <xf numFmtId="0" fontId="266" fillId="0" borderId="19" xfId="3570" applyFont="1" applyBorder="1" applyAlignment="1">
      <alignment horizontal="center" vertical="center"/>
    </xf>
    <xf numFmtId="0" fontId="266" fillId="0" borderId="91" xfId="3570" applyFont="1" applyBorder="1" applyAlignment="1">
      <alignment horizontal="center" vertical="center"/>
    </xf>
    <xf numFmtId="14" fontId="24" fillId="0" borderId="98" xfId="3570" applyNumberFormat="1" applyFont="1" applyFill="1" applyBorder="1" applyAlignment="1">
      <alignment horizontal="center" vertical="center" wrapText="1"/>
    </xf>
    <xf numFmtId="0" fontId="24" fillId="0" borderId="106" xfId="3570" applyFont="1" applyFill="1" applyBorder="1" applyAlignment="1">
      <alignment horizontal="center" vertical="center" wrapText="1"/>
    </xf>
    <xf numFmtId="0" fontId="263" fillId="0" borderId="98" xfId="3570" applyFont="1" applyBorder="1" applyAlignment="1">
      <alignment horizontal="left" vertical="center" wrapText="1"/>
    </xf>
    <xf numFmtId="0" fontId="263" fillId="0" borderId="99" xfId="3570" applyFont="1" applyBorder="1" applyAlignment="1">
      <alignment horizontal="left" vertical="center" wrapText="1"/>
    </xf>
    <xf numFmtId="0" fontId="263" fillId="0" borderId="106" xfId="3570" applyFont="1" applyBorder="1" applyAlignment="1">
      <alignment horizontal="left" vertical="center" wrapText="1"/>
    </xf>
    <xf numFmtId="0" fontId="22" fillId="0" borderId="98" xfId="2400" applyFont="1" applyBorder="1" applyAlignment="1" applyProtection="1">
      <alignment horizontal="left" vertical="center" wrapText="1"/>
    </xf>
    <xf numFmtId="0" fontId="22" fillId="0" borderId="99" xfId="2400" applyFont="1" applyBorder="1" applyAlignment="1" applyProtection="1">
      <alignment horizontal="left" vertical="center" wrapText="1"/>
    </xf>
    <xf numFmtId="0" fontId="22" fillId="0" borderId="106" xfId="2400" applyFont="1" applyBorder="1" applyAlignment="1" applyProtection="1">
      <alignment horizontal="left" vertical="center" wrapText="1"/>
    </xf>
    <xf numFmtId="0" fontId="21" fillId="0" borderId="98" xfId="2400" applyFont="1" applyBorder="1" applyAlignment="1" applyProtection="1">
      <alignment horizontal="left" vertical="center" wrapText="1"/>
    </xf>
    <xf numFmtId="0" fontId="21" fillId="0" borderId="99" xfId="2400" applyFont="1" applyBorder="1" applyAlignment="1" applyProtection="1">
      <alignment horizontal="left" vertical="center" wrapText="1"/>
    </xf>
    <xf numFmtId="0" fontId="21" fillId="0" borderId="106" xfId="2400" applyFont="1" applyBorder="1" applyAlignment="1" applyProtection="1">
      <alignment horizontal="left" vertical="center" wrapText="1"/>
    </xf>
    <xf numFmtId="0" fontId="24" fillId="0" borderId="98" xfId="2400" applyNumberFormat="1" applyFont="1" applyBorder="1" applyAlignment="1" applyProtection="1">
      <alignment horizontal="left" vertical="center" wrapText="1"/>
    </xf>
    <xf numFmtId="0" fontId="24" fillId="0" borderId="99" xfId="2400" applyNumberFormat="1" applyFont="1" applyBorder="1" applyAlignment="1" applyProtection="1">
      <alignment horizontal="left" vertical="center" wrapText="1"/>
    </xf>
    <xf numFmtId="0" fontId="24" fillId="0" borderId="106" xfId="2400" applyNumberFormat="1" applyFont="1" applyBorder="1" applyAlignment="1" applyProtection="1">
      <alignment horizontal="left" vertical="center" wrapText="1"/>
    </xf>
    <xf numFmtId="0" fontId="263" fillId="0" borderId="98" xfId="3570" applyFont="1" applyFill="1" applyBorder="1" applyAlignment="1">
      <alignment horizontal="left" vertical="center" wrapText="1"/>
    </xf>
    <xf numFmtId="0" fontId="263" fillId="0" borderId="99" xfId="3570" applyFont="1" applyFill="1" applyBorder="1" applyAlignment="1">
      <alignment horizontal="left" vertical="center" wrapText="1"/>
    </xf>
    <xf numFmtId="0" fontId="263" fillId="0" borderId="106" xfId="3570" applyFont="1" applyFill="1" applyBorder="1" applyAlignment="1">
      <alignment horizontal="left" vertical="center" wrapText="1"/>
    </xf>
    <xf numFmtId="0" fontId="263" fillId="0" borderId="19" xfId="3570" applyFont="1" applyBorder="1" applyAlignment="1">
      <alignment horizontal="left" vertical="center" wrapText="1"/>
    </xf>
    <xf numFmtId="0" fontId="263" fillId="0" borderId="36" xfId="3570" applyFont="1" applyBorder="1" applyAlignment="1">
      <alignment horizontal="left" vertical="center" wrapText="1"/>
    </xf>
    <xf numFmtId="0" fontId="263" fillId="0" borderId="0" xfId="3570" applyFont="1" applyBorder="1" applyAlignment="1">
      <alignment horizontal="center" vertical="center" wrapText="1"/>
    </xf>
    <xf numFmtId="0" fontId="24" fillId="0" borderId="126" xfId="3570" applyNumberFormat="1" applyFont="1" applyBorder="1" applyAlignment="1">
      <alignment horizontal="center" vertical="center" wrapText="1"/>
    </xf>
    <xf numFmtId="0" fontId="24" fillId="0" borderId="23" xfId="3570" applyNumberFormat="1" applyFont="1" applyBorder="1" applyAlignment="1">
      <alignment horizontal="center" vertical="center" wrapText="1"/>
    </xf>
    <xf numFmtId="0" fontId="24" fillId="0" borderId="7" xfId="3570" applyNumberFormat="1" applyFont="1" applyBorder="1" applyAlignment="1">
      <alignment horizontal="center" vertical="center" wrapText="1"/>
    </xf>
    <xf numFmtId="0" fontId="264" fillId="0" borderId="132" xfId="3570" applyFont="1" applyBorder="1" applyAlignment="1">
      <alignment horizontal="center" vertical="center" wrapText="1"/>
    </xf>
    <xf numFmtId="0" fontId="264" fillId="0" borderId="133" xfId="3570" applyFont="1" applyBorder="1" applyAlignment="1">
      <alignment horizontal="center" vertical="center" wrapText="1"/>
    </xf>
    <xf numFmtId="0" fontId="264" fillId="0" borderId="92" xfId="3570" applyFont="1" applyBorder="1" applyAlignment="1">
      <alignment horizontal="center" vertical="center" wrapText="1"/>
    </xf>
    <xf numFmtId="0" fontId="264" fillId="0" borderId="24" xfId="3570" applyFont="1" applyBorder="1" applyAlignment="1">
      <alignment horizontal="center" vertical="center" wrapText="1"/>
    </xf>
    <xf numFmtId="0" fontId="264" fillId="0" borderId="0" xfId="3570" applyFont="1" applyBorder="1" applyAlignment="1">
      <alignment horizontal="center" vertical="center" wrapText="1"/>
    </xf>
    <xf numFmtId="0" fontId="264" fillId="0" borderId="37" xfId="3570" applyFont="1" applyBorder="1" applyAlignment="1">
      <alignment horizontal="center" vertical="center" wrapText="1"/>
    </xf>
    <xf numFmtId="0" fontId="264" fillId="0" borderId="19" xfId="3570" applyFont="1" applyBorder="1" applyAlignment="1">
      <alignment horizontal="center" vertical="center" wrapText="1"/>
    </xf>
    <xf numFmtId="0" fontId="264" fillId="0" borderId="36" xfId="3570" applyFont="1" applyBorder="1" applyAlignment="1">
      <alignment horizontal="center" vertical="center" wrapText="1"/>
    </xf>
    <xf numFmtId="0" fontId="264" fillId="0" borderId="91" xfId="3570" applyFont="1" applyBorder="1" applyAlignment="1">
      <alignment horizontal="center" vertical="center" wrapText="1"/>
    </xf>
    <xf numFmtId="0" fontId="263" fillId="0" borderId="99" xfId="3570" applyFont="1" applyBorder="1" applyAlignment="1">
      <alignment horizontal="center" vertical="center" wrapText="1"/>
    </xf>
    <xf numFmtId="0" fontId="264" fillId="0" borderId="121" xfId="3570" applyFont="1" applyBorder="1" applyAlignment="1">
      <alignment horizontal="left" vertical="center" wrapText="1"/>
    </xf>
    <xf numFmtId="0" fontId="24" fillId="0" borderId="121" xfId="3570" applyNumberFormat="1" applyFont="1" applyBorder="1" applyAlignment="1">
      <alignment horizontal="center" vertical="center" wrapText="1"/>
    </xf>
    <xf numFmtId="0" fontId="265" fillId="0" borderId="121" xfId="3570" applyFont="1" applyBorder="1" applyAlignment="1">
      <alignment horizontal="left" vertical="center" wrapText="1"/>
    </xf>
    <xf numFmtId="0" fontId="265" fillId="0" borderId="121" xfId="3570" applyFont="1" applyBorder="1" applyAlignment="1">
      <alignment horizontal="center" vertical="center" wrapText="1"/>
    </xf>
    <xf numFmtId="0" fontId="263" fillId="0" borderId="133" xfId="3570" applyFont="1" applyBorder="1" applyAlignment="1">
      <alignment horizontal="center" vertical="center" wrapText="1"/>
    </xf>
    <xf numFmtId="0" fontId="264" fillId="0" borderId="121" xfId="3570" applyNumberFormat="1" applyFont="1" applyBorder="1" applyAlignment="1">
      <alignment horizontal="left" vertical="center" wrapText="1"/>
    </xf>
    <xf numFmtId="0" fontId="13" fillId="0" borderId="0" xfId="3570" applyFont="1" applyAlignment="1">
      <alignment horizontal="center" vertical="center" wrapText="1"/>
    </xf>
    <xf numFmtId="0" fontId="260" fillId="0" borderId="0" xfId="3570" applyNumberFormat="1" applyFont="1" applyAlignment="1">
      <alignment horizontal="left" vertical="center" wrapText="1"/>
    </xf>
    <xf numFmtId="0" fontId="261" fillId="0" borderId="0" xfId="3570" applyFont="1" applyAlignment="1">
      <alignment horizontal="center" vertical="center" wrapText="1"/>
    </xf>
    <xf numFmtId="0" fontId="144" fillId="0" borderId="0" xfId="3571" applyFont="1" applyAlignment="1">
      <alignment horizontal="left" vertical="center" wrapText="1" indent="12"/>
    </xf>
    <xf numFmtId="0" fontId="0" fillId="0" borderId="0" xfId="0" applyAlignment="1">
      <alignment horizontal="left" vertical="center" wrapText="1" indent="12"/>
    </xf>
    <xf numFmtId="0" fontId="144" fillId="0" borderId="0" xfId="3571" applyFont="1" applyAlignment="1">
      <alignment horizontal="left" vertical="center" wrapText="1" indent="27"/>
    </xf>
    <xf numFmtId="0" fontId="0" fillId="0" borderId="0" xfId="0" applyAlignment="1">
      <alignment horizontal="left" vertical="center" wrapText="1" indent="27"/>
    </xf>
    <xf numFmtId="0" fontId="144" fillId="0" borderId="0" xfId="3571" applyFont="1" applyAlignment="1">
      <alignment horizontal="right" vertical="center" wrapText="1"/>
    </xf>
    <xf numFmtId="0" fontId="29" fillId="0" borderId="126" xfId="3571" applyFont="1" applyBorder="1" applyAlignment="1">
      <alignment horizontal="center" vertical="center" wrapText="1"/>
    </xf>
    <xf numFmtId="0" fontId="29" fillId="0" borderId="7" xfId="3571" applyFont="1" applyBorder="1" applyAlignment="1">
      <alignment horizontal="center" vertical="center" wrapText="1"/>
    </xf>
    <xf numFmtId="0" fontId="29" fillId="0" borderId="126" xfId="3571" applyFont="1" applyBorder="1" applyAlignment="1">
      <alignment horizontal="center" vertical="center"/>
    </xf>
    <xf numFmtId="0" fontId="29" fillId="0" borderId="7" xfId="3571" applyFont="1" applyBorder="1" applyAlignment="1">
      <alignment horizontal="center" vertical="center"/>
    </xf>
    <xf numFmtId="0" fontId="29" fillId="0" borderId="134" xfId="3571" applyFont="1" applyBorder="1" applyAlignment="1">
      <alignment horizontal="center" vertical="center" wrapText="1"/>
    </xf>
    <xf numFmtId="0" fontId="27" fillId="0" borderId="135" xfId="0" applyFont="1" applyBorder="1" applyAlignment="1">
      <alignment vertical="center" wrapText="1"/>
    </xf>
    <xf numFmtId="0" fontId="27" fillId="0" borderId="136" xfId="0" applyFont="1" applyBorder="1" applyAlignment="1">
      <alignment vertical="center" wrapText="1"/>
    </xf>
    <xf numFmtId="0" fontId="29" fillId="0" borderId="36" xfId="3571" applyFont="1" applyBorder="1" applyAlignment="1">
      <alignment horizontal="center" vertical="center" wrapText="1"/>
    </xf>
    <xf numFmtId="0" fontId="0" fillId="0" borderId="36" xfId="0" applyBorder="1" applyAlignment="1">
      <alignment vertical="center" wrapText="1"/>
    </xf>
    <xf numFmtId="0" fontId="13" fillId="2" borderId="0" xfId="3570" applyFont="1" applyFill="1" applyBorder="1" applyAlignment="1">
      <alignment horizontal="right" wrapText="1"/>
    </xf>
    <xf numFmtId="0" fontId="262" fillId="2" borderId="0" xfId="3458" applyNumberFormat="1" applyFont="1" applyFill="1" applyAlignment="1">
      <alignment horizontal="left" vertical="center" wrapText="1" indent="24"/>
    </xf>
    <xf numFmtId="0" fontId="0" fillId="0" borderId="0" xfId="0" applyAlignment="1">
      <alignment horizontal="left" wrapText="1" indent="24"/>
    </xf>
    <xf numFmtId="0" fontId="271" fillId="2" borderId="0" xfId="357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44" fillId="0" borderId="0" xfId="3584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144" fillId="0" borderId="141" xfId="3584" applyFont="1" applyBorder="1" applyAlignment="1">
      <alignment horizontal="center" vertical="center" wrapText="1"/>
    </xf>
    <xf numFmtId="0" fontId="144" fillId="0" borderId="138" xfId="3584" applyFont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138" xfId="0" applyBorder="1" applyAlignment="1">
      <alignment vertical="center" wrapText="1"/>
    </xf>
    <xf numFmtId="4" fontId="144" fillId="0" borderId="141" xfId="3584" applyNumberFormat="1" applyFont="1" applyBorder="1" applyAlignment="1">
      <alignment horizontal="center" vertical="center" wrapText="1"/>
    </xf>
    <xf numFmtId="4" fontId="144" fillId="0" borderId="138" xfId="3584" applyNumberFormat="1" applyFont="1" applyBorder="1" applyAlignment="1">
      <alignment horizontal="center" vertical="center" wrapText="1"/>
    </xf>
    <xf numFmtId="4" fontId="0" fillId="0" borderId="138" xfId="0" applyNumberFormat="1" applyBorder="1" applyAlignment="1">
      <alignment vertical="center"/>
    </xf>
    <xf numFmtId="4" fontId="0" fillId="0" borderId="7" xfId="0" applyNumberFormat="1" applyBorder="1" applyAlignment="1">
      <alignment vertical="center"/>
    </xf>
    <xf numFmtId="0" fontId="144" fillId="0" borderId="0" xfId="3584" applyFont="1" applyAlignment="1">
      <alignment horizontal="right" vertical="center" wrapText="1"/>
    </xf>
    <xf numFmtId="0" fontId="29" fillId="0" borderId="36" xfId="3584" applyFont="1" applyBorder="1" applyAlignment="1">
      <alignment horizontal="center" vertical="top" wrapText="1"/>
    </xf>
    <xf numFmtId="0" fontId="276" fillId="0" borderId="126" xfId="3584" applyFont="1" applyBorder="1" applyAlignment="1">
      <alignment horizontal="center" vertical="center" wrapText="1"/>
    </xf>
    <xf numFmtId="0" fontId="276" fillId="0" borderId="23" xfId="3584" applyFont="1" applyBorder="1" applyAlignment="1">
      <alignment horizontal="center" vertical="center" wrapText="1"/>
    </xf>
    <xf numFmtId="0" fontId="276" fillId="0" borderId="7" xfId="3584" applyFont="1" applyBorder="1" applyAlignment="1">
      <alignment horizontal="center" vertical="center" wrapText="1"/>
    </xf>
    <xf numFmtId="0" fontId="276" fillId="0" borderId="7" xfId="3584" applyFont="1" applyBorder="1" applyAlignment="1">
      <alignment horizontal="center" vertical="center"/>
    </xf>
    <xf numFmtId="0" fontId="276" fillId="0" borderId="134" xfId="3584" applyFont="1" applyBorder="1" applyAlignment="1">
      <alignment horizontal="center" vertical="center" wrapText="1"/>
    </xf>
    <xf numFmtId="0" fontId="276" fillId="0" borderId="136" xfId="3584" applyFont="1" applyBorder="1" applyAlignment="1">
      <alignment horizontal="center" vertical="center" wrapText="1"/>
    </xf>
    <xf numFmtId="0" fontId="22" fillId="0" borderId="134" xfId="2400" applyFont="1" applyBorder="1" applyAlignment="1" applyProtection="1">
      <alignment horizontal="left" vertical="center" wrapText="1"/>
    </xf>
    <xf numFmtId="0" fontId="22" fillId="0" borderId="135" xfId="2400" applyFont="1" applyBorder="1" applyAlignment="1" applyProtection="1">
      <alignment horizontal="left" vertical="center" wrapText="1"/>
    </xf>
    <xf numFmtId="0" fontId="22" fillId="0" borderId="136" xfId="2400" applyFont="1" applyBorder="1" applyAlignment="1" applyProtection="1">
      <alignment horizontal="left" vertical="center" wrapText="1"/>
    </xf>
    <xf numFmtId="0" fontId="263" fillId="0" borderId="134" xfId="3570" applyFont="1" applyBorder="1" applyAlignment="1">
      <alignment horizontal="left" vertical="center" wrapText="1"/>
    </xf>
    <xf numFmtId="0" fontId="263" fillId="0" borderId="135" xfId="3570" applyFont="1" applyBorder="1" applyAlignment="1">
      <alignment horizontal="left" vertical="center" wrapText="1"/>
    </xf>
    <xf numFmtId="0" fontId="263" fillId="0" borderId="136" xfId="3570" applyFont="1" applyBorder="1" applyAlignment="1">
      <alignment horizontal="left" vertical="center" wrapText="1"/>
    </xf>
    <xf numFmtId="0" fontId="24" fillId="0" borderId="134" xfId="2400" applyNumberFormat="1" applyFont="1" applyBorder="1" applyAlignment="1" applyProtection="1">
      <alignment horizontal="left" vertical="center" wrapText="1"/>
    </xf>
    <xf numFmtId="0" fontId="24" fillId="0" borderId="135" xfId="2400" applyNumberFormat="1" applyFont="1" applyBorder="1" applyAlignment="1" applyProtection="1">
      <alignment horizontal="left" vertical="center" wrapText="1"/>
    </xf>
    <xf numFmtId="0" fontId="24" fillId="0" borderId="136" xfId="2400" applyNumberFormat="1" applyFont="1" applyBorder="1" applyAlignment="1" applyProtection="1">
      <alignment horizontal="left" vertical="center" wrapText="1"/>
    </xf>
    <xf numFmtId="0" fontId="21" fillId="0" borderId="134" xfId="2400" applyFont="1" applyBorder="1" applyAlignment="1" applyProtection="1">
      <alignment horizontal="left" vertical="center" wrapText="1"/>
    </xf>
    <xf numFmtId="0" fontId="21" fillId="0" borderId="135" xfId="2400" applyFont="1" applyBorder="1" applyAlignment="1" applyProtection="1">
      <alignment horizontal="left" vertical="center" wrapText="1"/>
    </xf>
    <xf numFmtId="0" fontId="21" fillId="0" borderId="136" xfId="2400" applyFont="1" applyBorder="1" applyAlignment="1" applyProtection="1">
      <alignment horizontal="left" vertical="center" wrapText="1"/>
    </xf>
    <xf numFmtId="0" fontId="263" fillId="0" borderId="134" xfId="3570" applyFont="1" applyFill="1" applyBorder="1" applyAlignment="1">
      <alignment horizontal="left" vertical="center" wrapText="1"/>
    </xf>
    <xf numFmtId="0" fontId="263" fillId="0" borderId="135" xfId="3570" applyFont="1" applyFill="1" applyBorder="1" applyAlignment="1">
      <alignment horizontal="left" vertical="center" wrapText="1"/>
    </xf>
    <xf numFmtId="0" fontId="263" fillId="0" borderId="136" xfId="3570" applyFont="1" applyFill="1" applyBorder="1" applyAlignment="1">
      <alignment horizontal="left" vertical="center" wrapText="1"/>
    </xf>
    <xf numFmtId="0" fontId="264" fillId="0" borderId="134" xfId="3570" applyFont="1" applyBorder="1" applyAlignment="1">
      <alignment horizontal="left" vertical="center" wrapText="1"/>
    </xf>
    <xf numFmtId="0" fontId="264" fillId="0" borderId="135" xfId="3570" applyFont="1" applyBorder="1" applyAlignment="1">
      <alignment horizontal="left" vertical="center" wrapText="1"/>
    </xf>
    <xf numFmtId="0" fontId="264" fillId="0" borderId="136" xfId="3570" applyFont="1" applyBorder="1" applyAlignment="1">
      <alignment horizontal="left" vertical="center" wrapText="1"/>
    </xf>
    <xf numFmtId="0" fontId="264" fillId="0" borderId="140" xfId="3570" applyFont="1" applyBorder="1" applyAlignment="1">
      <alignment horizontal="center" vertical="center" wrapText="1"/>
    </xf>
    <xf numFmtId="0" fontId="24" fillId="0" borderId="141" xfId="3570" applyNumberFormat="1" applyFont="1" applyBorder="1" applyAlignment="1">
      <alignment horizontal="center" vertical="center" wrapText="1"/>
    </xf>
    <xf numFmtId="0" fontId="24" fillId="0" borderId="138" xfId="3570" applyNumberFormat="1" applyFont="1" applyBorder="1" applyAlignment="1">
      <alignment horizontal="center" vertical="center" wrapText="1"/>
    </xf>
    <xf numFmtId="0" fontId="264" fillId="0" borderId="142" xfId="3570" applyFont="1" applyBorder="1" applyAlignment="1">
      <alignment horizontal="center" vertical="center" wrapText="1"/>
    </xf>
    <xf numFmtId="0" fontId="144" fillId="0" borderId="0" xfId="3584" applyFont="1" applyAlignment="1">
      <alignment horizontal="left" vertical="center" wrapText="1" indent="12"/>
    </xf>
    <xf numFmtId="0" fontId="20" fillId="0" borderId="70" xfId="3431" applyFont="1" applyBorder="1" applyAlignment="1">
      <alignment wrapText="1"/>
    </xf>
    <xf numFmtId="0" fontId="0" fillId="0" borderId="70" xfId="0" applyBorder="1" applyAlignment="1">
      <alignment wrapText="1"/>
    </xf>
    <xf numFmtId="0" fontId="13" fillId="4" borderId="0" xfId="6" applyFont="1" applyFill="1" applyAlignment="1">
      <alignment horizontal="left" vertical="center" wrapText="1"/>
    </xf>
    <xf numFmtId="0" fontId="21" fillId="5" borderId="69" xfId="6" applyFont="1" applyFill="1" applyBorder="1" applyAlignment="1">
      <alignment horizontal="center" vertical="center" wrapText="1"/>
    </xf>
    <xf numFmtId="0" fontId="21" fillId="5" borderId="68" xfId="6" applyFont="1" applyFill="1" applyBorder="1" applyAlignment="1">
      <alignment horizontal="center" vertical="center" wrapText="1"/>
    </xf>
    <xf numFmtId="0" fontId="21" fillId="5" borderId="53" xfId="6" applyFont="1" applyFill="1" applyBorder="1" applyAlignment="1">
      <alignment horizontal="center" vertical="center" wrapText="1"/>
    </xf>
    <xf numFmtId="0" fontId="21" fillId="5" borderId="74" xfId="6" applyFont="1" applyFill="1" applyBorder="1" applyAlignment="1">
      <alignment horizontal="center" vertical="center" wrapText="1"/>
    </xf>
    <xf numFmtId="0" fontId="21" fillId="5" borderId="36" xfId="6" applyFont="1" applyFill="1" applyBorder="1" applyAlignment="1">
      <alignment horizontal="center" vertical="center" wrapText="1"/>
    </xf>
    <xf numFmtId="0" fontId="21" fillId="5" borderId="57" xfId="6" applyFont="1" applyFill="1" applyBorder="1" applyAlignment="1">
      <alignment horizontal="center" vertical="center" wrapText="1"/>
    </xf>
    <xf numFmtId="0" fontId="212" fillId="3" borderId="0" xfId="6" applyFont="1" applyFill="1" applyAlignment="1">
      <alignment wrapText="1"/>
    </xf>
    <xf numFmtId="0" fontId="144" fillId="0" borderId="0" xfId="0" applyFont="1" applyAlignment="1">
      <alignment wrapText="1"/>
    </xf>
    <xf numFmtId="0" fontId="27" fillId="2" borderId="61" xfId="2393" applyFont="1" applyFill="1" applyBorder="1" applyAlignment="1">
      <alignment horizontal="center" vertical="center" wrapText="1"/>
    </xf>
    <xf numFmtId="0" fontId="27" fillId="2" borderId="81" xfId="2393" applyFont="1" applyFill="1" applyBorder="1" applyAlignment="1">
      <alignment horizontal="center" vertical="center" wrapText="1"/>
    </xf>
    <xf numFmtId="0" fontId="214" fillId="0" borderId="15" xfId="2393" applyFont="1" applyBorder="1" applyAlignment="1">
      <alignment horizontal="center" vertical="center" wrapText="1"/>
    </xf>
    <xf numFmtId="0" fontId="214" fillId="0" borderId="16" xfId="2393" applyFont="1" applyBorder="1" applyAlignment="1">
      <alignment horizontal="center" vertical="center" wrapText="1"/>
    </xf>
    <xf numFmtId="0" fontId="27" fillId="2" borderId="10" xfId="2393" applyFont="1" applyFill="1" applyBorder="1" applyAlignment="1">
      <alignment horizontal="center" vertical="center" wrapText="1"/>
    </xf>
    <xf numFmtId="0" fontId="27" fillId="2" borderId="14" xfId="2393" applyFont="1" applyFill="1" applyBorder="1" applyAlignment="1">
      <alignment horizontal="center" vertical="center" wrapText="1"/>
    </xf>
    <xf numFmtId="0" fontId="27" fillId="2" borderId="7" xfId="2393" applyFont="1" applyFill="1" applyBorder="1" applyAlignment="1">
      <alignment horizontal="center" vertical="center" wrapText="1"/>
    </xf>
    <xf numFmtId="0" fontId="27" fillId="2" borderId="47" xfId="2393" applyFont="1" applyFill="1" applyBorder="1" applyAlignment="1">
      <alignment horizontal="center" vertical="center" wrapText="1"/>
    </xf>
    <xf numFmtId="0" fontId="27" fillId="2" borderId="19" xfId="2393" applyFont="1" applyFill="1" applyBorder="1" applyAlignment="1">
      <alignment horizontal="center" vertical="center" wrapText="1"/>
    </xf>
    <xf numFmtId="0" fontId="27" fillId="2" borderId="71" xfId="2393" applyFont="1" applyFill="1" applyBorder="1" applyAlignment="1">
      <alignment horizontal="center" vertical="center" wrapText="1"/>
    </xf>
    <xf numFmtId="0" fontId="27" fillId="2" borderId="86" xfId="2393" applyFont="1" applyFill="1" applyBorder="1" applyAlignment="1">
      <alignment horizontal="center" vertical="center" wrapText="1"/>
    </xf>
    <xf numFmtId="0" fontId="27" fillId="2" borderId="59" xfId="2393" applyFont="1" applyFill="1" applyBorder="1" applyAlignment="1">
      <alignment horizontal="center" vertical="center" wrapText="1"/>
    </xf>
    <xf numFmtId="0" fontId="29" fillId="45" borderId="97" xfId="2391" applyFont="1" applyFill="1" applyBorder="1" applyAlignment="1">
      <alignment horizontal="center" vertical="center" wrapText="1"/>
    </xf>
    <xf numFmtId="43" fontId="29" fillId="4" borderId="97" xfId="19" applyFont="1" applyFill="1" applyBorder="1" applyAlignment="1">
      <alignment horizontal="center" vertical="center"/>
    </xf>
    <xf numFmtId="43" fontId="27" fillId="3" borderId="97" xfId="19" applyFont="1" applyFill="1" applyBorder="1" applyAlignment="1">
      <alignment horizontal="center" vertical="center"/>
    </xf>
    <xf numFmtId="0" fontId="27" fillId="0" borderId="98" xfId="2391" applyFont="1" applyFill="1" applyBorder="1" applyAlignment="1">
      <alignment horizontal="center" vertical="center"/>
    </xf>
    <xf numFmtId="0" fontId="27" fillId="0" borderId="99" xfId="2391" applyFont="1" applyFill="1" applyBorder="1" applyAlignment="1">
      <alignment horizontal="center" vertical="center"/>
    </xf>
    <xf numFmtId="0" fontId="27" fillId="0" borderId="106" xfId="2391" applyFont="1" applyFill="1" applyBorder="1" applyAlignment="1">
      <alignment horizontal="center" vertical="center"/>
    </xf>
    <xf numFmtId="0" fontId="27" fillId="0" borderId="0" xfId="19" applyNumberFormat="1" applyFont="1" applyAlignment="1">
      <alignment horizontal="center" vertical="center"/>
    </xf>
  </cellXfs>
  <cellStyles count="3585">
    <cellStyle name="_x0012_" xfId="2782"/>
    <cellStyle name=" 1" xfId="424"/>
    <cellStyle name="_x000a_bidires=100_x000d_" xfId="20"/>
    <cellStyle name="_x000a_bidires=100_x000d_ 2" xfId="425"/>
    <cellStyle name="%" xfId="426"/>
    <cellStyle name="%_Inputs" xfId="427"/>
    <cellStyle name="%_Inputs (const)" xfId="428"/>
    <cellStyle name="%_Inputs Co" xfId="429"/>
    <cellStyle name="?_x0001_" xfId="21"/>
    <cellStyle name="?????? [0]_cogs" xfId="22"/>
    <cellStyle name="???????_??????? (2)" xfId="23"/>
    <cellStyle name="??????_cogs" xfId="24"/>
    <cellStyle name="??_PL-CF sheet" xfId="25"/>
    <cellStyle name="?…?ж?Ш?и [0.00]" xfId="26"/>
    <cellStyle name="?W??_‘O’с?р??" xfId="27"/>
    <cellStyle name="]_x000d__x000a_Zoomed=1_x000d__x000a_Row=0_x000d__x000a_Column=0_x000d__x000a_Height=0_x000d__x000a_Width=0_x000d__x000a_FontName=FoxFont_x000d__x000a_FontStyle=0_x000d__x000a_FontSize=9_x000d__x000a_PrtFontName=FoxPrin" xfId="2783"/>
    <cellStyle name="___________ __ ______ 2007_ (2)" xfId="2784"/>
    <cellStyle name="_051222_ОС_ГРЭС-24 (отчет от Эксперта)" xfId="2785"/>
    <cellStyle name="_051222_ОС_ГРЭС-24 (отчет от Эксперта)_НМА" xfId="2786"/>
    <cellStyle name="_051222_ОС_ГРЭС-24 (отчет от Эксперта)_ОС 2006" xfId="2787"/>
    <cellStyle name="_051222_ОС_ГРЭС-24 (отчет от Эксперта)_ОС_2" xfId="2788"/>
    <cellStyle name="_051228_сооружения" xfId="2789"/>
    <cellStyle name="_051228_сооружения_НМА" xfId="2790"/>
    <cellStyle name="_051228_сооружения_ОС 2006" xfId="2791"/>
    <cellStyle name="_051228_сооружения_ОС_2" xfId="2792"/>
    <cellStyle name="_060725 NEW модель баланс все Со" xfId="2793"/>
    <cellStyle name="_060821 n=10, Э2007 55, ИП 119, ЗС 07г 15" xfId="2794"/>
    <cellStyle name="_070130 model_strategy_18 12 06_Э07_324__Э09_292_(2)2" xfId="2795"/>
    <cellStyle name="_2011 часть1 1" xfId="2796"/>
    <cellStyle name="_5 БР по заявкам май" xfId="2797"/>
    <cellStyle name="_6.1." xfId="2798"/>
    <cellStyle name="_7.4.6Перечень платежей (метрол.) ФК на январь 2008г." xfId="2799"/>
    <cellStyle name="_7.6." xfId="2800"/>
    <cellStyle name="_7.6. Информационные службы" xfId="2801"/>
    <cellStyle name="_91 acc" xfId="2802"/>
    <cellStyle name="_91 приг р" xfId="2803"/>
    <cellStyle name="_ADJ&amp;RJE for the KZ and minor companies(рус)" xfId="2804"/>
    <cellStyle name="_ART1_09R" xfId="2805"/>
    <cellStyle name="_ART1_09R_Доходы-Расходы" xfId="2806"/>
    <cellStyle name="_ART12_00D" xfId="2807"/>
    <cellStyle name="_ART12_00D_Доходы-Расходы" xfId="2808"/>
    <cellStyle name="_ART2_03R" xfId="2809"/>
    <cellStyle name="_ART2_03R_Доходы-Расходы" xfId="2810"/>
    <cellStyle name="_ART2_05D" xfId="2811"/>
    <cellStyle name="_ART2_05D_Доходы-Расходы" xfId="2812"/>
    <cellStyle name="_ART2_07D" xfId="2813"/>
    <cellStyle name="_ART2_07D_Доходы-Расходы" xfId="2814"/>
    <cellStyle name="_CashFlow_2007_проект_02_02_final" xfId="28"/>
    <cellStyle name="_CashFlow_2007_проект_02_02_final 2" xfId="430"/>
    <cellStyle name="_Deloitte Славнефтехим" xfId="2815"/>
    <cellStyle name="_Final ADJ" xfId="2816"/>
    <cellStyle name="_Final отложен налог_Таня" xfId="2817"/>
    <cellStyle name="_INVGEN.G_TGC-1_NevTES_08" xfId="2818"/>
    <cellStyle name="_IPr_TGK_2005" xfId="2819"/>
    <cellStyle name="_IPr_TGK_2005_4q0" xfId="2820"/>
    <cellStyle name="_IPr_TGK_2005_4q0_КАЛЬК ТГК (ТО ЧТО НА МАХ ГЕННЕРАЦИЮ)" xfId="2821"/>
    <cellStyle name="_IPr_TGK_2005_КАЛЬК ТГК (ТО ЧТО НА МАХ ГЕННЕРАЦИЮ)" xfId="2822"/>
    <cellStyle name="_Iквартал 2008 г._7.1" xfId="2823"/>
    <cellStyle name="_Iквартал 2008 г._7.4.1" xfId="2824"/>
    <cellStyle name="_Iквартал 2008 г._9" xfId="2825"/>
    <cellStyle name="_Kirovski Consol_2006" xfId="2826"/>
    <cellStyle name="_Kirovski Consol_2006 без связей" xfId="2827"/>
    <cellStyle name="_KZ, KLT, CJSC Tetra" xfId="2828"/>
    <cellStyle name="_LTC_Sipat_2006" xfId="2829"/>
    <cellStyle name="_LTC_Sipat_20061" xfId="2830"/>
    <cellStyle name="_Model_RAB Мой" xfId="431"/>
    <cellStyle name="_Model_RAB Мой 2" xfId="432"/>
    <cellStyle name="_Model_RAB Мой 2_OREP.KU.2011.MONTHLY.02(v0.1)" xfId="433"/>
    <cellStyle name="_Model_RAB Мой 2_OREP.KU.2011.MONTHLY.02(v0.4)" xfId="434"/>
    <cellStyle name="_Model_RAB Мой 2_OREP.KU.2011.MONTHLY.11(v1.4)" xfId="435"/>
    <cellStyle name="_Model_RAB Мой 2_OREP.KU.2011.MONTHLY.11(v1.4)_UPDATE.BALANCE.WARM.2012YEAR.TO.1.1" xfId="436"/>
    <cellStyle name="_Model_RAB Мой 2_OREP.KU.2011.MONTHLY.11(v1.4)_UPDATE.CALC.WARM.2012YEAR.TO.1.1" xfId="437"/>
    <cellStyle name="_Model_RAB Мой 2_UPDATE.BALANCE.WARM.2012YEAR.TO.1.1" xfId="438"/>
    <cellStyle name="_Model_RAB Мой 2_UPDATE.CALC.WARM.2012YEAR.TO.1.1" xfId="439"/>
    <cellStyle name="_Model_RAB Мой 2_UPDATE.MONITORING.OS.EE.2.02.TO.1.3.64" xfId="440"/>
    <cellStyle name="_Model_RAB Мой 2_UPDATE.OREP.KU.2011.MONTHLY.02.TO.1.2" xfId="441"/>
    <cellStyle name="_Model_RAB Мой 3" xfId="2831"/>
    <cellStyle name="_Model_RAB Мой 4" xfId="2832"/>
    <cellStyle name="_Model_RAB Мой 5" xfId="2833"/>
    <cellStyle name="_Model_RAB Мой 6" xfId="2834"/>
    <cellStyle name="_Model_RAB Мой_46EE.2011(v1.0)" xfId="442"/>
    <cellStyle name="_Model_RAB Мой_46EE.2011(v1.0)_46TE.2011(v1.0)" xfId="443"/>
    <cellStyle name="_Model_RAB Мой_46EE.2011(v1.0)_INDEX.STATION.2012(v1.0)_" xfId="444"/>
    <cellStyle name="_Model_RAB Мой_46EE.2011(v1.0)_INDEX.STATION.2012(v2.0)" xfId="445"/>
    <cellStyle name="_Model_RAB Мой_46EE.2011(v1.0)_INDEX.STATION.2012(v2.1)" xfId="446"/>
    <cellStyle name="_Model_RAB Мой_46EE.2011(v1.0)_TEPLO.PREDEL.2012.M(v1.1)_test" xfId="447"/>
    <cellStyle name="_Model_RAB Мой_46EE.2011(v1.2)" xfId="448"/>
    <cellStyle name="_Model_RAB Мой_46EP.2011(v2.0)" xfId="449"/>
    <cellStyle name="_Model_RAB Мой_46EP.2012(v0.1)" xfId="450"/>
    <cellStyle name="_Model_RAB Мой_46TE.2011(v1.0)" xfId="451"/>
    <cellStyle name="_Model_RAB Мой_4DNS.UPDATE.EXAMPLE" xfId="452"/>
    <cellStyle name="_Model_RAB Мой_ARMRAZR" xfId="453"/>
    <cellStyle name="_Model_RAB Мой_BALANCE.WARM.2010.FACT(v1.0)" xfId="454"/>
    <cellStyle name="_Model_RAB Мой_BALANCE.WARM.2010.PLAN" xfId="455"/>
    <cellStyle name="_Model_RAB Мой_BALANCE.WARM.2011YEAR(v0.7)" xfId="456"/>
    <cellStyle name="_Model_RAB Мой_BALANCE.WARM.2011YEAR.NEW.UPDATE.SCHEME" xfId="457"/>
    <cellStyle name="_Model_RAB Мой_CALC.NORMATIV.KU(v0.2)" xfId="458"/>
    <cellStyle name="_Model_RAB Мой_EE.2REK.P2011.4.78(v0.3)" xfId="459"/>
    <cellStyle name="_Model_RAB Мой_FORM3.1.2013(v0.2)" xfId="460"/>
    <cellStyle name="_Model_RAB Мой_FORM3.2013(v1.0)" xfId="461"/>
    <cellStyle name="_Model_RAB Мой_FORM3.REG(v1.0)" xfId="462"/>
    <cellStyle name="_Model_RAB Мой_FORM910.2012(v1.1)" xfId="463"/>
    <cellStyle name="_Model_RAB Мой_INDEX.STATION.2012(v2.1)" xfId="464"/>
    <cellStyle name="_Model_RAB Мой_INDEX.STATION.2013(v1.0)_патч до 1.1" xfId="465"/>
    <cellStyle name="_Model_RAB Мой_INVEST.EE.PLAN.4.78(v0.1)" xfId="466"/>
    <cellStyle name="_Model_RAB Мой_INVEST.EE.PLAN.4.78(v0.3)" xfId="467"/>
    <cellStyle name="_Model_RAB Мой_INVEST.EE.PLAN.4.78(v1.0)" xfId="468"/>
    <cellStyle name="_Model_RAB Мой_INVEST.EE.PLAN.4.78(v1.0)_PASSPORT.TEPLO.PROIZV(v2.0)" xfId="469"/>
    <cellStyle name="_Model_RAB Мой_INVEST.EE.PLAN.4.78(v1.0)_PASSPORT.TEPLO.PROIZV(v2.0)_INDEX.STATION.2013(v1.0)_патч до 1.1" xfId="470"/>
    <cellStyle name="_Model_RAB Мой_INVEST.EE.PLAN.4.78(v1.0)_PASSPORT.TEPLO.PROIZV(v2.0)_TEPLO.PREDEL.2013(v2.0)" xfId="471"/>
    <cellStyle name="_Model_RAB Мой_INVEST.PLAN.4.78(v0.1)" xfId="472"/>
    <cellStyle name="_Model_RAB Мой_INVEST.WARM.PLAN.4.78(v0.1)" xfId="473"/>
    <cellStyle name="_Model_RAB Мой_INVEST_WARM_PLAN" xfId="474"/>
    <cellStyle name="_Model_RAB Мой_NADB.JNVLP.APTEKA.2012(v1.0)_21_02_12" xfId="475"/>
    <cellStyle name="_Model_RAB Мой_NADB.JNVLS.APTEKA.2011(v1.3.3)" xfId="476"/>
    <cellStyle name="_Model_RAB Мой_NADB.JNVLS.APTEKA.2011(v1.3.3)_46TE.2011(v1.0)" xfId="477"/>
    <cellStyle name="_Model_RAB Мой_NADB.JNVLS.APTEKA.2011(v1.3.3)_INDEX.STATION.2012(v1.0)_" xfId="478"/>
    <cellStyle name="_Model_RAB Мой_NADB.JNVLS.APTEKA.2011(v1.3.3)_INDEX.STATION.2012(v2.0)" xfId="479"/>
    <cellStyle name="_Model_RAB Мой_NADB.JNVLS.APTEKA.2011(v1.3.3)_INDEX.STATION.2012(v2.1)" xfId="480"/>
    <cellStyle name="_Model_RAB Мой_NADB.JNVLS.APTEKA.2011(v1.3.3)_TEPLO.PREDEL.2012.M(v1.1)_test" xfId="481"/>
    <cellStyle name="_Model_RAB Мой_NADB.JNVLS.APTEKA.2011(v1.3.4)" xfId="482"/>
    <cellStyle name="_Model_RAB Мой_NADB.JNVLS.APTEKA.2011(v1.3.4)_46TE.2011(v1.0)" xfId="483"/>
    <cellStyle name="_Model_RAB Мой_NADB.JNVLS.APTEKA.2011(v1.3.4)_INDEX.STATION.2012(v1.0)_" xfId="484"/>
    <cellStyle name="_Model_RAB Мой_NADB.JNVLS.APTEKA.2011(v1.3.4)_INDEX.STATION.2012(v2.0)" xfId="485"/>
    <cellStyle name="_Model_RAB Мой_NADB.JNVLS.APTEKA.2011(v1.3.4)_INDEX.STATION.2012(v2.1)" xfId="486"/>
    <cellStyle name="_Model_RAB Мой_NADB.JNVLS.APTEKA.2011(v1.3.4)_TEPLO.PREDEL.2012.M(v1.1)_test" xfId="487"/>
    <cellStyle name="_Model_RAB Мой_PASSPORT.TEPLO.PROIZV(v2.0)" xfId="488"/>
    <cellStyle name="_Model_RAB Мой_PASSPORT.TEPLO.PROIZV(v2.1)" xfId="489"/>
    <cellStyle name="_Model_RAB Мой_PASSPORT.TEPLO.SETI(v0.7)" xfId="490"/>
    <cellStyle name="_Model_RAB Мой_PASSPORT.TEPLO.SETI(v1.0)" xfId="491"/>
    <cellStyle name="_Model_RAB Мой_PREDEL.JKH.UTV.2011(v1.0.1)" xfId="492"/>
    <cellStyle name="_Model_RAB Мой_PREDEL.JKH.UTV.2011(v1.0.1)_46TE.2011(v1.0)" xfId="493"/>
    <cellStyle name="_Model_RAB Мой_PREDEL.JKH.UTV.2011(v1.0.1)_INDEX.STATION.2012(v1.0)_" xfId="494"/>
    <cellStyle name="_Model_RAB Мой_PREDEL.JKH.UTV.2011(v1.0.1)_INDEX.STATION.2012(v2.0)" xfId="495"/>
    <cellStyle name="_Model_RAB Мой_PREDEL.JKH.UTV.2011(v1.0.1)_INDEX.STATION.2012(v2.1)" xfId="496"/>
    <cellStyle name="_Model_RAB Мой_PREDEL.JKH.UTV.2011(v1.0.1)_TEPLO.PREDEL.2012.M(v1.1)_test" xfId="497"/>
    <cellStyle name="_Model_RAB Мой_PREDEL.JKH.UTV.2011(v1.1)" xfId="498"/>
    <cellStyle name="_Model_RAB Мой_REP.BLR.2012(v1.0)" xfId="499"/>
    <cellStyle name="_Model_RAB Мой_TEHSHEET" xfId="500"/>
    <cellStyle name="_Model_RAB Мой_TEPLO.PREDEL.2012.M(v1.1)" xfId="501"/>
    <cellStyle name="_Model_RAB Мой_TEPLO.PREDEL.2013(v2.0)" xfId="502"/>
    <cellStyle name="_Model_RAB Мой_TEST.TEMPLATE" xfId="503"/>
    <cellStyle name="_Model_RAB Мой_UPDATE.46EE.2011.TO.1.1" xfId="504"/>
    <cellStyle name="_Model_RAB Мой_UPDATE.46TE.2011.TO.1.1" xfId="505"/>
    <cellStyle name="_Model_RAB Мой_UPDATE.46TE.2011.TO.1.2" xfId="506"/>
    <cellStyle name="_Model_RAB Мой_UPDATE.BALANCE.WARM.2011YEAR.TO.1.1" xfId="507"/>
    <cellStyle name="_Model_RAB Мой_UPDATE.BALANCE.WARM.2011YEAR.TO.1.1_46TE.2011(v1.0)" xfId="508"/>
    <cellStyle name="_Model_RAB Мой_UPDATE.BALANCE.WARM.2011YEAR.TO.1.1_INDEX.STATION.2012(v1.0)_" xfId="509"/>
    <cellStyle name="_Model_RAB Мой_UPDATE.BALANCE.WARM.2011YEAR.TO.1.1_INDEX.STATION.2012(v2.0)" xfId="510"/>
    <cellStyle name="_Model_RAB Мой_UPDATE.BALANCE.WARM.2011YEAR.TO.1.1_INDEX.STATION.2012(v2.1)" xfId="511"/>
    <cellStyle name="_Model_RAB Мой_UPDATE.BALANCE.WARM.2011YEAR.TO.1.1_OREP.KU.2011.MONTHLY.02(v1.1)" xfId="512"/>
    <cellStyle name="_Model_RAB Мой_UPDATE.BALANCE.WARM.2011YEAR.TO.1.1_TEPLO.PREDEL.2012.M(v1.1)_test" xfId="513"/>
    <cellStyle name="_Model_RAB Мой_UPDATE.BALANCE.WARM.2011YEAR.TO.1.2" xfId="514"/>
    <cellStyle name="_Model_RAB Мой_UPDATE.BALANCE.WARM.2011YEAR.TO.1.4.64" xfId="515"/>
    <cellStyle name="_Model_RAB Мой_UPDATE.BALANCE.WARM.2011YEAR.TO.1.5.64" xfId="516"/>
    <cellStyle name="_Model_RAB Мой_UPDATE.MONITORING.OS.EE.2.02.TO.1.3.64" xfId="517"/>
    <cellStyle name="_Model_RAB Мой_UPDATE.NADB.JNVLS.APTEKA.2011.TO.1.3.4" xfId="518"/>
    <cellStyle name="_Model_RAB Мой_Вариант с макс ИК" xfId="2835"/>
    <cellStyle name="_Model_RAB Мой_Модель расчет отправка" xfId="2836"/>
    <cellStyle name="_Model_RAB_MRSK_svod" xfId="519"/>
    <cellStyle name="_Model_RAB_MRSK_svod 2" xfId="520"/>
    <cellStyle name="_Model_RAB_MRSK_svod 2_OREP.KU.2011.MONTHLY.02(v0.1)" xfId="521"/>
    <cellStyle name="_Model_RAB_MRSK_svod 2_OREP.KU.2011.MONTHLY.02(v0.4)" xfId="522"/>
    <cellStyle name="_Model_RAB_MRSK_svod 2_OREP.KU.2011.MONTHLY.11(v1.4)" xfId="523"/>
    <cellStyle name="_Model_RAB_MRSK_svod 2_OREP.KU.2011.MONTHLY.11(v1.4)_UPDATE.BALANCE.WARM.2012YEAR.TO.1.1" xfId="524"/>
    <cellStyle name="_Model_RAB_MRSK_svod 2_OREP.KU.2011.MONTHLY.11(v1.4)_UPDATE.CALC.WARM.2012YEAR.TO.1.1" xfId="525"/>
    <cellStyle name="_Model_RAB_MRSK_svod 2_UPDATE.BALANCE.WARM.2012YEAR.TO.1.1" xfId="526"/>
    <cellStyle name="_Model_RAB_MRSK_svod 2_UPDATE.CALC.WARM.2012YEAR.TO.1.1" xfId="527"/>
    <cellStyle name="_Model_RAB_MRSK_svod 2_UPDATE.MONITORING.OS.EE.2.02.TO.1.3.64" xfId="528"/>
    <cellStyle name="_Model_RAB_MRSK_svod 2_UPDATE.OREP.KU.2011.MONTHLY.02.TO.1.2" xfId="529"/>
    <cellStyle name="_Model_RAB_MRSK_svod 3" xfId="2837"/>
    <cellStyle name="_Model_RAB_MRSK_svod 4" xfId="2838"/>
    <cellStyle name="_Model_RAB_MRSK_svod 5" xfId="2839"/>
    <cellStyle name="_Model_RAB_MRSK_svod 6" xfId="2840"/>
    <cellStyle name="_Model_RAB_MRSK_svod_46EE.2011(v1.0)" xfId="530"/>
    <cellStyle name="_Model_RAB_MRSK_svod_46EE.2011(v1.0)_46TE.2011(v1.0)" xfId="531"/>
    <cellStyle name="_Model_RAB_MRSK_svod_46EE.2011(v1.0)_INDEX.STATION.2012(v1.0)_" xfId="532"/>
    <cellStyle name="_Model_RAB_MRSK_svod_46EE.2011(v1.0)_INDEX.STATION.2012(v2.0)" xfId="533"/>
    <cellStyle name="_Model_RAB_MRSK_svod_46EE.2011(v1.0)_INDEX.STATION.2012(v2.1)" xfId="534"/>
    <cellStyle name="_Model_RAB_MRSK_svod_46EE.2011(v1.0)_TEPLO.PREDEL.2012.M(v1.1)_test" xfId="535"/>
    <cellStyle name="_Model_RAB_MRSK_svod_46EE.2011(v1.2)" xfId="536"/>
    <cellStyle name="_Model_RAB_MRSK_svod_46EP.2011(v2.0)" xfId="537"/>
    <cellStyle name="_Model_RAB_MRSK_svod_46EP.2012(v0.1)" xfId="538"/>
    <cellStyle name="_Model_RAB_MRSK_svod_46TE.2011(v1.0)" xfId="539"/>
    <cellStyle name="_Model_RAB_MRSK_svod_4DNS.UPDATE.EXAMPLE" xfId="540"/>
    <cellStyle name="_Model_RAB_MRSK_svod_ARMRAZR" xfId="541"/>
    <cellStyle name="_Model_RAB_MRSK_svod_BALANCE.WARM.2010.FACT(v1.0)" xfId="542"/>
    <cellStyle name="_Model_RAB_MRSK_svod_BALANCE.WARM.2010.PLAN" xfId="543"/>
    <cellStyle name="_Model_RAB_MRSK_svod_BALANCE.WARM.2011YEAR(v0.7)" xfId="544"/>
    <cellStyle name="_Model_RAB_MRSK_svod_BALANCE.WARM.2011YEAR.NEW.UPDATE.SCHEME" xfId="545"/>
    <cellStyle name="_Model_RAB_MRSK_svod_CALC.NORMATIV.KU(v0.2)" xfId="546"/>
    <cellStyle name="_Model_RAB_MRSK_svod_EE.2REK.P2011.4.78(v0.3)" xfId="547"/>
    <cellStyle name="_Model_RAB_MRSK_svod_FORM3.1.2013(v0.2)" xfId="548"/>
    <cellStyle name="_Model_RAB_MRSK_svod_FORM3.2013(v1.0)" xfId="549"/>
    <cellStyle name="_Model_RAB_MRSK_svod_FORM3.REG(v1.0)" xfId="550"/>
    <cellStyle name="_Model_RAB_MRSK_svod_FORM910.2012(v1.1)" xfId="551"/>
    <cellStyle name="_Model_RAB_MRSK_svod_INDEX.STATION.2012(v2.1)" xfId="552"/>
    <cellStyle name="_Model_RAB_MRSK_svod_INDEX.STATION.2013(v1.0)_патч до 1.1" xfId="553"/>
    <cellStyle name="_Model_RAB_MRSK_svod_INVEST.EE.PLAN.4.78(v0.1)" xfId="554"/>
    <cellStyle name="_Model_RAB_MRSK_svod_INVEST.EE.PLAN.4.78(v0.3)" xfId="555"/>
    <cellStyle name="_Model_RAB_MRSK_svod_INVEST.EE.PLAN.4.78(v1.0)" xfId="556"/>
    <cellStyle name="_Model_RAB_MRSK_svod_INVEST.EE.PLAN.4.78(v1.0)_PASSPORT.TEPLO.PROIZV(v2.0)" xfId="557"/>
    <cellStyle name="_Model_RAB_MRSK_svod_INVEST.EE.PLAN.4.78(v1.0)_PASSPORT.TEPLO.PROIZV(v2.0)_INDEX.STATION.2013(v1.0)_патч до 1.1" xfId="558"/>
    <cellStyle name="_Model_RAB_MRSK_svod_INVEST.EE.PLAN.4.78(v1.0)_PASSPORT.TEPLO.PROIZV(v2.0)_TEPLO.PREDEL.2013(v2.0)" xfId="559"/>
    <cellStyle name="_Model_RAB_MRSK_svod_INVEST.PLAN.4.78(v0.1)" xfId="560"/>
    <cellStyle name="_Model_RAB_MRSK_svod_INVEST.WARM.PLAN.4.78(v0.1)" xfId="561"/>
    <cellStyle name="_Model_RAB_MRSK_svod_INVEST_WARM_PLAN" xfId="562"/>
    <cellStyle name="_Model_RAB_MRSK_svod_NADB.JNVLP.APTEKA.2012(v1.0)_21_02_12" xfId="563"/>
    <cellStyle name="_Model_RAB_MRSK_svod_NADB.JNVLS.APTEKA.2011(v1.3.3)" xfId="564"/>
    <cellStyle name="_Model_RAB_MRSK_svod_NADB.JNVLS.APTEKA.2011(v1.3.3)_46TE.2011(v1.0)" xfId="565"/>
    <cellStyle name="_Model_RAB_MRSK_svod_NADB.JNVLS.APTEKA.2011(v1.3.3)_INDEX.STATION.2012(v1.0)_" xfId="566"/>
    <cellStyle name="_Model_RAB_MRSK_svod_NADB.JNVLS.APTEKA.2011(v1.3.3)_INDEX.STATION.2012(v2.0)" xfId="567"/>
    <cellStyle name="_Model_RAB_MRSK_svod_NADB.JNVLS.APTEKA.2011(v1.3.3)_INDEX.STATION.2012(v2.1)" xfId="568"/>
    <cellStyle name="_Model_RAB_MRSK_svod_NADB.JNVLS.APTEKA.2011(v1.3.3)_TEPLO.PREDEL.2012.M(v1.1)_test" xfId="569"/>
    <cellStyle name="_Model_RAB_MRSK_svod_NADB.JNVLS.APTEKA.2011(v1.3.4)" xfId="570"/>
    <cellStyle name="_Model_RAB_MRSK_svod_NADB.JNVLS.APTEKA.2011(v1.3.4)_46TE.2011(v1.0)" xfId="571"/>
    <cellStyle name="_Model_RAB_MRSK_svod_NADB.JNVLS.APTEKA.2011(v1.3.4)_INDEX.STATION.2012(v1.0)_" xfId="572"/>
    <cellStyle name="_Model_RAB_MRSK_svod_NADB.JNVLS.APTEKA.2011(v1.3.4)_INDEX.STATION.2012(v2.0)" xfId="573"/>
    <cellStyle name="_Model_RAB_MRSK_svod_NADB.JNVLS.APTEKA.2011(v1.3.4)_INDEX.STATION.2012(v2.1)" xfId="574"/>
    <cellStyle name="_Model_RAB_MRSK_svod_NADB.JNVLS.APTEKA.2011(v1.3.4)_TEPLO.PREDEL.2012.M(v1.1)_test" xfId="575"/>
    <cellStyle name="_Model_RAB_MRSK_svod_PASSPORT.TEPLO.PROIZV(v2.0)" xfId="576"/>
    <cellStyle name="_Model_RAB_MRSK_svod_PASSPORT.TEPLO.PROIZV(v2.1)" xfId="577"/>
    <cellStyle name="_Model_RAB_MRSK_svod_PASSPORT.TEPLO.SETI(v0.7)" xfId="578"/>
    <cellStyle name="_Model_RAB_MRSK_svod_PASSPORT.TEPLO.SETI(v1.0)" xfId="579"/>
    <cellStyle name="_Model_RAB_MRSK_svod_PREDEL.JKH.UTV.2011(v1.0.1)" xfId="580"/>
    <cellStyle name="_Model_RAB_MRSK_svod_PREDEL.JKH.UTV.2011(v1.0.1)_46TE.2011(v1.0)" xfId="581"/>
    <cellStyle name="_Model_RAB_MRSK_svod_PREDEL.JKH.UTV.2011(v1.0.1)_INDEX.STATION.2012(v1.0)_" xfId="582"/>
    <cellStyle name="_Model_RAB_MRSK_svod_PREDEL.JKH.UTV.2011(v1.0.1)_INDEX.STATION.2012(v2.0)" xfId="583"/>
    <cellStyle name="_Model_RAB_MRSK_svod_PREDEL.JKH.UTV.2011(v1.0.1)_INDEX.STATION.2012(v2.1)" xfId="584"/>
    <cellStyle name="_Model_RAB_MRSK_svod_PREDEL.JKH.UTV.2011(v1.0.1)_TEPLO.PREDEL.2012.M(v1.1)_test" xfId="585"/>
    <cellStyle name="_Model_RAB_MRSK_svod_PREDEL.JKH.UTV.2011(v1.1)" xfId="586"/>
    <cellStyle name="_Model_RAB_MRSK_svod_REP.BLR.2012(v1.0)" xfId="587"/>
    <cellStyle name="_Model_RAB_MRSK_svod_TEHSHEET" xfId="588"/>
    <cellStyle name="_Model_RAB_MRSK_svod_TEPLO.PREDEL.2012.M(v1.1)" xfId="589"/>
    <cellStyle name="_Model_RAB_MRSK_svod_TEPLO.PREDEL.2013(v2.0)" xfId="590"/>
    <cellStyle name="_Model_RAB_MRSK_svod_TEST.TEMPLATE" xfId="591"/>
    <cellStyle name="_Model_RAB_MRSK_svod_UPDATE.46EE.2011.TO.1.1" xfId="592"/>
    <cellStyle name="_Model_RAB_MRSK_svod_UPDATE.46TE.2011.TO.1.1" xfId="593"/>
    <cellStyle name="_Model_RAB_MRSK_svod_UPDATE.46TE.2011.TO.1.2" xfId="594"/>
    <cellStyle name="_Model_RAB_MRSK_svod_UPDATE.BALANCE.WARM.2011YEAR.TO.1.1" xfId="595"/>
    <cellStyle name="_Model_RAB_MRSK_svod_UPDATE.BALANCE.WARM.2011YEAR.TO.1.1_46TE.2011(v1.0)" xfId="596"/>
    <cellStyle name="_Model_RAB_MRSK_svod_UPDATE.BALANCE.WARM.2011YEAR.TO.1.1_INDEX.STATION.2012(v1.0)_" xfId="597"/>
    <cellStyle name="_Model_RAB_MRSK_svod_UPDATE.BALANCE.WARM.2011YEAR.TO.1.1_INDEX.STATION.2012(v2.0)" xfId="598"/>
    <cellStyle name="_Model_RAB_MRSK_svod_UPDATE.BALANCE.WARM.2011YEAR.TO.1.1_INDEX.STATION.2012(v2.1)" xfId="599"/>
    <cellStyle name="_Model_RAB_MRSK_svod_UPDATE.BALANCE.WARM.2011YEAR.TO.1.1_OREP.KU.2011.MONTHLY.02(v1.1)" xfId="600"/>
    <cellStyle name="_Model_RAB_MRSK_svod_UPDATE.BALANCE.WARM.2011YEAR.TO.1.1_TEPLO.PREDEL.2012.M(v1.1)_test" xfId="601"/>
    <cellStyle name="_Model_RAB_MRSK_svod_UPDATE.BALANCE.WARM.2011YEAR.TO.1.2" xfId="602"/>
    <cellStyle name="_Model_RAB_MRSK_svod_UPDATE.BALANCE.WARM.2011YEAR.TO.1.4.64" xfId="603"/>
    <cellStyle name="_Model_RAB_MRSK_svod_UPDATE.BALANCE.WARM.2011YEAR.TO.1.5.64" xfId="604"/>
    <cellStyle name="_Model_RAB_MRSK_svod_UPDATE.MONITORING.OS.EE.2.02.TO.1.3.64" xfId="605"/>
    <cellStyle name="_Model_RAB_MRSK_svod_UPDATE.NADB.JNVLS.APTEKA.2011.TO.1.3.4" xfId="606"/>
    <cellStyle name="_Model_RAB_MRSK_svod_Вариант с макс ИК" xfId="2841"/>
    <cellStyle name="_Model_RAB_MRSK_svod_Модель расчет отправка" xfId="2842"/>
    <cellStyle name="_Plug" xfId="29"/>
    <cellStyle name="_Plug_4DNS.UPDATE.EXAMPLE" xfId="607"/>
    <cellStyle name="_Plug_4DNS.UPDATE.EXAMPLE_INDEX.STATION.2013(v1.0)_патч до 1.1" xfId="608"/>
    <cellStyle name="_Plug_4DNS.UPDATE.EXAMPLE_TEPLO.PREDEL.2013(v2.1)_FST" xfId="2843"/>
    <cellStyle name="_Plug_4DNS.UPDATE.EXAMPLE_TEPLO.PREDEL.2013.FST_update1" xfId="2844"/>
    <cellStyle name="_Plug_Б1-УТВ.ТАРИФЫ" xfId="30"/>
    <cellStyle name="_Plug_Б1-УТВ.ТАРИФЫ_Расчет Тарифа ТЭЦ 2012_направлено КТ" xfId="3551"/>
    <cellStyle name="_Plug_Б1-УТВ.ТАРИФЫ_ТАБЛ_ГСР_ТЭЦ_2011_1" xfId="31"/>
    <cellStyle name="_Plug_Б2-УТВ.ТАРИФЫ" xfId="32"/>
    <cellStyle name="_Plug_Б2-УТВ.ТАРИФЫ_Расчет Тарифа ТЭЦ 2012_направлено КТ" xfId="3552"/>
    <cellStyle name="_Plug_Б2-УТВ.ТАРИФЫ_ТАБЛ_ГСР_ТЭЦ_2011_1" xfId="33"/>
    <cellStyle name="_Plug_Б4" xfId="34"/>
    <cellStyle name="_Plug_Б4_Расчет Тарифа ТЭЦ 2012_направлено КТ" xfId="3553"/>
    <cellStyle name="_Plug_Б4_ТАБЛ_ГСР_ТЭЦ_2011_1" xfId="35"/>
    <cellStyle name="_Plug_Б4-УТВЕРЖДЕНО" xfId="36"/>
    <cellStyle name="_Plug_Б4-УТВЕРЖДЕНО_Расчет Тарифа ТЭЦ 2012_направлено КТ" xfId="3554"/>
    <cellStyle name="_Plug_Б4-УТВЕРЖДЕНО_ТАБЛ_ГСР_ТЭЦ_2011_1" xfId="37"/>
    <cellStyle name="_Plug_Б5-УТВ.ТАРИФЫ" xfId="38"/>
    <cellStyle name="_Plug_Б5-УТВ.ТАРИФЫ_Расчет Тарифа ТЭЦ 2012_направлено КТ" xfId="3555"/>
    <cellStyle name="_Plug_Б5-УТВ.ТАРИФЫ_ТАБЛ_ГСР_ТЭЦ_2011_1" xfId="39"/>
    <cellStyle name="_Plug_Бюджет капитальных вложений - по Группе - 2009" xfId="40"/>
    <cellStyle name="_Plug_Бюджет капитальных вложений - по Группе - 2009_Расчет Тарифа ТЭЦ 2012_направлено КТ" xfId="3556"/>
    <cellStyle name="_Plug_Бюджет капитальных вложений - по Группе - 2009_ТАБЛ_ГСР_ТЭЦ_2011_1" xfId="41"/>
    <cellStyle name="_Plug_Бюджет ФОТ" xfId="42"/>
    <cellStyle name="_Plug_Бюджет ФОТ_Расчет Тарифа ТЭЦ 2012_направлено КТ" xfId="3557"/>
    <cellStyle name="_Plug_Бюджет ФОТ_ТАБЛ_ГСР_ТЭЦ_2011_1" xfId="43"/>
    <cellStyle name="_Plug_Бюджет_тариф 2009" xfId="44"/>
    <cellStyle name="_Plug_Бюджет_тариф 2009_Расчет Тарифа ТЭЦ 2012_направлено КТ" xfId="3558"/>
    <cellStyle name="_Plug_Бюджет_тариф 2009_ТАБЛ_ГСР_ТЭЦ_2011_1" xfId="45"/>
    <cellStyle name="_Plug_Консолидация-по-ЮЛ" xfId="46"/>
    <cellStyle name="_Plug_Консолидация-по-ЮЛ_Расчет Тарифа ТЭЦ 2012_направлено КТ" xfId="3559"/>
    <cellStyle name="_Plug_Консолидация-по-ЮЛ_ТАБЛ_ГСР_ТЭЦ_2011_1" xfId="47"/>
    <cellStyle name="_Plug_Консолидация-по-ЮЛ-УТВ.ТАРИФЫ" xfId="48"/>
    <cellStyle name="_Plug_Консолидация-по-ЮЛ-УТВ.ТАРИФЫ_Расчет Тарифа ТЭЦ 2012_направлено КТ" xfId="3560"/>
    <cellStyle name="_Plug_Консолидация-по-ЮЛ-УТВ.ТАРИФЫ_ТАБЛ_ГСР_ТЭЦ_2011_1" xfId="49"/>
    <cellStyle name="_Plug_КПЭ-Формат-05.12" xfId="50"/>
    <cellStyle name="_Plug_КПЭ-Формат-05.12_Б4-УТВЕРЖДЕНО" xfId="51"/>
    <cellStyle name="_Plug_КПЭ-Формат-05.12_Б4-УТВЕРЖДЕНО_Расчет Тарифа ТЭЦ 2012_направлено КТ" xfId="3561"/>
    <cellStyle name="_Plug_КПЭ-Формат-05.12_Б4-УТВЕРЖДЕНО_ТАБЛ_ГСР_ТЭЦ_2011_1" xfId="52"/>
    <cellStyle name="_Plug_КПЭ-Формат-05.12_Расчет Тарифа ТЭЦ 2012_направлено КТ" xfId="3562"/>
    <cellStyle name="_Plug_КПЭ-Формат-05.12_ТАБЛ_ГСР_ТЭЦ_2011_1" xfId="53"/>
    <cellStyle name="_Plug_расчет % за пользование кредитом на 2011год" xfId="54"/>
    <cellStyle name="_Plug_Расшифровка для аудита 2011 КСК" xfId="55"/>
    <cellStyle name="_Plug_расшифровка ОХР_2012 с фактом 2010" xfId="3563"/>
    <cellStyle name="_Plug_ТАБЛ_КСК_2011" xfId="56"/>
    <cellStyle name="_Plug_ФОТ 2009-2008" xfId="57"/>
    <cellStyle name="_Plug_ФОТ 2009-2008_Расчет Тарифа ТЭЦ 2012_направлено КТ" xfId="3564"/>
    <cellStyle name="_Plug_ФОТ 2009-2008_ТАБЛ_ГСР_ТЭЦ_2011_1" xfId="58"/>
    <cellStyle name="_Plug_ЦФО-зам.директора по ремонтам-КРиТР" xfId="59"/>
    <cellStyle name="_Plug_ЦФО-зам.директора по ремонтам-КРиТР_Расчет Тарифа ТЭЦ 2012_направлено КТ" xfId="3565"/>
    <cellStyle name="_Plug_ЦФО-зам.директора по ремонтам-КРиТР_ТАБЛ_ГСР_ТЭЦ_2011_1" xfId="60"/>
    <cellStyle name="_Plug_ЦФО-ИД Б8-2009-УТВЕРЖДЕНО." xfId="61"/>
    <cellStyle name="_Plug_ЦФО-ИД Б8-2009-УТВЕРЖДЕНО._Расчет Тарифа ТЭЦ 2012_направлено КТ" xfId="3566"/>
    <cellStyle name="_Plug_ЦФО-ИД Б8-2009-УТВЕРЖДЕНО._ТАБЛ_ГСР_ТЭЦ_2011_1" xfId="62"/>
    <cellStyle name="_RP-2000" xfId="2845"/>
    <cellStyle name="_SZNP - Eqiuty Roll" xfId="2846"/>
    <cellStyle name="_SZNP - rasshifrovki-002000-333" xfId="2847"/>
    <cellStyle name="_SZNP - TRS-092000" xfId="2848"/>
    <cellStyle name="_Worksheet in   Deferred tax" xfId="2849"/>
    <cellStyle name="_Worksheet in   IFRS-RAS-TAX" xfId="2850"/>
    <cellStyle name="_Worksheet in   Reconciliation RAS" xfId="2851"/>
    <cellStyle name="_Worksheet in  XXX  Disclosures" xfId="2852"/>
    <cellStyle name="_Worksheet in (C) 5441-SNH Inventory Test" xfId="2853"/>
    <cellStyle name="_Worksheet in 5341-SNH Receivables Test" xfId="2854"/>
    <cellStyle name="_Worksheet in 6551 Deferred Tax Workpapers (RAS) - Template" xfId="2855"/>
    <cellStyle name="_Worksheet in 6551 KZ Deferred tax" xfId="2856"/>
    <cellStyle name="_Worksheet in 6551A Deferred Tax Workpapers (IFRS) - Template" xfId="2857"/>
    <cellStyle name="_Анализ Долговой позиции на 2005 г" xfId="2858"/>
    <cellStyle name="_Анализ Долговой позиции на 2005 г_КАЛЬК ТГК (ТО ЧТО НА МАХ ГЕННЕРАЦИЮ)" xfId="2859"/>
    <cellStyle name="_аполнение по ст. 19. и 7.10" xfId="2860"/>
    <cellStyle name="_Аренда земли и имущества 2010" xfId="2861"/>
    <cellStyle name="_АРМ_БП_РСК_V6.1.unprotec" xfId="63"/>
    <cellStyle name="_АТП_ второй (третий) вариант" xfId="2862"/>
    <cellStyle name="_Б1 упр вариант 28_02_08" xfId="64"/>
    <cellStyle name="_Б1 упр вариант 28_02_08_Анализ_Calc А2" xfId="65"/>
    <cellStyle name="_Б1 упр вариант 28_02_08_Б4-УТВЕРЖДЕНО" xfId="66"/>
    <cellStyle name="_Б1 упр вариант 28_02_08_ЦФО-ИД Б8-2009-УТВЕРЖДЕНО." xfId="67"/>
    <cellStyle name="_ББюджетные формы.Инвестиции" xfId="68"/>
    <cellStyle name="_ББюджетные формы.Расходы" xfId="69"/>
    <cellStyle name="_БДДС" xfId="2863"/>
    <cellStyle name="_Бизнес план 2007 мес. 21.03.2007" xfId="2864"/>
    <cellStyle name="_Бизнес-план 2007 по м-цам" xfId="2865"/>
    <cellStyle name="_бизнес-план на 2005 год" xfId="2866"/>
    <cellStyle name="_бизнес-план на 2005 год 2" xfId="2867"/>
    <cellStyle name="_Б-П 2006г по месяцам 27 03 06" xfId="2868"/>
    <cellStyle name="_Б-П 2006г по месяцам 27 03 06 первонач" xfId="2869"/>
    <cellStyle name="_Б-П 2006г по месяцам 27 03 06 первонач 2" xfId="2870"/>
    <cellStyle name="_Б-П 2006г по месяцам 27 03 06 первонач_Разбивка прибыли_12 мес_2010" xfId="2871"/>
    <cellStyle name="_Б-П 2006г по месяцам 27 03 06_Разбивка прибыли_12 мес_2010" xfId="2872"/>
    <cellStyle name="_Б-П 2006г по месяцам 31 05 06_2посл коорект" xfId="2873"/>
    <cellStyle name="_Б-П 2006г по месяцам 31 05 06_2посл коорект 2" xfId="2874"/>
    <cellStyle name="_Б-П 2006г по месяцам 31 05 06_2посл коорект_Разбивка прибыли_12 мес_2010" xfId="2875"/>
    <cellStyle name="_БП 2008 Филиала Кольский по приказу №12" xfId="2876"/>
    <cellStyle name="_БП КГК 4 кв_12-10" xfId="2877"/>
    <cellStyle name="_БП КГК 4 кв_12-10_КАЛЬК ТГК (ТО ЧТО НА МАХ ГЕННЕРАЦИЮ)" xfId="2878"/>
    <cellStyle name="_БП Невского филиала" xfId="2879"/>
    <cellStyle name="_БП прогн 2007 Операц. внер 1,075 1" xfId="2880"/>
    <cellStyle name="_БП прогн 2007 Операц. внер 1,075 1 (1)" xfId="2881"/>
    <cellStyle name="_БП прогн 2007 Операц. внер 1,075 1 (1)_КАЛЬК ТГК (ТО ЧТО НА МАХ ГЕННЕРАЦИЮ)" xfId="2882"/>
    <cellStyle name="_БП прогн 2007 Операц. внер 1,075 1_КАЛЬК ТГК (ТО ЧТО НА МАХ ГЕННЕРАЦИЮ)" xfId="2883"/>
    <cellStyle name="_БП_2006_НФ" xfId="2884"/>
    <cellStyle name="_БП_2006_НФ_КАЛЬК ТГК (ТО ЧТО НА МАХ ГЕННЕРАЦИЮ)" xfId="2885"/>
    <cellStyle name="_БР августа с наполнением" xfId="2886"/>
    <cellStyle name="_БР на сентябрь" xfId="2887"/>
    <cellStyle name="_бр октября" xfId="2888"/>
    <cellStyle name="_Бюджет 11111" xfId="2889"/>
    <cellStyle name="_Бюджет 2008г_КСК утвержденный МО" xfId="70"/>
    <cellStyle name="_Бюджет 2008г_КСК утвержденный МО_Анализ_Calc А2" xfId="71"/>
    <cellStyle name="_Бюджет 2008г_УК утвержденный МО" xfId="72"/>
    <cellStyle name="_Бюджет 2008г_УК утвержденный МО_Анализ_Calc А2" xfId="73"/>
    <cellStyle name="_БЮДЖЕТ декабрь  2007 с данными ТГК-1" xfId="2890"/>
    <cellStyle name="_Бюджет капитальных вложений - по Группе - 2009" xfId="74"/>
    <cellStyle name="_Бюджет капитальных вложений - по Группе - 2009_Анализ_Calc А2" xfId="75"/>
    <cellStyle name="_БЮДЖЕТ на сентябрь 2007" xfId="2891"/>
    <cellStyle name="_Бюджет ФОТ" xfId="76"/>
    <cellStyle name="_Бюджет ФОТ_Анализ_Calc А2" xfId="77"/>
    <cellStyle name="_Бюджет2006_ПОКАЗАТЕЛИ СВОДНЫЕ" xfId="78"/>
    <cellStyle name="_Бюджет2006_ПОКАЗАТЕЛИ СВОДНЫЕ 2" xfId="609"/>
    <cellStyle name="_Бюджет2006_ПОКАЗАТЕЛИ СВОДНЫЕ_Анализ_Calc А2" xfId="79"/>
    <cellStyle name="_Бюджет2006_ПОКАЗАТЕЛИ СВОДНЫЕ_Б4-УТВЕРЖДЕНО" xfId="80"/>
    <cellStyle name="_Бюджет2006_ПОКАЗАТЕЛИ СВОДНЫЕ_Бюджет_тариф 2009" xfId="81"/>
    <cellStyle name="_Бюджет2006_ПОКАЗАТЕЛИ СВОДНЫЕ_ЦФО-ИД Б8-2009-УТВЕРЖДЕНО." xfId="82"/>
    <cellStyle name="_Бюджетные формы. Закупки" xfId="83"/>
    <cellStyle name="_Бюджетные формы.Доходы" xfId="84"/>
    <cellStyle name="_Бюджетные формы.Расходы_19.10.07" xfId="85"/>
    <cellStyle name="_Бюджетные формы.Финансы" xfId="86"/>
    <cellStyle name="_Бюджетные формы.ФинБюджеты" xfId="87"/>
    <cellStyle name="_Внутригруппа Обороты расхождения" xfId="2892"/>
    <cellStyle name="_ВО ОП ТЭС-ОТ- 2007" xfId="610"/>
    <cellStyle name="_ВО ОП ТЭС-ОТ- 2007_Новая инструкция1_фст" xfId="611"/>
    <cellStyle name="_ВФ ОАО ТЭС-ОТ- 2009" xfId="612"/>
    <cellStyle name="_ВФ ОАО ТЭС-ОТ- 2009_Новая инструкция1_фст" xfId="613"/>
    <cellStyle name="_Выполнение. 2007" xfId="2893"/>
    <cellStyle name="_выручка по присоединениям2" xfId="88"/>
    <cellStyle name="_выручка по присоединениям2 2" xfId="614"/>
    <cellStyle name="_выручка по присоединениям2_Новая инструкция1_фст" xfId="615"/>
    <cellStyle name="_Выручка_анализ по филиалам_апрель" xfId="2894"/>
    <cellStyle name="_Выручка_анализ по филиалам_май" xfId="2895"/>
    <cellStyle name="_ГКПЗ 2009.Прочие" xfId="2896"/>
    <cellStyle name="_ГУП ТЭК 2010-2012 1" xfId="2897"/>
    <cellStyle name="_Договор аренды ЯЭ с разбивкой" xfId="616"/>
    <cellStyle name="_Договор аренды ЯЭ с разбивкой_Новая инструкция1_фст" xfId="617"/>
    <cellStyle name="_Доходы, финансовые бюджеты" xfId="89"/>
    <cellStyle name="_Ежемес разбивка по филиалам на 2009 г _февраль (2)" xfId="2898"/>
    <cellStyle name="_Ежемес разбивка по филиалам на 2009 г _февраль (3)" xfId="2899"/>
    <cellStyle name="_Ежемесячная квота 2007  тправка 09 апреля" xfId="2900"/>
    <cellStyle name="_Ежемесячный план 2008 помесячно" xfId="2901"/>
    <cellStyle name="_Ежемесячный план 2008 помесячно_Разбивка прибыли_12 мес_2010" xfId="2902"/>
    <cellStyle name="_Защита ФЗП" xfId="90"/>
    <cellStyle name="_Защита ФЗП 2" xfId="618"/>
    <cellStyle name="_Защита ФЗП_Анализ_Calc А2" xfId="91"/>
    <cellStyle name="_Защита ФЗП_Бюджет_тариф 2009" xfId="92"/>
    <cellStyle name="_Заявка на квоту по ст. 7.4.4. на июль 08._ф. Кольский" xfId="2903"/>
    <cellStyle name="_Заявка на квоту по ст. 7.4.6. на июль 08г._ф. Кольский" xfId="2904"/>
    <cellStyle name="_Инвест. программа-лизинг(Яковлев)" xfId="93"/>
    <cellStyle name="_Инвестиционная программа" xfId="94"/>
    <cellStyle name="_Инвестиционная программа_Анализ_Calc А2" xfId="95"/>
    <cellStyle name="_Инвестиционная программа_Б4-УТВЕРЖДЕНО" xfId="96"/>
    <cellStyle name="_Инвестиционная программа_ЦФО-ИД Б8-2009-УТВЕРЖДЕНО." xfId="97"/>
    <cellStyle name="_Инвестпрограмма на 2007 г." xfId="619"/>
    <cellStyle name="_Информация для филиалов" xfId="2905"/>
    <cellStyle name="_Информация для филиалов 2" xfId="2906"/>
    <cellStyle name="_Информация для филиалов_Разбивка прибыли_12 мес_2010" xfId="2907"/>
    <cellStyle name="_ИП" xfId="2908"/>
    <cellStyle name="_ИП, ПП для финмодели ВЭК" xfId="2909"/>
    <cellStyle name="_Исходные данные для модели" xfId="620"/>
    <cellStyle name="_Исходные данные для модели_Новая инструкция1_фст" xfId="621"/>
    <cellStyle name="_итоговый файл 1" xfId="98"/>
    <cellStyle name="_КАЛЬК ТГК (ТО ЧТО НА МАХ ГЕННЕРАЦИЮ)" xfId="2910"/>
    <cellStyle name="_Карельский филиал" xfId="2911"/>
    <cellStyle name="_Карельский филиал_приказ №12" xfId="2912"/>
    <cellStyle name="_Карельский филиал_Разбивка прибыли_12 мес_2010" xfId="2913"/>
    <cellStyle name="_Карельский_GES.2007.5_исп" xfId="2914"/>
    <cellStyle name="_Карельский_GES.2007.5_исп_КАЛЬК ТГК (ТО ЧТО НА МАХ ГЕННЕРАЦИЮ)" xfId="2915"/>
    <cellStyle name="_Карельский_GRES.2007.5_исп" xfId="2916"/>
    <cellStyle name="_Карельский_GRES.2007.5_исп_КАЛЬК ТГК (ТО ЧТО НА МАХ ГЕННЕРАЦИЮ)" xfId="2917"/>
    <cellStyle name="_КВОТА ОМТО к бюджету апрель" xfId="2918"/>
    <cellStyle name="_КВОТА ОМТО к бюджету май" xfId="2919"/>
    <cellStyle name="_КВОТА ОМТО к бюджету март " xfId="2920"/>
    <cellStyle name="_КВОТА ОМТО к бюджету февраль " xfId="2921"/>
    <cellStyle name="_квота_сентябрь" xfId="2922"/>
    <cellStyle name="_КЗ и прочие_Таня_с изменениями" xfId="2923"/>
    <cellStyle name="_Книга1" xfId="99"/>
    <cellStyle name="_Книга1 (5)" xfId="2924"/>
    <cellStyle name="_Книга1 2" xfId="2925"/>
    <cellStyle name="_Книга1_1" xfId="2926"/>
    <cellStyle name="_Книга3" xfId="2927"/>
    <cellStyle name="_Книга3_Доходы-Расходы" xfId="2928"/>
    <cellStyle name="_Книга4" xfId="2929"/>
    <cellStyle name="_Кольский филиал_На январь 2008 г._7.1" xfId="2930"/>
    <cellStyle name="_Кольский филиал_На январь 2008 г._9" xfId="2931"/>
    <cellStyle name="_Кольский филиал_приказ №12" xfId="2932"/>
    <cellStyle name="_Кольский филиал_ПТО  затраты по статье 6.1на январь" xfId="2933"/>
    <cellStyle name="_КОНВЕРТАТОР_15.02.06" xfId="2934"/>
    <cellStyle name="_КОНВЕРТАТОР_15.02.06_КАЛЬК ТГК (ТО ЧТО НА МАХ ГЕННЕРАЦИЮ)" xfId="2935"/>
    <cellStyle name="_Консолидация-2008-проект-new" xfId="100"/>
    <cellStyle name="_Консолидация-2008-проект-new 2" xfId="622"/>
    <cellStyle name="_Консолидация-2008-проект-new_Анализ_Calc А2" xfId="101"/>
    <cellStyle name="_Консолидация-2008-проект-new_Бюджет_тариф 2009" xfId="102"/>
    <cellStyle name="_Копия Программа первоочередных мер_(правка 18 05 06 Усаров_2А_3)" xfId="103"/>
    <cellStyle name="_Копия Форматы УУ15" xfId="104"/>
    <cellStyle name="_Лизинг" xfId="2936"/>
    <cellStyle name="_лимит по МТЭЦ согласованный" xfId="2937"/>
    <cellStyle name="_лимиты III кв 2007 раб" xfId="2938"/>
    <cellStyle name="_Лист2" xfId="2939"/>
    <cellStyle name="_Лист2_НМА" xfId="2940"/>
    <cellStyle name="_Лист2_ОС 2006" xfId="2941"/>
    <cellStyle name="_Лист2_ОС_2" xfId="2942"/>
    <cellStyle name="_МОДЕЛЬ_1 (2)" xfId="623"/>
    <cellStyle name="_МОДЕЛЬ_1 (2) 2" xfId="624"/>
    <cellStyle name="_МОДЕЛЬ_1 (2) 2_OREP.KU.2011.MONTHLY.02(v0.1)" xfId="625"/>
    <cellStyle name="_МОДЕЛЬ_1 (2) 2_OREP.KU.2011.MONTHLY.02(v0.4)" xfId="626"/>
    <cellStyle name="_МОДЕЛЬ_1 (2) 2_OREP.KU.2011.MONTHLY.11(v1.4)" xfId="627"/>
    <cellStyle name="_МОДЕЛЬ_1 (2) 2_OREP.KU.2011.MONTHLY.11(v1.4)_UPDATE.BALANCE.WARM.2012YEAR.TO.1.1" xfId="628"/>
    <cellStyle name="_МОДЕЛЬ_1 (2) 2_OREP.KU.2011.MONTHLY.11(v1.4)_UPDATE.CALC.WARM.2012YEAR.TO.1.1" xfId="629"/>
    <cellStyle name="_МОДЕЛЬ_1 (2) 2_UPDATE.BALANCE.WARM.2012YEAR.TO.1.1" xfId="630"/>
    <cellStyle name="_МОДЕЛЬ_1 (2) 2_UPDATE.CALC.WARM.2012YEAR.TO.1.1" xfId="631"/>
    <cellStyle name="_МОДЕЛЬ_1 (2) 2_UPDATE.MONITORING.OS.EE.2.02.TO.1.3.64" xfId="632"/>
    <cellStyle name="_МОДЕЛЬ_1 (2) 2_UPDATE.OREP.KU.2011.MONTHLY.02.TO.1.2" xfId="633"/>
    <cellStyle name="_МОДЕЛЬ_1 (2) 3" xfId="2943"/>
    <cellStyle name="_МОДЕЛЬ_1 (2) 4" xfId="2944"/>
    <cellStyle name="_МОДЕЛЬ_1 (2) 5" xfId="2945"/>
    <cellStyle name="_МОДЕЛЬ_1 (2) 6" xfId="2946"/>
    <cellStyle name="_МОДЕЛЬ_1 (2)_46EE.2011(v1.0)" xfId="634"/>
    <cellStyle name="_МОДЕЛЬ_1 (2)_46EE.2011(v1.0)_46TE.2011(v1.0)" xfId="635"/>
    <cellStyle name="_МОДЕЛЬ_1 (2)_46EE.2011(v1.0)_INDEX.STATION.2012(v1.0)_" xfId="636"/>
    <cellStyle name="_МОДЕЛЬ_1 (2)_46EE.2011(v1.0)_INDEX.STATION.2012(v2.0)" xfId="637"/>
    <cellStyle name="_МОДЕЛЬ_1 (2)_46EE.2011(v1.0)_INDEX.STATION.2012(v2.1)" xfId="638"/>
    <cellStyle name="_МОДЕЛЬ_1 (2)_46EE.2011(v1.0)_TEPLO.PREDEL.2012.M(v1.1)_test" xfId="639"/>
    <cellStyle name="_МОДЕЛЬ_1 (2)_46EE.2011(v1.2)" xfId="640"/>
    <cellStyle name="_МОДЕЛЬ_1 (2)_46EP.2011(v2.0)" xfId="641"/>
    <cellStyle name="_МОДЕЛЬ_1 (2)_46EP.2012(v0.1)" xfId="642"/>
    <cellStyle name="_МОДЕЛЬ_1 (2)_46TE.2011(v1.0)" xfId="643"/>
    <cellStyle name="_МОДЕЛЬ_1 (2)_4DNS.UPDATE.EXAMPLE" xfId="644"/>
    <cellStyle name="_МОДЕЛЬ_1 (2)_ARMRAZR" xfId="645"/>
    <cellStyle name="_МОДЕЛЬ_1 (2)_BALANCE.WARM.2010.FACT(v1.0)" xfId="646"/>
    <cellStyle name="_МОДЕЛЬ_1 (2)_BALANCE.WARM.2010.PLAN" xfId="647"/>
    <cellStyle name="_МОДЕЛЬ_1 (2)_BALANCE.WARM.2011YEAR(v0.7)" xfId="648"/>
    <cellStyle name="_МОДЕЛЬ_1 (2)_BALANCE.WARM.2011YEAR.NEW.UPDATE.SCHEME" xfId="649"/>
    <cellStyle name="_МОДЕЛЬ_1 (2)_CALC.NORMATIV.KU(v0.2)" xfId="650"/>
    <cellStyle name="_МОДЕЛЬ_1 (2)_EE.2REK.P2011.4.78(v0.3)" xfId="651"/>
    <cellStyle name="_МОДЕЛЬ_1 (2)_FORM3.1.2013(v0.2)" xfId="652"/>
    <cellStyle name="_МОДЕЛЬ_1 (2)_FORM3.2013(v1.0)" xfId="653"/>
    <cellStyle name="_МОДЕЛЬ_1 (2)_FORM3.REG(v1.0)" xfId="654"/>
    <cellStyle name="_МОДЕЛЬ_1 (2)_FORM910.2012(v1.1)" xfId="655"/>
    <cellStyle name="_МОДЕЛЬ_1 (2)_INDEX.STATION.2012(v2.1)" xfId="656"/>
    <cellStyle name="_МОДЕЛЬ_1 (2)_INDEX.STATION.2013(v1.0)_патч до 1.1" xfId="657"/>
    <cellStyle name="_МОДЕЛЬ_1 (2)_INVEST.EE.PLAN.4.78(v0.1)" xfId="658"/>
    <cellStyle name="_МОДЕЛЬ_1 (2)_INVEST.EE.PLAN.4.78(v0.3)" xfId="659"/>
    <cellStyle name="_МОДЕЛЬ_1 (2)_INVEST.EE.PLAN.4.78(v1.0)" xfId="660"/>
    <cellStyle name="_МОДЕЛЬ_1 (2)_INVEST.EE.PLAN.4.78(v1.0)_PASSPORT.TEPLO.PROIZV(v2.0)" xfId="661"/>
    <cellStyle name="_МОДЕЛЬ_1 (2)_INVEST.EE.PLAN.4.78(v1.0)_PASSPORT.TEPLO.PROIZV(v2.0)_INDEX.STATION.2013(v1.0)_патч до 1.1" xfId="662"/>
    <cellStyle name="_МОДЕЛЬ_1 (2)_INVEST.EE.PLAN.4.78(v1.0)_PASSPORT.TEPLO.PROIZV(v2.0)_TEPLO.PREDEL.2013(v2.0)" xfId="663"/>
    <cellStyle name="_МОДЕЛЬ_1 (2)_INVEST.PLAN.4.78(v0.1)" xfId="664"/>
    <cellStyle name="_МОДЕЛЬ_1 (2)_INVEST.WARM.PLAN.4.78(v0.1)" xfId="665"/>
    <cellStyle name="_МОДЕЛЬ_1 (2)_INVEST_WARM_PLAN" xfId="666"/>
    <cellStyle name="_МОДЕЛЬ_1 (2)_NADB.JNVLP.APTEKA.2012(v1.0)_21_02_12" xfId="667"/>
    <cellStyle name="_МОДЕЛЬ_1 (2)_NADB.JNVLS.APTEKA.2011(v1.3.3)" xfId="668"/>
    <cellStyle name="_МОДЕЛЬ_1 (2)_NADB.JNVLS.APTEKA.2011(v1.3.3)_46TE.2011(v1.0)" xfId="669"/>
    <cellStyle name="_МОДЕЛЬ_1 (2)_NADB.JNVLS.APTEKA.2011(v1.3.3)_INDEX.STATION.2012(v1.0)_" xfId="670"/>
    <cellStyle name="_МОДЕЛЬ_1 (2)_NADB.JNVLS.APTEKA.2011(v1.3.3)_INDEX.STATION.2012(v2.0)" xfId="671"/>
    <cellStyle name="_МОДЕЛЬ_1 (2)_NADB.JNVLS.APTEKA.2011(v1.3.3)_INDEX.STATION.2012(v2.1)" xfId="672"/>
    <cellStyle name="_МОДЕЛЬ_1 (2)_NADB.JNVLS.APTEKA.2011(v1.3.3)_TEPLO.PREDEL.2012.M(v1.1)_test" xfId="673"/>
    <cellStyle name="_МОДЕЛЬ_1 (2)_NADB.JNVLS.APTEKA.2011(v1.3.4)" xfId="674"/>
    <cellStyle name="_МОДЕЛЬ_1 (2)_NADB.JNVLS.APTEKA.2011(v1.3.4)_46TE.2011(v1.0)" xfId="675"/>
    <cellStyle name="_МОДЕЛЬ_1 (2)_NADB.JNVLS.APTEKA.2011(v1.3.4)_INDEX.STATION.2012(v1.0)_" xfId="676"/>
    <cellStyle name="_МОДЕЛЬ_1 (2)_NADB.JNVLS.APTEKA.2011(v1.3.4)_INDEX.STATION.2012(v2.0)" xfId="677"/>
    <cellStyle name="_МОДЕЛЬ_1 (2)_NADB.JNVLS.APTEKA.2011(v1.3.4)_INDEX.STATION.2012(v2.1)" xfId="678"/>
    <cellStyle name="_МОДЕЛЬ_1 (2)_NADB.JNVLS.APTEKA.2011(v1.3.4)_TEPLO.PREDEL.2012.M(v1.1)_test" xfId="679"/>
    <cellStyle name="_МОДЕЛЬ_1 (2)_PASSPORT.TEPLO.PROIZV(v2.0)" xfId="680"/>
    <cellStyle name="_МОДЕЛЬ_1 (2)_PASSPORT.TEPLO.PROIZV(v2.1)" xfId="681"/>
    <cellStyle name="_МОДЕЛЬ_1 (2)_PASSPORT.TEPLO.SETI(v0.7)" xfId="682"/>
    <cellStyle name="_МОДЕЛЬ_1 (2)_PASSPORT.TEPLO.SETI(v1.0)" xfId="683"/>
    <cellStyle name="_МОДЕЛЬ_1 (2)_PREDEL.JKH.UTV.2011(v1.0.1)" xfId="684"/>
    <cellStyle name="_МОДЕЛЬ_1 (2)_PREDEL.JKH.UTV.2011(v1.0.1)_46TE.2011(v1.0)" xfId="685"/>
    <cellStyle name="_МОДЕЛЬ_1 (2)_PREDEL.JKH.UTV.2011(v1.0.1)_INDEX.STATION.2012(v1.0)_" xfId="686"/>
    <cellStyle name="_МОДЕЛЬ_1 (2)_PREDEL.JKH.UTV.2011(v1.0.1)_INDEX.STATION.2012(v2.0)" xfId="687"/>
    <cellStyle name="_МОДЕЛЬ_1 (2)_PREDEL.JKH.UTV.2011(v1.0.1)_INDEX.STATION.2012(v2.1)" xfId="688"/>
    <cellStyle name="_МОДЕЛЬ_1 (2)_PREDEL.JKH.UTV.2011(v1.0.1)_TEPLO.PREDEL.2012.M(v1.1)_test" xfId="689"/>
    <cellStyle name="_МОДЕЛЬ_1 (2)_PREDEL.JKH.UTV.2011(v1.1)" xfId="690"/>
    <cellStyle name="_МОДЕЛЬ_1 (2)_REP.BLR.2012(v1.0)" xfId="691"/>
    <cellStyle name="_МОДЕЛЬ_1 (2)_TEHSHEET" xfId="692"/>
    <cellStyle name="_МОДЕЛЬ_1 (2)_TEPLO.PREDEL.2012.M(v1.1)" xfId="693"/>
    <cellStyle name="_МОДЕЛЬ_1 (2)_TEPLO.PREDEL.2013(v2.0)" xfId="694"/>
    <cellStyle name="_МОДЕЛЬ_1 (2)_TEST.TEMPLATE" xfId="695"/>
    <cellStyle name="_МОДЕЛЬ_1 (2)_UPDATE.46EE.2011.TO.1.1" xfId="696"/>
    <cellStyle name="_МОДЕЛЬ_1 (2)_UPDATE.46TE.2011.TO.1.1" xfId="697"/>
    <cellStyle name="_МОДЕЛЬ_1 (2)_UPDATE.46TE.2011.TO.1.2" xfId="698"/>
    <cellStyle name="_МОДЕЛЬ_1 (2)_UPDATE.BALANCE.WARM.2011YEAR.TO.1.1" xfId="699"/>
    <cellStyle name="_МОДЕЛЬ_1 (2)_UPDATE.BALANCE.WARM.2011YEAR.TO.1.1_46TE.2011(v1.0)" xfId="700"/>
    <cellStyle name="_МОДЕЛЬ_1 (2)_UPDATE.BALANCE.WARM.2011YEAR.TO.1.1_INDEX.STATION.2012(v1.0)_" xfId="701"/>
    <cellStyle name="_МОДЕЛЬ_1 (2)_UPDATE.BALANCE.WARM.2011YEAR.TO.1.1_INDEX.STATION.2012(v2.0)" xfId="702"/>
    <cellStyle name="_МОДЕЛЬ_1 (2)_UPDATE.BALANCE.WARM.2011YEAR.TO.1.1_INDEX.STATION.2012(v2.1)" xfId="703"/>
    <cellStyle name="_МОДЕЛЬ_1 (2)_UPDATE.BALANCE.WARM.2011YEAR.TO.1.1_OREP.KU.2011.MONTHLY.02(v1.1)" xfId="704"/>
    <cellStyle name="_МОДЕЛЬ_1 (2)_UPDATE.BALANCE.WARM.2011YEAR.TO.1.1_TEPLO.PREDEL.2012.M(v1.1)_test" xfId="705"/>
    <cellStyle name="_МОДЕЛЬ_1 (2)_UPDATE.BALANCE.WARM.2011YEAR.TO.1.2" xfId="706"/>
    <cellStyle name="_МОДЕЛЬ_1 (2)_UPDATE.BALANCE.WARM.2011YEAR.TO.1.4.64" xfId="707"/>
    <cellStyle name="_МОДЕЛЬ_1 (2)_UPDATE.BALANCE.WARM.2011YEAR.TO.1.5.64" xfId="708"/>
    <cellStyle name="_МОДЕЛЬ_1 (2)_UPDATE.MONITORING.OS.EE.2.02.TO.1.3.64" xfId="709"/>
    <cellStyle name="_МОДЕЛЬ_1 (2)_UPDATE.NADB.JNVLS.APTEKA.2011.TO.1.3.4" xfId="710"/>
    <cellStyle name="_МОДЕЛЬ_1 (2)_Вариант с макс ИК" xfId="2947"/>
    <cellStyle name="_МОДЕЛЬ_1 (2)_Модель расчет отправка" xfId="2948"/>
    <cellStyle name="_наполенение апрель 2008" xfId="2949"/>
    <cellStyle name="_наполенение май 2008" xfId="2950"/>
    <cellStyle name="_Наполнение за декабрь 2007г (2)" xfId="2951"/>
    <cellStyle name="_Наполнение за октябрь (1)" xfId="2952"/>
    <cellStyle name="_Наполнение на апрель_2008" xfId="2953"/>
    <cellStyle name="_Наполнение на март_2008" xfId="2954"/>
    <cellStyle name="_наполнение статей  отделов и лимиты ТГК" xfId="2955"/>
    <cellStyle name="_НВВ 2009 постатейно свод по филиалам_09_02_09" xfId="711"/>
    <cellStyle name="_НВВ 2009 постатейно свод по филиалам_09_02_09_Новая инструкция1_фст" xfId="712"/>
    <cellStyle name="_НВВ 2009 постатейно свод по филиалам_для Валентина" xfId="713"/>
    <cellStyle name="_НВВ 2009 постатейно свод по филиалам_для Валентина_Новая инструкция1_фст" xfId="714"/>
    <cellStyle name="_НФ_2008 (version 2)" xfId="2956"/>
    <cellStyle name="_НФ_2008 (version 2) 2" xfId="2957"/>
    <cellStyle name="_НФ_2008 (version 2)_Разбивка прибыли_12 мес_2010" xfId="2958"/>
    <cellStyle name="_Обсужденные корректировочные проводки - последняя версия" xfId="2959"/>
    <cellStyle name="_Ожид 3 и 4 квартал" xfId="2960"/>
    <cellStyle name="_Ожид 3 и 4 квартал_Разбивка прибыли_12 мес_2010" xfId="2961"/>
    <cellStyle name="_Ожидаемые прочие доходы и расходы и топливо" xfId="2962"/>
    <cellStyle name="_Омск" xfId="715"/>
    <cellStyle name="_Омск_Новая инструкция1_фст" xfId="716"/>
    <cellStyle name="_ОТ ИД 2009" xfId="717"/>
    <cellStyle name="_ОТ ИД 2009_Новая инструкция1_фст" xfId="718"/>
    <cellStyle name="_ответственные" xfId="2963"/>
    <cellStyle name="_ответственные_Разбивка прибыли_12 мес_2010" xfId="2964"/>
    <cellStyle name="_Отчет 1 кв_КарелФ" xfId="2965"/>
    <cellStyle name="_Отчет 1 кв_КарелФ_Вариант многолетней сметы_15%_20.04.2011" xfId="2966"/>
    <cellStyle name="_Отчет 1 кв_КарелФ_Варианты сметы 2011" xfId="2967"/>
    <cellStyle name="_Отчет 1 кв_КарелФ_Доли КРЕДИТНЫХ СРЕДСТВ_2008-2010" xfId="2968"/>
    <cellStyle name="_Отчет 1 кв_КарелФ_Кредитные ср-ва (доли по плану-факту 2010)" xfId="2969"/>
    <cellStyle name="_Отчет 1 кв_КарелФ_ПРИБЫЛЬ_2012_в тарифы" xfId="2970"/>
    <cellStyle name="_Отчет 1 кв_КарелФ_Разбивка прибыли_12 мес_2010" xfId="2971"/>
    <cellStyle name="_Отчет 1 кв_КарелФ_Смета затрат ТЕПЛОСЕТЬ Область 2011г" xfId="2972"/>
    <cellStyle name="_Отчет 1 кв_КарелФ_Смета ОАО Теплосеть СПб и приложения_к тарифу 2011_28.04.2010_корр ДЭ" xfId="2973"/>
    <cellStyle name="_Отчет за март 2007" xfId="2974"/>
    <cellStyle name="_Отчет об исполнении бюджета за I квартал 2008-РСБУ" xfId="105"/>
    <cellStyle name="_Отчет об исполнении бюджета за I квартал 2008-РСБУ_Анализ_Calc А2" xfId="106"/>
    <cellStyle name="_Отчет об исполнении бюджета за I полугодие 2008-УО" xfId="107"/>
    <cellStyle name="_Отчет об исполнении бюджета за I полугодие 2008-УО_Анализ_Calc А2" xfId="108"/>
    <cellStyle name="_Отчет по мес 2007г_9мес_07_врем" xfId="2975"/>
    <cellStyle name="_Отчет февраль" xfId="2976"/>
    <cellStyle name="_Перечень платежей (метрол.) ФК на сентябрь 2007г" xfId="2977"/>
    <cellStyle name="_Перечень платежей по ст. 4.6 ФК на август 2007г" xfId="2978"/>
    <cellStyle name="_Перечень платежей по ст. 4.6 ФК на июль 2008г." xfId="2979"/>
    <cellStyle name="_Перечень платежей по ст. 4.6 ФК на июнь 2008г." xfId="2980"/>
    <cellStyle name="_Перечень платежей по ст. 4.6 ФК на сентябрь 2007г" xfId="2981"/>
    <cellStyle name="_Перечень платежей по ст. 4.6 ФК на январь 2008г." xfId="2982"/>
    <cellStyle name="_Перечень платежей по ст. 7.4.4 и 7.4.6_ФК_июль 2008г." xfId="2983"/>
    <cellStyle name="_Перечень платежей по ст. 7.4.4 и 7.4.6_ФК_июнь 2008г." xfId="2984"/>
    <cellStyle name="_Перечень платежей по ст. 7.4.4 ФК на август 2007г" xfId="2985"/>
    <cellStyle name="_Перечень платежей по ст. 7.4.4 ФК на сентябрь 2007г" xfId="2986"/>
    <cellStyle name="_Перечень платежей по ст. 7.4.4 ФК на январь 2008г." xfId="2987"/>
    <cellStyle name="_Перечень платежей по ст. 7.4.5 ФК на июль  2008г." xfId="2988"/>
    <cellStyle name="_Перечень платежей по ст. 7.4.5 ФК на июнь  2008г." xfId="2989"/>
    <cellStyle name="_Перечень платежей по ст. 7.4.6 ФК на август 2007г" xfId="2990"/>
    <cellStyle name="_Перечень платежей по ст. 7.4.6 ФК на сентябрь 2007г" xfId="2991"/>
    <cellStyle name="_Перечень платежей по ст. 7.4.6 ФК на январь 2008г." xfId="2992"/>
    <cellStyle name="_план 2007 КПГЭС соц.сфера смета оконч к БП 2007 октябрь." xfId="2993"/>
    <cellStyle name="_План 2008 года с разбивкой по месяцам" xfId="2994"/>
    <cellStyle name="_План платежей на август месяц (ремонты, 7-4-6, ОТ, ПБ)" xfId="2995"/>
    <cellStyle name="_План платежей на июль_08 по ст. 7.9.2 и 7.9.3" xfId="2996"/>
    <cellStyle name="_План платежей на июнь_08 по ст. 7.9.2 и 7.9.3" xfId="2997"/>
    <cellStyle name="_План платежей на сентябрь по ст. 7.9.2 и 7.9.3" xfId="2998"/>
    <cellStyle name="_План платежей на январь (ремонты, 7-4-6, ОТ, ПБ)" xfId="2999"/>
    <cellStyle name="_План ремонтов на 2010 г. 29.04.09_в тарифах" xfId="3000"/>
    <cellStyle name="_План сметы АТП _общая_по видам деят-ти 2010_03.02.10." xfId="3001"/>
    <cellStyle name="_План сметы АТП _общая_по видам деят-ти 2010_05.02.10." xfId="3002"/>
    <cellStyle name="_Планы расходования денежных средств ИП 2008_согласованный Трибус" xfId="3003"/>
    <cellStyle name="_по 24 приказу 12  мес" xfId="3004"/>
    <cellStyle name="_по 24 приказу 12  мес (прил 1)" xfId="3005"/>
    <cellStyle name="_по 24 приказу 12  мес (прил 1)_Разбивка прибыли_12 мес_2010" xfId="3006"/>
    <cellStyle name="_по 24 приказу 12  мес_Разбивка прибыли_12 мес_2010" xfId="3007"/>
    <cellStyle name="_пр 5 тариф RAB" xfId="719"/>
    <cellStyle name="_пр 5 тариф RAB 2" xfId="720"/>
    <cellStyle name="_пр 5 тариф RAB 2_OREP.KU.2011.MONTHLY.02(v0.1)" xfId="721"/>
    <cellStyle name="_пр 5 тариф RAB 2_OREP.KU.2011.MONTHLY.02(v0.4)" xfId="722"/>
    <cellStyle name="_пр 5 тариф RAB 2_OREP.KU.2011.MONTHLY.11(v1.4)" xfId="723"/>
    <cellStyle name="_пр 5 тариф RAB 2_OREP.KU.2011.MONTHLY.11(v1.4)_UPDATE.BALANCE.WARM.2012YEAR.TO.1.1" xfId="724"/>
    <cellStyle name="_пр 5 тариф RAB 2_OREP.KU.2011.MONTHLY.11(v1.4)_UPDATE.CALC.WARM.2012YEAR.TO.1.1" xfId="725"/>
    <cellStyle name="_пр 5 тариф RAB 2_UPDATE.BALANCE.WARM.2012YEAR.TO.1.1" xfId="726"/>
    <cellStyle name="_пр 5 тариф RAB 2_UPDATE.CALC.WARM.2012YEAR.TO.1.1" xfId="727"/>
    <cellStyle name="_пр 5 тариф RAB 2_UPDATE.MONITORING.OS.EE.2.02.TO.1.3.64" xfId="728"/>
    <cellStyle name="_пр 5 тариф RAB 2_UPDATE.OREP.KU.2011.MONTHLY.02.TO.1.2" xfId="729"/>
    <cellStyle name="_пр 5 тариф RAB 3" xfId="3008"/>
    <cellStyle name="_пр 5 тариф RAB 4" xfId="3009"/>
    <cellStyle name="_пр 5 тариф RAB 5" xfId="3010"/>
    <cellStyle name="_пр 5 тариф RAB 6" xfId="3011"/>
    <cellStyle name="_пр 5 тариф RAB_46EE.2011(v1.0)" xfId="730"/>
    <cellStyle name="_пр 5 тариф RAB_46EE.2011(v1.0)_46TE.2011(v1.0)" xfId="731"/>
    <cellStyle name="_пр 5 тариф RAB_46EE.2011(v1.0)_INDEX.STATION.2012(v1.0)_" xfId="732"/>
    <cellStyle name="_пр 5 тариф RAB_46EE.2011(v1.0)_INDEX.STATION.2012(v2.0)" xfId="733"/>
    <cellStyle name="_пр 5 тариф RAB_46EE.2011(v1.0)_INDEX.STATION.2012(v2.1)" xfId="734"/>
    <cellStyle name="_пр 5 тариф RAB_46EE.2011(v1.0)_TEPLO.PREDEL.2012.M(v1.1)_test" xfId="735"/>
    <cellStyle name="_пр 5 тариф RAB_46EE.2011(v1.2)" xfId="736"/>
    <cellStyle name="_пр 5 тариф RAB_46EP.2011(v2.0)" xfId="737"/>
    <cellStyle name="_пр 5 тариф RAB_46EP.2012(v0.1)" xfId="738"/>
    <cellStyle name="_пр 5 тариф RAB_46TE.2011(v1.0)" xfId="739"/>
    <cellStyle name="_пр 5 тариф RAB_4DNS.UPDATE.EXAMPLE" xfId="740"/>
    <cellStyle name="_пр 5 тариф RAB_ARMRAZR" xfId="741"/>
    <cellStyle name="_пр 5 тариф RAB_BALANCE.WARM.2010.FACT(v1.0)" xfId="742"/>
    <cellStyle name="_пр 5 тариф RAB_BALANCE.WARM.2010.PLAN" xfId="743"/>
    <cellStyle name="_пр 5 тариф RAB_BALANCE.WARM.2011YEAR(v0.7)" xfId="744"/>
    <cellStyle name="_пр 5 тариф RAB_BALANCE.WARM.2011YEAR.NEW.UPDATE.SCHEME" xfId="745"/>
    <cellStyle name="_пр 5 тариф RAB_CALC.NORMATIV.KU(v0.2)" xfId="746"/>
    <cellStyle name="_пр 5 тариф RAB_EE.2REK.P2011.4.78(v0.3)" xfId="747"/>
    <cellStyle name="_пр 5 тариф RAB_FORM3.1.2013(v0.2)" xfId="748"/>
    <cellStyle name="_пр 5 тариф RAB_FORM3.2013(v1.0)" xfId="749"/>
    <cellStyle name="_пр 5 тариф RAB_FORM3.REG(v1.0)" xfId="750"/>
    <cellStyle name="_пр 5 тариф RAB_FORM910.2012(v1.1)" xfId="751"/>
    <cellStyle name="_пр 5 тариф RAB_INDEX.STATION.2012(v2.1)" xfId="752"/>
    <cellStyle name="_пр 5 тариф RAB_INDEX.STATION.2013(v1.0)_патч до 1.1" xfId="753"/>
    <cellStyle name="_пр 5 тариф RAB_INVEST.EE.PLAN.4.78(v0.1)" xfId="754"/>
    <cellStyle name="_пр 5 тариф RAB_INVEST.EE.PLAN.4.78(v0.3)" xfId="755"/>
    <cellStyle name="_пр 5 тариф RAB_INVEST.EE.PLAN.4.78(v1.0)" xfId="756"/>
    <cellStyle name="_пр 5 тариф RAB_INVEST.EE.PLAN.4.78(v1.0)_PASSPORT.TEPLO.PROIZV(v2.0)" xfId="757"/>
    <cellStyle name="_пр 5 тариф RAB_INVEST.EE.PLAN.4.78(v1.0)_PASSPORT.TEPLO.PROIZV(v2.0)_INDEX.STATION.2013(v1.0)_патч до 1.1" xfId="758"/>
    <cellStyle name="_пр 5 тариф RAB_INVEST.EE.PLAN.4.78(v1.0)_PASSPORT.TEPLO.PROIZV(v2.0)_TEPLO.PREDEL.2013(v2.0)" xfId="759"/>
    <cellStyle name="_пр 5 тариф RAB_INVEST.PLAN.4.78(v0.1)" xfId="760"/>
    <cellStyle name="_пр 5 тариф RAB_INVEST.WARM.PLAN.4.78(v0.1)" xfId="761"/>
    <cellStyle name="_пр 5 тариф RAB_INVEST_WARM_PLAN" xfId="762"/>
    <cellStyle name="_пр 5 тариф RAB_NADB.JNVLP.APTEKA.2012(v1.0)_21_02_12" xfId="763"/>
    <cellStyle name="_пр 5 тариф RAB_NADB.JNVLS.APTEKA.2011(v1.3.3)" xfId="764"/>
    <cellStyle name="_пр 5 тариф RAB_NADB.JNVLS.APTEKA.2011(v1.3.3)_46TE.2011(v1.0)" xfId="765"/>
    <cellStyle name="_пр 5 тариф RAB_NADB.JNVLS.APTEKA.2011(v1.3.3)_INDEX.STATION.2012(v1.0)_" xfId="766"/>
    <cellStyle name="_пр 5 тариф RAB_NADB.JNVLS.APTEKA.2011(v1.3.3)_INDEX.STATION.2012(v2.0)" xfId="767"/>
    <cellStyle name="_пр 5 тариф RAB_NADB.JNVLS.APTEKA.2011(v1.3.3)_INDEX.STATION.2012(v2.1)" xfId="768"/>
    <cellStyle name="_пр 5 тариф RAB_NADB.JNVLS.APTEKA.2011(v1.3.3)_TEPLO.PREDEL.2012.M(v1.1)_test" xfId="769"/>
    <cellStyle name="_пр 5 тариф RAB_NADB.JNVLS.APTEKA.2011(v1.3.4)" xfId="770"/>
    <cellStyle name="_пр 5 тариф RAB_NADB.JNVLS.APTEKA.2011(v1.3.4)_46TE.2011(v1.0)" xfId="771"/>
    <cellStyle name="_пр 5 тариф RAB_NADB.JNVLS.APTEKA.2011(v1.3.4)_INDEX.STATION.2012(v1.0)_" xfId="772"/>
    <cellStyle name="_пр 5 тариф RAB_NADB.JNVLS.APTEKA.2011(v1.3.4)_INDEX.STATION.2012(v2.0)" xfId="773"/>
    <cellStyle name="_пр 5 тариф RAB_NADB.JNVLS.APTEKA.2011(v1.3.4)_INDEX.STATION.2012(v2.1)" xfId="774"/>
    <cellStyle name="_пр 5 тариф RAB_NADB.JNVLS.APTEKA.2011(v1.3.4)_TEPLO.PREDEL.2012.M(v1.1)_test" xfId="775"/>
    <cellStyle name="_пр 5 тариф RAB_PASSPORT.TEPLO.PROIZV(v2.0)" xfId="776"/>
    <cellStyle name="_пр 5 тариф RAB_PASSPORT.TEPLO.PROIZV(v2.1)" xfId="777"/>
    <cellStyle name="_пр 5 тариф RAB_PASSPORT.TEPLO.SETI(v0.7)" xfId="778"/>
    <cellStyle name="_пр 5 тариф RAB_PASSPORT.TEPLO.SETI(v1.0)" xfId="779"/>
    <cellStyle name="_пр 5 тариф RAB_PREDEL.JKH.UTV.2011(v1.0.1)" xfId="780"/>
    <cellStyle name="_пр 5 тариф RAB_PREDEL.JKH.UTV.2011(v1.0.1)_46TE.2011(v1.0)" xfId="781"/>
    <cellStyle name="_пр 5 тариф RAB_PREDEL.JKH.UTV.2011(v1.0.1)_INDEX.STATION.2012(v1.0)_" xfId="782"/>
    <cellStyle name="_пр 5 тариф RAB_PREDEL.JKH.UTV.2011(v1.0.1)_INDEX.STATION.2012(v2.0)" xfId="783"/>
    <cellStyle name="_пр 5 тариф RAB_PREDEL.JKH.UTV.2011(v1.0.1)_INDEX.STATION.2012(v2.1)" xfId="784"/>
    <cellStyle name="_пр 5 тариф RAB_PREDEL.JKH.UTV.2011(v1.0.1)_TEPLO.PREDEL.2012.M(v1.1)_test" xfId="785"/>
    <cellStyle name="_пр 5 тариф RAB_PREDEL.JKH.UTV.2011(v1.1)" xfId="786"/>
    <cellStyle name="_пр 5 тариф RAB_REP.BLR.2012(v1.0)" xfId="787"/>
    <cellStyle name="_пр 5 тариф RAB_TEHSHEET" xfId="788"/>
    <cellStyle name="_пр 5 тариф RAB_TEPLO.PREDEL.2012.M(v1.1)" xfId="789"/>
    <cellStyle name="_пр 5 тариф RAB_TEPLO.PREDEL.2013(v2.0)" xfId="790"/>
    <cellStyle name="_пр 5 тариф RAB_TEST.TEMPLATE" xfId="791"/>
    <cellStyle name="_пр 5 тариф RAB_UPDATE.46EE.2011.TO.1.1" xfId="792"/>
    <cellStyle name="_пр 5 тариф RAB_UPDATE.46TE.2011.TO.1.1" xfId="793"/>
    <cellStyle name="_пр 5 тариф RAB_UPDATE.46TE.2011.TO.1.2" xfId="794"/>
    <cellStyle name="_пр 5 тариф RAB_UPDATE.BALANCE.WARM.2011YEAR.TO.1.1" xfId="795"/>
    <cellStyle name="_пр 5 тариф RAB_UPDATE.BALANCE.WARM.2011YEAR.TO.1.1_46TE.2011(v1.0)" xfId="796"/>
    <cellStyle name="_пр 5 тариф RAB_UPDATE.BALANCE.WARM.2011YEAR.TO.1.1_INDEX.STATION.2012(v1.0)_" xfId="797"/>
    <cellStyle name="_пр 5 тариф RAB_UPDATE.BALANCE.WARM.2011YEAR.TO.1.1_INDEX.STATION.2012(v2.0)" xfId="798"/>
    <cellStyle name="_пр 5 тариф RAB_UPDATE.BALANCE.WARM.2011YEAR.TO.1.1_INDEX.STATION.2012(v2.1)" xfId="799"/>
    <cellStyle name="_пр 5 тариф RAB_UPDATE.BALANCE.WARM.2011YEAR.TO.1.1_OREP.KU.2011.MONTHLY.02(v1.1)" xfId="800"/>
    <cellStyle name="_пр 5 тариф RAB_UPDATE.BALANCE.WARM.2011YEAR.TO.1.1_TEPLO.PREDEL.2012.M(v1.1)_test" xfId="801"/>
    <cellStyle name="_пр 5 тариф RAB_UPDATE.BALANCE.WARM.2011YEAR.TO.1.2" xfId="802"/>
    <cellStyle name="_пр 5 тариф RAB_UPDATE.BALANCE.WARM.2011YEAR.TO.1.4.64" xfId="803"/>
    <cellStyle name="_пр 5 тариф RAB_UPDATE.BALANCE.WARM.2011YEAR.TO.1.5.64" xfId="804"/>
    <cellStyle name="_пр 5 тариф RAB_UPDATE.MONITORING.OS.EE.2.02.TO.1.3.64" xfId="805"/>
    <cellStyle name="_пр 5 тариф RAB_UPDATE.NADB.JNVLS.APTEKA.2011.TO.1.3.4" xfId="806"/>
    <cellStyle name="_пр 5 тариф RAB_Вариант с макс ИК" xfId="3012"/>
    <cellStyle name="_пр 5 тариф RAB_Модель расчет отправка" xfId="3013"/>
    <cellStyle name="_Предожение _ДБП_2009 г ( согласованные БП)  (2)" xfId="807"/>
    <cellStyle name="_Предожение _ДБП_2009 г ( согласованные БП)  (2)_Новая инструкция1_фст" xfId="808"/>
    <cellStyle name="_Приказ_форматы_2006_08.02.06" xfId="3014"/>
    <cellStyle name="_Прил 3_Пакет форм  бюджета_ год" xfId="109"/>
    <cellStyle name="_Прил 3_Пакет форм  бюджета_ год_Анализ_Calc А2" xfId="110"/>
    <cellStyle name="_Прил 4,4б_ИПсентябрь" xfId="3015"/>
    <cellStyle name="_Прил 4_Формат-РСК_29.11.06_new finalприм" xfId="111"/>
    <cellStyle name="_прил 6 6" xfId="3016"/>
    <cellStyle name="_Прил. 2 к расп.РАО" xfId="3017"/>
    <cellStyle name="_Приложение _5 (прочие доходы и расходы)" xfId="3018"/>
    <cellStyle name="_Приложение 1 ИП на 2005" xfId="3019"/>
    <cellStyle name="_Приложение 1 ИП на 2005 2" xfId="3020"/>
    <cellStyle name="_Приложение 1 к Соглашению за 2007" xfId="112"/>
    <cellStyle name="_Приложение 2 0806 факт" xfId="113"/>
    <cellStyle name="_Приложение 2 0806 факт 2" xfId="809"/>
    <cellStyle name="_Приложение 2 ТГК" xfId="3021"/>
    <cellStyle name="_Приложение 4,4б_август" xfId="3022"/>
    <cellStyle name="_Приложение 8 ИП на 2005 для РАО ОКС" xfId="3023"/>
    <cellStyle name="_Приложение 8 ИП на 2005 для РАО ОКС_КАЛЬК ТГК (ТО ЧТО НА МАХ ГЕННЕРАЦИЮ)" xfId="3024"/>
    <cellStyle name="_Приложение №1-смета 2009г пятый вариант после снятия 6 мл. Газпром (1)" xfId="3025"/>
    <cellStyle name="_Приложение МТС-3-КС" xfId="114"/>
    <cellStyle name="_Приложение МТС-3-КС 2" xfId="810"/>
    <cellStyle name="_Приложение МТС-3-КС_Новая инструкция1_фст" xfId="811"/>
    <cellStyle name="_Приложение-МТС--2-1" xfId="115"/>
    <cellStyle name="_Приложение-МТС--2-1 2" xfId="812"/>
    <cellStyle name="_Приложение-МТС--2-1_Новая инструкция1_фст" xfId="813"/>
    <cellStyle name="_Приложения" xfId="116"/>
    <cellStyle name="_Приложения 3,4,5" xfId="117"/>
    <cellStyle name="_Приложения к приказу" xfId="3026"/>
    <cellStyle name="_Приложения к приказу _ БП2007_согласование" xfId="3027"/>
    <cellStyle name="_Приложения к приказу_ бюджет_2008_год_в приказ_30.01" xfId="3028"/>
    <cellStyle name="_Приложения к приказу_КАЛЬК ТГК (ТО ЧТО НА МАХ ГЕННЕРАЦИЮ)" xfId="3029"/>
    <cellStyle name="_Проект ГКПЗ 2008 год по ст. 2.22. ОТПРАВКА 08_09_08" xfId="3030"/>
    <cellStyle name="_Проект_бизнесплана ТГК-1_ для филиалов" xfId="3031"/>
    <cellStyle name="_Проект_бизнесплана ТГК-1_ для филиалов_Разбивка прибыли_12 мес_2010" xfId="3032"/>
    <cellStyle name="_ПТО  затраты по статье 6.1на сентябрь" xfId="3033"/>
    <cellStyle name="_ПТО АТЭЦ  затраты по статье 6.1на август" xfId="3034"/>
    <cellStyle name="_Расходы" xfId="118"/>
    <cellStyle name="_Расходы 2007 с коррект НДС для БП" xfId="3035"/>
    <cellStyle name="_Расходы 2007 с коррект НДС для БП_ОБЩ.СВОД" xfId="3036"/>
    <cellStyle name="_Расходы 2007 с коррект НДС для БП_Реестр" xfId="3037"/>
    <cellStyle name="_Расходы 2007 с коррект НДС для БП_Реестр_ОБЩ.СВОД" xfId="3038"/>
    <cellStyle name="_Расходы 2007 с коррект НДС для БП_свод" xfId="3039"/>
    <cellStyle name="_Расходы 2007 с коррект НДС для БП_СВОД_ОБЩИЙ СВОД ПО РЕЕСТРУ ЗА ИЮЛЬ" xfId="3040"/>
    <cellStyle name="_Расчет RAB_22072008" xfId="814"/>
    <cellStyle name="_Расчет RAB_22072008 2" xfId="815"/>
    <cellStyle name="_Расчет RAB_22072008 2_OREP.KU.2011.MONTHLY.02(v0.1)" xfId="816"/>
    <cellStyle name="_Расчет RAB_22072008 2_OREP.KU.2011.MONTHLY.02(v0.4)" xfId="817"/>
    <cellStyle name="_Расчет RAB_22072008 2_OREP.KU.2011.MONTHLY.11(v1.4)" xfId="818"/>
    <cellStyle name="_Расчет RAB_22072008 2_OREP.KU.2011.MONTHLY.11(v1.4)_UPDATE.BALANCE.WARM.2012YEAR.TO.1.1" xfId="819"/>
    <cellStyle name="_Расчет RAB_22072008 2_OREP.KU.2011.MONTHLY.11(v1.4)_UPDATE.CALC.WARM.2012YEAR.TO.1.1" xfId="820"/>
    <cellStyle name="_Расчет RAB_22072008 2_UPDATE.BALANCE.WARM.2012YEAR.TO.1.1" xfId="821"/>
    <cellStyle name="_Расчет RAB_22072008 2_UPDATE.CALC.WARM.2012YEAR.TO.1.1" xfId="822"/>
    <cellStyle name="_Расчет RAB_22072008 2_UPDATE.MONITORING.OS.EE.2.02.TO.1.3.64" xfId="823"/>
    <cellStyle name="_Расчет RAB_22072008 2_UPDATE.OREP.KU.2011.MONTHLY.02.TO.1.2" xfId="824"/>
    <cellStyle name="_Расчет RAB_22072008 3" xfId="3041"/>
    <cellStyle name="_Расчет RAB_22072008 4" xfId="3042"/>
    <cellStyle name="_Расчет RAB_22072008 5" xfId="3043"/>
    <cellStyle name="_Расчет RAB_22072008 6" xfId="3044"/>
    <cellStyle name="_Расчет RAB_22072008_46EE.2011(v1.0)" xfId="825"/>
    <cellStyle name="_Расчет RAB_22072008_46EE.2011(v1.0)_46TE.2011(v1.0)" xfId="826"/>
    <cellStyle name="_Расчет RAB_22072008_46EE.2011(v1.0)_INDEX.STATION.2012(v1.0)_" xfId="827"/>
    <cellStyle name="_Расчет RAB_22072008_46EE.2011(v1.0)_INDEX.STATION.2012(v2.0)" xfId="828"/>
    <cellStyle name="_Расчет RAB_22072008_46EE.2011(v1.0)_INDEX.STATION.2012(v2.1)" xfId="829"/>
    <cellStyle name="_Расчет RAB_22072008_46EE.2011(v1.0)_TEPLO.PREDEL.2012.M(v1.1)_test" xfId="830"/>
    <cellStyle name="_Расчет RAB_22072008_46EE.2011(v1.2)" xfId="831"/>
    <cellStyle name="_Расчет RAB_22072008_46EP.2011(v2.0)" xfId="832"/>
    <cellStyle name="_Расчет RAB_22072008_46EP.2012(v0.1)" xfId="833"/>
    <cellStyle name="_Расчет RAB_22072008_46TE.2011(v1.0)" xfId="834"/>
    <cellStyle name="_Расчет RAB_22072008_4DNS.UPDATE.EXAMPLE" xfId="835"/>
    <cellStyle name="_Расчет RAB_22072008_ARMRAZR" xfId="836"/>
    <cellStyle name="_Расчет RAB_22072008_BALANCE.WARM.2010.FACT(v1.0)" xfId="837"/>
    <cellStyle name="_Расчет RAB_22072008_BALANCE.WARM.2010.PLAN" xfId="838"/>
    <cellStyle name="_Расчет RAB_22072008_BALANCE.WARM.2011YEAR(v0.7)" xfId="839"/>
    <cellStyle name="_Расчет RAB_22072008_BALANCE.WARM.2011YEAR.NEW.UPDATE.SCHEME" xfId="840"/>
    <cellStyle name="_Расчет RAB_22072008_CALC.NORMATIV.KU(v0.2)" xfId="841"/>
    <cellStyle name="_Расчет RAB_22072008_EE.2REK.P2011.4.78(v0.3)" xfId="842"/>
    <cellStyle name="_Расчет RAB_22072008_FORM3.1.2013(v0.2)" xfId="843"/>
    <cellStyle name="_Расчет RAB_22072008_FORM3.2013(v1.0)" xfId="844"/>
    <cellStyle name="_Расчет RAB_22072008_FORM3.REG(v1.0)" xfId="845"/>
    <cellStyle name="_Расчет RAB_22072008_FORM910.2012(v1.1)" xfId="846"/>
    <cellStyle name="_Расчет RAB_22072008_INDEX.STATION.2012(v2.1)" xfId="847"/>
    <cellStyle name="_Расчет RAB_22072008_INDEX.STATION.2013(v1.0)_патч до 1.1" xfId="848"/>
    <cellStyle name="_Расчет RAB_22072008_INVEST.EE.PLAN.4.78(v0.1)" xfId="849"/>
    <cellStyle name="_Расчет RAB_22072008_INVEST.EE.PLAN.4.78(v0.3)" xfId="850"/>
    <cellStyle name="_Расчет RAB_22072008_INVEST.EE.PLAN.4.78(v1.0)" xfId="851"/>
    <cellStyle name="_Расчет RAB_22072008_INVEST.EE.PLAN.4.78(v1.0)_PASSPORT.TEPLO.PROIZV(v2.0)" xfId="852"/>
    <cellStyle name="_Расчет RAB_22072008_INVEST.EE.PLAN.4.78(v1.0)_PASSPORT.TEPLO.PROIZV(v2.0)_INDEX.STATION.2013(v1.0)_патч до 1.1" xfId="853"/>
    <cellStyle name="_Расчет RAB_22072008_INVEST.EE.PLAN.4.78(v1.0)_PASSPORT.TEPLO.PROIZV(v2.0)_TEPLO.PREDEL.2013(v2.0)" xfId="854"/>
    <cellStyle name="_Расчет RAB_22072008_INVEST.PLAN.4.78(v0.1)" xfId="855"/>
    <cellStyle name="_Расчет RAB_22072008_INVEST.WARM.PLAN.4.78(v0.1)" xfId="856"/>
    <cellStyle name="_Расчет RAB_22072008_INVEST_WARM_PLAN" xfId="857"/>
    <cellStyle name="_Расчет RAB_22072008_NADB.JNVLP.APTEKA.2012(v1.0)_21_02_12" xfId="858"/>
    <cellStyle name="_Расчет RAB_22072008_NADB.JNVLS.APTEKA.2011(v1.3.3)" xfId="859"/>
    <cellStyle name="_Расчет RAB_22072008_NADB.JNVLS.APTEKA.2011(v1.3.3)_46TE.2011(v1.0)" xfId="860"/>
    <cellStyle name="_Расчет RAB_22072008_NADB.JNVLS.APTEKA.2011(v1.3.3)_INDEX.STATION.2012(v1.0)_" xfId="861"/>
    <cellStyle name="_Расчет RAB_22072008_NADB.JNVLS.APTEKA.2011(v1.3.3)_INDEX.STATION.2012(v2.0)" xfId="862"/>
    <cellStyle name="_Расчет RAB_22072008_NADB.JNVLS.APTEKA.2011(v1.3.3)_INDEX.STATION.2012(v2.1)" xfId="863"/>
    <cellStyle name="_Расчет RAB_22072008_NADB.JNVLS.APTEKA.2011(v1.3.3)_TEPLO.PREDEL.2012.M(v1.1)_test" xfId="864"/>
    <cellStyle name="_Расчет RAB_22072008_NADB.JNVLS.APTEKA.2011(v1.3.4)" xfId="865"/>
    <cellStyle name="_Расчет RAB_22072008_NADB.JNVLS.APTEKA.2011(v1.3.4)_46TE.2011(v1.0)" xfId="866"/>
    <cellStyle name="_Расчет RAB_22072008_NADB.JNVLS.APTEKA.2011(v1.3.4)_INDEX.STATION.2012(v1.0)_" xfId="867"/>
    <cellStyle name="_Расчет RAB_22072008_NADB.JNVLS.APTEKA.2011(v1.3.4)_INDEX.STATION.2012(v2.0)" xfId="868"/>
    <cellStyle name="_Расчет RAB_22072008_NADB.JNVLS.APTEKA.2011(v1.3.4)_INDEX.STATION.2012(v2.1)" xfId="869"/>
    <cellStyle name="_Расчет RAB_22072008_NADB.JNVLS.APTEKA.2011(v1.3.4)_TEPLO.PREDEL.2012.M(v1.1)_test" xfId="870"/>
    <cellStyle name="_Расчет RAB_22072008_PASSPORT.TEPLO.PROIZV(v2.0)" xfId="871"/>
    <cellStyle name="_Расчет RAB_22072008_PASSPORT.TEPLO.PROIZV(v2.1)" xfId="872"/>
    <cellStyle name="_Расчет RAB_22072008_PASSPORT.TEPLO.SETI(v0.7)" xfId="873"/>
    <cellStyle name="_Расчет RAB_22072008_PASSPORT.TEPLO.SETI(v1.0)" xfId="874"/>
    <cellStyle name="_Расчет RAB_22072008_PREDEL.JKH.UTV.2011(v1.0.1)" xfId="875"/>
    <cellStyle name="_Расчет RAB_22072008_PREDEL.JKH.UTV.2011(v1.0.1)_46TE.2011(v1.0)" xfId="876"/>
    <cellStyle name="_Расчет RAB_22072008_PREDEL.JKH.UTV.2011(v1.0.1)_INDEX.STATION.2012(v1.0)_" xfId="877"/>
    <cellStyle name="_Расчет RAB_22072008_PREDEL.JKH.UTV.2011(v1.0.1)_INDEX.STATION.2012(v2.0)" xfId="878"/>
    <cellStyle name="_Расчет RAB_22072008_PREDEL.JKH.UTV.2011(v1.0.1)_INDEX.STATION.2012(v2.1)" xfId="879"/>
    <cellStyle name="_Расчет RAB_22072008_PREDEL.JKH.UTV.2011(v1.0.1)_TEPLO.PREDEL.2012.M(v1.1)_test" xfId="880"/>
    <cellStyle name="_Расчет RAB_22072008_PREDEL.JKH.UTV.2011(v1.1)" xfId="881"/>
    <cellStyle name="_Расчет RAB_22072008_REP.BLR.2012(v1.0)" xfId="882"/>
    <cellStyle name="_Расчет RAB_22072008_TEHSHEET" xfId="883"/>
    <cellStyle name="_Расчет RAB_22072008_TEPLO.PREDEL.2012.M(v1.1)" xfId="884"/>
    <cellStyle name="_Расчет RAB_22072008_TEPLO.PREDEL.2013(v2.0)" xfId="885"/>
    <cellStyle name="_Расчет RAB_22072008_TEST.TEMPLATE" xfId="886"/>
    <cellStyle name="_Расчет RAB_22072008_UPDATE.46EE.2011.TO.1.1" xfId="887"/>
    <cellStyle name="_Расчет RAB_22072008_UPDATE.46TE.2011.TO.1.1" xfId="888"/>
    <cellStyle name="_Расчет RAB_22072008_UPDATE.46TE.2011.TO.1.2" xfId="889"/>
    <cellStyle name="_Расчет RAB_22072008_UPDATE.BALANCE.WARM.2011YEAR.TO.1.1" xfId="890"/>
    <cellStyle name="_Расчет RAB_22072008_UPDATE.BALANCE.WARM.2011YEAR.TO.1.1_46TE.2011(v1.0)" xfId="891"/>
    <cellStyle name="_Расчет RAB_22072008_UPDATE.BALANCE.WARM.2011YEAR.TO.1.1_INDEX.STATION.2012(v1.0)_" xfId="892"/>
    <cellStyle name="_Расчет RAB_22072008_UPDATE.BALANCE.WARM.2011YEAR.TO.1.1_INDEX.STATION.2012(v2.0)" xfId="893"/>
    <cellStyle name="_Расчет RAB_22072008_UPDATE.BALANCE.WARM.2011YEAR.TO.1.1_INDEX.STATION.2012(v2.1)" xfId="894"/>
    <cellStyle name="_Расчет RAB_22072008_UPDATE.BALANCE.WARM.2011YEAR.TO.1.1_OREP.KU.2011.MONTHLY.02(v1.1)" xfId="895"/>
    <cellStyle name="_Расчет RAB_22072008_UPDATE.BALANCE.WARM.2011YEAR.TO.1.1_TEPLO.PREDEL.2012.M(v1.1)_test" xfId="896"/>
    <cellStyle name="_Расчет RAB_22072008_UPDATE.BALANCE.WARM.2011YEAR.TO.1.2" xfId="897"/>
    <cellStyle name="_Расчет RAB_22072008_UPDATE.BALANCE.WARM.2011YEAR.TO.1.4.64" xfId="898"/>
    <cellStyle name="_Расчет RAB_22072008_UPDATE.BALANCE.WARM.2011YEAR.TO.1.5.64" xfId="899"/>
    <cellStyle name="_Расчет RAB_22072008_UPDATE.MONITORING.OS.EE.2.02.TO.1.3.64" xfId="900"/>
    <cellStyle name="_Расчет RAB_22072008_UPDATE.NADB.JNVLS.APTEKA.2011.TO.1.3.4" xfId="901"/>
    <cellStyle name="_Расчет RAB_22072008_Вариант с макс ИК" xfId="3045"/>
    <cellStyle name="_Расчет RAB_22072008_Модель расчет отправка" xfId="3046"/>
    <cellStyle name="_Расчет RAB_Лен и МОЭСК_с 2010 года_14.04.2009_со сглаж_version 3.0_без ФСК" xfId="902"/>
    <cellStyle name="_Расчет RAB_Лен и МОЭСК_с 2010 года_14.04.2009_со сглаж_version 3.0_без ФСК 2" xfId="903"/>
    <cellStyle name="_Расчет RAB_Лен и МОЭСК_с 2010 года_14.04.2009_со сглаж_version 3.0_без ФСК 2_OREP.KU.2011.MONTHLY.02(v0.1)" xfId="904"/>
    <cellStyle name="_Расчет RAB_Лен и МОЭСК_с 2010 года_14.04.2009_со сглаж_version 3.0_без ФСК 2_OREP.KU.2011.MONTHLY.02(v0.4)" xfId="905"/>
    <cellStyle name="_Расчет RAB_Лен и МОЭСК_с 2010 года_14.04.2009_со сглаж_version 3.0_без ФСК 2_OREP.KU.2011.MONTHLY.11(v1.4)" xfId="906"/>
    <cellStyle name="_Расчет RAB_Лен и МОЭСК_с 2010 года_14.04.2009_со сглаж_version 3.0_без ФСК 2_OREP.KU.2011.MONTHLY.11(v1.4)_UPDATE.BALANCE.WARM.2012YEAR.TO.1.1" xfId="907"/>
    <cellStyle name="_Расчет RAB_Лен и МОЭСК_с 2010 года_14.04.2009_со сглаж_version 3.0_без ФСК 2_OREP.KU.2011.MONTHLY.11(v1.4)_UPDATE.CALC.WARM.2012YEAR.TO.1.1" xfId="908"/>
    <cellStyle name="_Расчет RAB_Лен и МОЭСК_с 2010 года_14.04.2009_со сглаж_version 3.0_без ФСК 2_UPDATE.BALANCE.WARM.2012YEAR.TO.1.1" xfId="909"/>
    <cellStyle name="_Расчет RAB_Лен и МОЭСК_с 2010 года_14.04.2009_со сглаж_version 3.0_без ФСК 2_UPDATE.CALC.WARM.2012YEAR.TO.1.1" xfId="910"/>
    <cellStyle name="_Расчет RAB_Лен и МОЭСК_с 2010 года_14.04.2009_со сглаж_version 3.0_без ФСК 2_UPDATE.MONITORING.OS.EE.2.02.TO.1.3.64" xfId="911"/>
    <cellStyle name="_Расчет RAB_Лен и МОЭСК_с 2010 года_14.04.2009_со сглаж_version 3.0_без ФСК 2_UPDATE.OREP.KU.2011.MONTHLY.02.TO.1.2" xfId="912"/>
    <cellStyle name="_Расчет RAB_Лен и МОЭСК_с 2010 года_14.04.2009_со сглаж_version 3.0_без ФСК 3" xfId="3047"/>
    <cellStyle name="_Расчет RAB_Лен и МОЭСК_с 2010 года_14.04.2009_со сглаж_version 3.0_без ФСК 4" xfId="3048"/>
    <cellStyle name="_Расчет RAB_Лен и МОЭСК_с 2010 года_14.04.2009_со сглаж_version 3.0_без ФСК 5" xfId="3049"/>
    <cellStyle name="_Расчет RAB_Лен и МОЭСК_с 2010 года_14.04.2009_со сглаж_version 3.0_без ФСК 6" xfId="3050"/>
    <cellStyle name="_Расчет RAB_Лен и МОЭСК_с 2010 года_14.04.2009_со сглаж_version 3.0_без ФСК_46EE.2011(v1.0)" xfId="913"/>
    <cellStyle name="_Расчет RAB_Лен и МОЭСК_с 2010 года_14.04.2009_со сглаж_version 3.0_без ФСК_46EE.2011(v1.0)_46TE.2011(v1.0)" xfId="914"/>
    <cellStyle name="_Расчет RAB_Лен и МОЭСК_с 2010 года_14.04.2009_со сглаж_version 3.0_без ФСК_46EE.2011(v1.0)_INDEX.STATION.2012(v1.0)_" xfId="915"/>
    <cellStyle name="_Расчет RAB_Лен и МОЭСК_с 2010 года_14.04.2009_со сглаж_version 3.0_без ФСК_46EE.2011(v1.0)_INDEX.STATION.2012(v2.0)" xfId="916"/>
    <cellStyle name="_Расчет RAB_Лен и МОЭСК_с 2010 года_14.04.2009_со сглаж_version 3.0_без ФСК_46EE.2011(v1.0)_INDEX.STATION.2012(v2.1)" xfId="917"/>
    <cellStyle name="_Расчет RAB_Лен и МОЭСК_с 2010 года_14.04.2009_со сглаж_version 3.0_без ФСК_46EE.2011(v1.0)_TEPLO.PREDEL.2012.M(v1.1)_test" xfId="918"/>
    <cellStyle name="_Расчет RAB_Лен и МОЭСК_с 2010 года_14.04.2009_со сглаж_version 3.0_без ФСК_46EE.2011(v1.2)" xfId="919"/>
    <cellStyle name="_Расчет RAB_Лен и МОЭСК_с 2010 года_14.04.2009_со сглаж_version 3.0_без ФСК_46EP.2011(v2.0)" xfId="920"/>
    <cellStyle name="_Расчет RAB_Лен и МОЭСК_с 2010 года_14.04.2009_со сглаж_version 3.0_без ФСК_46EP.2012(v0.1)" xfId="921"/>
    <cellStyle name="_Расчет RAB_Лен и МОЭСК_с 2010 года_14.04.2009_со сглаж_version 3.0_без ФСК_46TE.2011(v1.0)" xfId="922"/>
    <cellStyle name="_Расчет RAB_Лен и МОЭСК_с 2010 года_14.04.2009_со сглаж_version 3.0_без ФСК_4DNS.UPDATE.EXAMPLE" xfId="923"/>
    <cellStyle name="_Расчет RAB_Лен и МОЭСК_с 2010 года_14.04.2009_со сглаж_version 3.0_без ФСК_ARMRAZR" xfId="924"/>
    <cellStyle name="_Расчет RAB_Лен и МОЭСК_с 2010 года_14.04.2009_со сглаж_version 3.0_без ФСК_BALANCE.WARM.2010.FACT(v1.0)" xfId="925"/>
    <cellStyle name="_Расчет RAB_Лен и МОЭСК_с 2010 года_14.04.2009_со сглаж_version 3.0_без ФСК_BALANCE.WARM.2010.PLAN" xfId="926"/>
    <cellStyle name="_Расчет RAB_Лен и МОЭСК_с 2010 года_14.04.2009_со сглаж_version 3.0_без ФСК_BALANCE.WARM.2011YEAR(v0.7)" xfId="927"/>
    <cellStyle name="_Расчет RAB_Лен и МОЭСК_с 2010 года_14.04.2009_со сглаж_version 3.0_без ФСК_BALANCE.WARM.2011YEAR.NEW.UPDATE.SCHEME" xfId="928"/>
    <cellStyle name="_Расчет RAB_Лен и МОЭСК_с 2010 года_14.04.2009_со сглаж_version 3.0_без ФСК_CALC.NORMATIV.KU(v0.2)" xfId="929"/>
    <cellStyle name="_Расчет RAB_Лен и МОЭСК_с 2010 года_14.04.2009_со сглаж_version 3.0_без ФСК_EE.2REK.P2011.4.78(v0.3)" xfId="930"/>
    <cellStyle name="_Расчет RAB_Лен и МОЭСК_с 2010 года_14.04.2009_со сглаж_version 3.0_без ФСК_FORM3.1.2013(v0.2)" xfId="931"/>
    <cellStyle name="_Расчет RAB_Лен и МОЭСК_с 2010 года_14.04.2009_со сглаж_version 3.0_без ФСК_FORM3.2013(v1.0)" xfId="932"/>
    <cellStyle name="_Расчет RAB_Лен и МОЭСК_с 2010 года_14.04.2009_со сглаж_version 3.0_без ФСК_FORM3.REG(v1.0)" xfId="933"/>
    <cellStyle name="_Расчет RAB_Лен и МОЭСК_с 2010 года_14.04.2009_со сглаж_version 3.0_без ФСК_FORM910.2012(v1.1)" xfId="934"/>
    <cellStyle name="_Расчет RAB_Лен и МОЭСК_с 2010 года_14.04.2009_со сглаж_version 3.0_без ФСК_INDEX.STATION.2012(v2.1)" xfId="935"/>
    <cellStyle name="_Расчет RAB_Лен и МОЭСК_с 2010 года_14.04.2009_со сглаж_version 3.0_без ФСК_INDEX.STATION.2013(v1.0)_патч до 1.1" xfId="936"/>
    <cellStyle name="_Расчет RAB_Лен и МОЭСК_с 2010 года_14.04.2009_со сглаж_version 3.0_без ФСК_INVEST.EE.PLAN.4.78(v0.1)" xfId="937"/>
    <cellStyle name="_Расчет RAB_Лен и МОЭСК_с 2010 года_14.04.2009_со сглаж_version 3.0_без ФСК_INVEST.EE.PLAN.4.78(v0.3)" xfId="938"/>
    <cellStyle name="_Расчет RAB_Лен и МОЭСК_с 2010 года_14.04.2009_со сглаж_version 3.0_без ФСК_INVEST.EE.PLAN.4.78(v1.0)" xfId="939"/>
    <cellStyle name="_Расчет RAB_Лен и МОЭСК_с 2010 года_14.04.2009_со сглаж_version 3.0_без ФСК_INVEST.EE.PLAN.4.78(v1.0)_PASSPORT.TEPLO.PROIZV(v2.0)" xfId="940"/>
    <cellStyle name="_Расчет RAB_Лен и МОЭСК_с 2010 года_14.04.2009_со сглаж_version 3.0_без ФСК_INVEST.EE.PLAN.4.78(v1.0)_PASSPORT.TEPLO.PROIZV(v2.0)_INDEX.STATION.2013(v1.0)_патч до 1.1" xfId="941"/>
    <cellStyle name="_Расчет RAB_Лен и МОЭСК_с 2010 года_14.04.2009_со сглаж_version 3.0_без ФСК_INVEST.EE.PLAN.4.78(v1.0)_PASSPORT.TEPLO.PROIZV(v2.0)_TEPLO.PREDEL.2013(v2.0)" xfId="942"/>
    <cellStyle name="_Расчет RAB_Лен и МОЭСК_с 2010 года_14.04.2009_со сглаж_version 3.0_без ФСК_INVEST.PLAN.4.78(v0.1)" xfId="943"/>
    <cellStyle name="_Расчет RAB_Лен и МОЭСК_с 2010 года_14.04.2009_со сглаж_version 3.0_без ФСК_INVEST.WARM.PLAN.4.78(v0.1)" xfId="944"/>
    <cellStyle name="_Расчет RAB_Лен и МОЭСК_с 2010 года_14.04.2009_со сглаж_version 3.0_без ФСК_INVEST_WARM_PLAN" xfId="945"/>
    <cellStyle name="_Расчет RAB_Лен и МОЭСК_с 2010 года_14.04.2009_со сглаж_version 3.0_без ФСК_NADB.JNVLP.APTEKA.2012(v1.0)_21_02_12" xfId="946"/>
    <cellStyle name="_Расчет RAB_Лен и МОЭСК_с 2010 года_14.04.2009_со сглаж_version 3.0_без ФСК_NADB.JNVLS.APTEKA.2011(v1.3.3)" xfId="947"/>
    <cellStyle name="_Расчет RAB_Лен и МОЭСК_с 2010 года_14.04.2009_со сглаж_version 3.0_без ФСК_NADB.JNVLS.APTEKA.2011(v1.3.3)_46TE.2011(v1.0)" xfId="948"/>
    <cellStyle name="_Расчет RAB_Лен и МОЭСК_с 2010 года_14.04.2009_со сглаж_version 3.0_без ФСК_NADB.JNVLS.APTEKA.2011(v1.3.3)_INDEX.STATION.2012(v1.0)_" xfId="949"/>
    <cellStyle name="_Расчет RAB_Лен и МОЭСК_с 2010 года_14.04.2009_со сглаж_version 3.0_без ФСК_NADB.JNVLS.APTEKA.2011(v1.3.3)_INDEX.STATION.2012(v2.0)" xfId="950"/>
    <cellStyle name="_Расчет RAB_Лен и МОЭСК_с 2010 года_14.04.2009_со сглаж_version 3.0_без ФСК_NADB.JNVLS.APTEKA.2011(v1.3.3)_INDEX.STATION.2012(v2.1)" xfId="951"/>
    <cellStyle name="_Расчет RAB_Лен и МОЭСК_с 2010 года_14.04.2009_со сглаж_version 3.0_без ФСК_NADB.JNVLS.APTEKA.2011(v1.3.3)_TEPLO.PREDEL.2012.M(v1.1)_test" xfId="952"/>
    <cellStyle name="_Расчет RAB_Лен и МОЭСК_с 2010 года_14.04.2009_со сглаж_version 3.0_без ФСК_NADB.JNVLS.APTEKA.2011(v1.3.4)" xfId="953"/>
    <cellStyle name="_Расчет RAB_Лен и МОЭСК_с 2010 года_14.04.2009_со сглаж_version 3.0_без ФСК_NADB.JNVLS.APTEKA.2011(v1.3.4)_46TE.2011(v1.0)" xfId="954"/>
    <cellStyle name="_Расчет RAB_Лен и МОЭСК_с 2010 года_14.04.2009_со сглаж_version 3.0_без ФСК_NADB.JNVLS.APTEKA.2011(v1.3.4)_INDEX.STATION.2012(v1.0)_" xfId="955"/>
    <cellStyle name="_Расчет RAB_Лен и МОЭСК_с 2010 года_14.04.2009_со сглаж_version 3.0_без ФСК_NADB.JNVLS.APTEKA.2011(v1.3.4)_INDEX.STATION.2012(v2.0)" xfId="956"/>
    <cellStyle name="_Расчет RAB_Лен и МОЭСК_с 2010 года_14.04.2009_со сглаж_version 3.0_без ФСК_NADB.JNVLS.APTEKA.2011(v1.3.4)_INDEX.STATION.2012(v2.1)" xfId="957"/>
    <cellStyle name="_Расчет RAB_Лен и МОЭСК_с 2010 года_14.04.2009_со сглаж_version 3.0_без ФСК_NADB.JNVLS.APTEKA.2011(v1.3.4)_TEPLO.PREDEL.2012.M(v1.1)_test" xfId="958"/>
    <cellStyle name="_Расчет RAB_Лен и МОЭСК_с 2010 года_14.04.2009_со сглаж_version 3.0_без ФСК_PASSPORT.TEPLO.PROIZV(v2.0)" xfId="959"/>
    <cellStyle name="_Расчет RAB_Лен и МОЭСК_с 2010 года_14.04.2009_со сглаж_version 3.0_без ФСК_PASSPORT.TEPLO.PROIZV(v2.1)" xfId="960"/>
    <cellStyle name="_Расчет RAB_Лен и МОЭСК_с 2010 года_14.04.2009_со сглаж_version 3.0_без ФСК_PASSPORT.TEPLO.SETI(v0.7)" xfId="961"/>
    <cellStyle name="_Расчет RAB_Лен и МОЭСК_с 2010 года_14.04.2009_со сглаж_version 3.0_без ФСК_PASSPORT.TEPLO.SETI(v1.0)" xfId="962"/>
    <cellStyle name="_Расчет RAB_Лен и МОЭСК_с 2010 года_14.04.2009_со сглаж_version 3.0_без ФСК_PREDEL.JKH.UTV.2011(v1.0.1)" xfId="963"/>
    <cellStyle name="_Расчет RAB_Лен и МОЭСК_с 2010 года_14.04.2009_со сглаж_version 3.0_без ФСК_PREDEL.JKH.UTV.2011(v1.0.1)_46TE.2011(v1.0)" xfId="964"/>
    <cellStyle name="_Расчет RAB_Лен и МОЭСК_с 2010 года_14.04.2009_со сглаж_version 3.0_без ФСК_PREDEL.JKH.UTV.2011(v1.0.1)_INDEX.STATION.2012(v1.0)_" xfId="965"/>
    <cellStyle name="_Расчет RAB_Лен и МОЭСК_с 2010 года_14.04.2009_со сглаж_version 3.0_без ФСК_PREDEL.JKH.UTV.2011(v1.0.1)_INDEX.STATION.2012(v2.0)" xfId="966"/>
    <cellStyle name="_Расчет RAB_Лен и МОЭСК_с 2010 года_14.04.2009_со сглаж_version 3.0_без ФСК_PREDEL.JKH.UTV.2011(v1.0.1)_INDEX.STATION.2012(v2.1)" xfId="967"/>
    <cellStyle name="_Расчет RAB_Лен и МОЭСК_с 2010 года_14.04.2009_со сглаж_version 3.0_без ФСК_PREDEL.JKH.UTV.2011(v1.0.1)_TEPLO.PREDEL.2012.M(v1.1)_test" xfId="968"/>
    <cellStyle name="_Расчет RAB_Лен и МОЭСК_с 2010 года_14.04.2009_со сглаж_version 3.0_без ФСК_PREDEL.JKH.UTV.2011(v1.1)" xfId="969"/>
    <cellStyle name="_Расчет RAB_Лен и МОЭСК_с 2010 года_14.04.2009_со сглаж_version 3.0_без ФСК_REP.BLR.2012(v1.0)" xfId="970"/>
    <cellStyle name="_Расчет RAB_Лен и МОЭСК_с 2010 года_14.04.2009_со сглаж_version 3.0_без ФСК_TEHSHEET" xfId="971"/>
    <cellStyle name="_Расчет RAB_Лен и МОЭСК_с 2010 года_14.04.2009_со сглаж_version 3.0_без ФСК_TEPLO.PREDEL.2012.M(v1.1)" xfId="972"/>
    <cellStyle name="_Расчет RAB_Лен и МОЭСК_с 2010 года_14.04.2009_со сглаж_version 3.0_без ФСК_TEPLO.PREDEL.2013(v2.0)" xfId="973"/>
    <cellStyle name="_Расчет RAB_Лен и МОЭСК_с 2010 года_14.04.2009_со сглаж_version 3.0_без ФСК_TEST.TEMPLATE" xfId="974"/>
    <cellStyle name="_Расчет RAB_Лен и МОЭСК_с 2010 года_14.04.2009_со сглаж_version 3.0_без ФСК_UPDATE.46EE.2011.TO.1.1" xfId="975"/>
    <cellStyle name="_Расчет RAB_Лен и МОЭСК_с 2010 года_14.04.2009_со сглаж_version 3.0_без ФСК_UPDATE.46TE.2011.TO.1.1" xfId="976"/>
    <cellStyle name="_Расчет RAB_Лен и МОЭСК_с 2010 года_14.04.2009_со сглаж_version 3.0_без ФСК_UPDATE.46TE.2011.TO.1.2" xfId="977"/>
    <cellStyle name="_Расчет RAB_Лен и МОЭСК_с 2010 года_14.04.2009_со сглаж_version 3.0_без ФСК_UPDATE.BALANCE.WARM.2011YEAR.TO.1.1" xfId="978"/>
    <cellStyle name="_Расчет RAB_Лен и МОЭСК_с 2010 года_14.04.2009_со сглаж_version 3.0_без ФСК_UPDATE.BALANCE.WARM.2011YEAR.TO.1.1_46TE.2011(v1.0)" xfId="979"/>
    <cellStyle name="_Расчет RAB_Лен и МОЭСК_с 2010 года_14.04.2009_со сглаж_version 3.0_без ФСК_UPDATE.BALANCE.WARM.2011YEAR.TO.1.1_INDEX.STATION.2012(v1.0)_" xfId="980"/>
    <cellStyle name="_Расчет RAB_Лен и МОЭСК_с 2010 года_14.04.2009_со сглаж_version 3.0_без ФСК_UPDATE.BALANCE.WARM.2011YEAR.TO.1.1_INDEX.STATION.2012(v2.0)" xfId="981"/>
    <cellStyle name="_Расчет RAB_Лен и МОЭСК_с 2010 года_14.04.2009_со сглаж_version 3.0_без ФСК_UPDATE.BALANCE.WARM.2011YEAR.TO.1.1_INDEX.STATION.2012(v2.1)" xfId="982"/>
    <cellStyle name="_Расчет RAB_Лен и МОЭСК_с 2010 года_14.04.2009_со сглаж_version 3.0_без ФСК_UPDATE.BALANCE.WARM.2011YEAR.TO.1.1_OREP.KU.2011.MONTHLY.02(v1.1)" xfId="983"/>
    <cellStyle name="_Расчет RAB_Лен и МОЭСК_с 2010 года_14.04.2009_со сглаж_version 3.0_без ФСК_UPDATE.BALANCE.WARM.2011YEAR.TO.1.1_TEPLO.PREDEL.2012.M(v1.1)_test" xfId="984"/>
    <cellStyle name="_Расчет RAB_Лен и МОЭСК_с 2010 года_14.04.2009_со сглаж_version 3.0_без ФСК_UPDATE.BALANCE.WARM.2011YEAR.TO.1.2" xfId="985"/>
    <cellStyle name="_Расчет RAB_Лен и МОЭСК_с 2010 года_14.04.2009_со сглаж_version 3.0_без ФСК_UPDATE.BALANCE.WARM.2011YEAR.TO.1.4.64" xfId="986"/>
    <cellStyle name="_Расчет RAB_Лен и МОЭСК_с 2010 года_14.04.2009_со сглаж_version 3.0_без ФСК_UPDATE.BALANCE.WARM.2011YEAR.TO.1.5.64" xfId="987"/>
    <cellStyle name="_Расчет RAB_Лен и МОЭСК_с 2010 года_14.04.2009_со сглаж_version 3.0_без ФСК_UPDATE.MONITORING.OS.EE.2.02.TO.1.3.64" xfId="988"/>
    <cellStyle name="_Расчет RAB_Лен и МОЭСК_с 2010 года_14.04.2009_со сглаж_version 3.0_без ФСК_UPDATE.NADB.JNVLS.APTEKA.2011.TO.1.3.4" xfId="989"/>
    <cellStyle name="_Расчет RAB_Лен и МОЭСК_с 2010 года_14.04.2009_со сглаж_version 3.0_без ФСК_Вариант с макс ИК" xfId="3051"/>
    <cellStyle name="_Расчет RAB_Лен и МОЭСК_с 2010 года_14.04.2009_со сглаж_version 3.0_без ФСК_Модель расчет отправка" xfId="3052"/>
    <cellStyle name="_Расчет платы за воду по факту 2006года" xfId="3053"/>
    <cellStyle name="_Расшифровка прочих_Бойцова_29.01.08" xfId="3054"/>
    <cellStyle name="_Ремонты_24 02 10" xfId="3055"/>
    <cellStyle name="_Сб-macro 2020" xfId="990"/>
    <cellStyle name="_Свод ожидаемое 3 и 4 квартал" xfId="3056"/>
    <cellStyle name="_Свод по ИПР (2)" xfId="991"/>
    <cellStyle name="_Свод по ИПР (2)_Новая инструкция1_фст" xfId="992"/>
    <cellStyle name="_СВОД_1 2007" xfId="3057"/>
    <cellStyle name="_СВОДНЫЙ3" xfId="119"/>
    <cellStyle name="_смета" xfId="3058"/>
    <cellStyle name="_смета 2" xfId="3059"/>
    <cellStyle name="_Смета АТП_снятие 6млн_04.03.09." xfId="3060"/>
    <cellStyle name="_Смета по варианту от тгк 19 янв+ 9 февр" xfId="3061"/>
    <cellStyle name="_Смета по варианту от тгк 19 янв+ 9 февр 2" xfId="3062"/>
    <cellStyle name="_Смета по варианту от тгк 19 янв+ 9 февр_Разбивка прибыли_12 мес_2010" xfId="3063"/>
    <cellStyle name="_Смета расходов консолидир" xfId="120"/>
    <cellStyle name="_Смета расходов на 2010 год (на сумму 3084 млн руб)" xfId="3064"/>
    <cellStyle name="_Смета расходов на содержание соц.сферы 2008" xfId="3065"/>
    <cellStyle name="_Смета ТГК по филиалам _2007" xfId="3066"/>
    <cellStyle name="_Смета ТГК по филиалам _2007_Разбивка прибыли_12 мес_2010" xfId="3067"/>
    <cellStyle name="_Смета ф-л Кольский АТЭЦ(формат ТГК)" xfId="3068"/>
    <cellStyle name="_Смета ф-л Кольский АТЭЦ(формат ТГК)_КАЛЬК ТГК (ТО ЧТО НА МАХ ГЕННЕРАЦИЮ)" xfId="3069"/>
    <cellStyle name="_смета_Разбивка прибыли_12 мес_2010" xfId="3070"/>
    <cellStyle name="_СМЕТА_ТГК-1_2007(помес.)" xfId="3071"/>
    <cellStyle name="_СМЕТА_ТГК-1_2007(помес.)_Разбивка прибыли_12 мес_2010" xfId="3072"/>
    <cellStyle name="_Смета1кв_2006" xfId="3073"/>
    <cellStyle name="_Смета1кв_2006_КАЛЬК ТГК (ТО ЧТО НА МАХ ГЕННЕРАЦИЮ)" xfId="3074"/>
    <cellStyle name="_сметы ТЭЦ-21" xfId="3075"/>
    <cellStyle name="_СПБ_прибыль_2008-2010" xfId="3076"/>
    <cellStyle name="_Справочник затрат_ЛХ_20.10.05" xfId="121"/>
    <cellStyle name="_Справочник затрат_ЛХ_20.10.05 2" xfId="993"/>
    <cellStyle name="_Ссылка" xfId="3077"/>
    <cellStyle name="_статьи 19 и 7.10" xfId="3078"/>
    <cellStyle name="_СТАТЬИ 7.10.И 8.10 И 19" xfId="3079"/>
    <cellStyle name="_т 14" xfId="3080"/>
    <cellStyle name="_т 14_КАЛЬК ТГК (ТО ЧТО НА МАХ ГЕННЕРАЦИЮ)" xfId="3081"/>
    <cellStyle name="_таб.4-5 Указ._84-У" xfId="122"/>
    <cellStyle name="_табл. 14" xfId="3082"/>
    <cellStyle name="_табл. 14_КАЛЬК ТГК (ТО ЧТО НА МАХ ГЕННЕРАЦИЮ)" xfId="3083"/>
    <cellStyle name="_таблицы для расчетов28-04-08_2006-2009_прибыль корр_по ИА" xfId="994"/>
    <cellStyle name="_таблицы для расчетов28-04-08_2006-2009_прибыль корр_по ИА_Новая инструкция1_фст" xfId="995"/>
    <cellStyle name="_таблицы для расчетов28-04-08_2006-2009с ИА" xfId="996"/>
    <cellStyle name="_таблицы для расчетов28-04-08_2006-2009с ИА_Новая инструкция1_фст" xfId="997"/>
    <cellStyle name="_таблицы для ЮН" xfId="3084"/>
    <cellStyle name="_ТГК_ приказ №12_смета_помесячно" xfId="3085"/>
    <cellStyle name="_ТГК_бизнесплан_2006_27.01.06" xfId="3086"/>
    <cellStyle name="_ТГК_бизнесплан_2006_27.01.06_Разбивка прибыли_12 мес_2010" xfId="3087"/>
    <cellStyle name="_ТГК_бизнесплан_2006_АРМ" xfId="3088"/>
    <cellStyle name="_ТГК_бизнесплан_2006_АРМ_КАЛЬК ТГК (ТО ЧТО НА МАХ ГЕННЕРАЦИЮ)" xfId="3089"/>
    <cellStyle name="_ТГК_приказ №12_доходы по неосновной_помесячно" xfId="3090"/>
    <cellStyle name="_ТГК_приказ №12_приложения_помесячно" xfId="3091"/>
    <cellStyle name="_ТЭП по планированию доходов на передачу ээ" xfId="123"/>
    <cellStyle name="_ТЭЦ-5" xfId="3092"/>
    <cellStyle name="_Ф13" xfId="3093"/>
    <cellStyle name="_Ф13_КАЛЬК ТГК (ТО ЧТО НА МАХ ГЕННЕРАЦИЮ)" xfId="3094"/>
    <cellStyle name="_Ф2_1 кв_анализ_ожид год" xfId="3095"/>
    <cellStyle name="_филиал Кольский ст.6.1 июнь" xfId="3096"/>
    <cellStyle name="_фин модель ТГК-1_до2015 г_14.09.06 (1)" xfId="3097"/>
    <cellStyle name="_Фин.план" xfId="3098"/>
    <cellStyle name="_Финансирование ИП ЗАЯВКА ИЮЛЬ" xfId="3099"/>
    <cellStyle name="_Финансирование_2008_01.10.2007_БП" xfId="3100"/>
    <cellStyle name="_Финансирование_2008_01.10.2007_БП 2" xfId="3101"/>
    <cellStyle name="_Финансирование_2008_01.10.2007_БП_Разбивка прибыли_12 мес_2010" xfId="3102"/>
    <cellStyle name="_Финансирование_24.08.2007" xfId="3103"/>
    <cellStyle name="_Финансирование_29.01.2007" xfId="3104"/>
    <cellStyle name="_Финансирование_29.01.2007_Разбивка прибыли_12 мес_2010" xfId="3105"/>
    <cellStyle name="_ФК форматы  ОМТО к бюджету декабрь " xfId="3106"/>
    <cellStyle name="_ФК форматы к бюджету 10.05.07 " xfId="3107"/>
    <cellStyle name="_Форма 6  РТК.xls(отчет по Адр пр. ЛО)" xfId="124"/>
    <cellStyle name="_Форма 6  РТК.xls(отчет по Адр пр. ЛО) 2" xfId="998"/>
    <cellStyle name="_Форма 6  РТК.xls(отчет по Адр пр. ЛО)_Новая инструкция1_фст" xfId="999"/>
    <cellStyle name="_Формат разбивки по МРСК_РСК" xfId="1000"/>
    <cellStyle name="_Формат разбивки по МРСК_РСК_Новая инструкция1_фст" xfId="1001"/>
    <cellStyle name="_Формат_для Согласования" xfId="1002"/>
    <cellStyle name="_Формат_для Согласования_Новая инструкция1_фст" xfId="1003"/>
    <cellStyle name="_Формат_материалы_2009" xfId="3108"/>
    <cellStyle name="_Формат_произв. прогр" xfId="3109"/>
    <cellStyle name="_Формат_произв. прогр 2" xfId="3110"/>
    <cellStyle name="_Формат_произв. прогр_Разбивка прибыли_12 мес_2010" xfId="3111"/>
    <cellStyle name="_Форматы УУ_12 _1_1_1_1" xfId="125"/>
    <cellStyle name="_Форматы УУ_резерв" xfId="126"/>
    <cellStyle name="_формы Ленэнерго -изменения2" xfId="127"/>
    <cellStyle name="_фск, выручка, потери" xfId="128"/>
    <cellStyle name="_ХХХ Прил 2 Формы бюджетных документов 2007" xfId="129"/>
    <cellStyle name="_ХХХ Прил 2 Формы бюджетных документов 2007 2" xfId="1004"/>
    <cellStyle name="_ХХХ Прил 2 Формы бюджетных документов 2007_Расшифровка для аудита 2011 КСК" xfId="130"/>
    <cellStyle name="_ХХХ Прил 2 Формы бюджетных документов 2007_ТАБЛ_КСК_2011" xfId="131"/>
    <cellStyle name="_экон.форм-т ВО 1 с разбивкой" xfId="1005"/>
    <cellStyle name="_экон.форм-т ВО 1 с разбивкой_Новая инструкция1_фст" xfId="1006"/>
    <cellStyle name="_энергия на хоз нужды" xfId="3112"/>
    <cellStyle name="’К‰Э [0.00]" xfId="132"/>
    <cellStyle name="”€ќђќ‘ћ‚›‰" xfId="133"/>
    <cellStyle name="”€ќђќ‘ћ‚›‰ 2" xfId="1007"/>
    <cellStyle name="”€љ‘€ђћ‚ђќќ›‰" xfId="134"/>
    <cellStyle name="”€љ‘€ђћ‚ђќќ›‰ 2" xfId="1008"/>
    <cellStyle name="”ќђќ‘ћ‚›‰" xfId="135"/>
    <cellStyle name="”ќђќ‘ћ‚›‰ 2" xfId="1009"/>
    <cellStyle name="”ќђќ‘ћ‚›‰ 2 2" xfId="3113"/>
    <cellStyle name="”ќђќ‘ћ‚›‰ 3" xfId="1010"/>
    <cellStyle name="”љ‘ђћ‚ђќќ›‰" xfId="136"/>
    <cellStyle name="”љ‘ђћ‚ђќќ›‰ 2" xfId="1011"/>
    <cellStyle name="”љ‘ђћ‚ђќќ›‰ 2 2" xfId="3114"/>
    <cellStyle name="”љ‘ђћ‚ђќќ›‰ 3" xfId="1012"/>
    <cellStyle name="„…ќ…†ќ›‰" xfId="137"/>
    <cellStyle name="„…ќ…†ќ›‰ 2" xfId="1013"/>
    <cellStyle name="„…ќ…†ќ›‰ 2 2" xfId="3115"/>
    <cellStyle name="„…ќ…†ќ›‰ 3" xfId="1014"/>
    <cellStyle name="€’ћѓћ‚›‰" xfId="138"/>
    <cellStyle name="€’ћѓћ‚›‰ 2" xfId="1015"/>
    <cellStyle name="‡ђѓћ‹ћ‚ћљ1" xfId="139"/>
    <cellStyle name="‡ђѓћ‹ћ‚ћљ1 2" xfId="1016"/>
    <cellStyle name="‡ђѓћ‹ћ‚ћљ1 2 2" xfId="3116"/>
    <cellStyle name="‡ђѓћ‹ћ‚ћљ1 3" xfId="1017"/>
    <cellStyle name="‡ђѓћ‹ћ‚ћљ2" xfId="140"/>
    <cellStyle name="‡ђѓћ‹ћ‚ћљ2 2" xfId="1018"/>
    <cellStyle name="‡ђѓћ‹ћ‚ћљ2 2 2" xfId="3117"/>
    <cellStyle name="‡ђѓћ‹ћ‚ћљ2 3" xfId="1019"/>
    <cellStyle name="’ћѓћ‚›‰" xfId="141"/>
    <cellStyle name="’ћѓћ‚›‰ 2" xfId="1020"/>
    <cellStyle name="’ћѓћ‚›‰ 2 2" xfId="3118"/>
    <cellStyle name="’ћѓћ‚›‰ 3" xfId="1021"/>
    <cellStyle name="0,0_x000d__x000a_NA_x000d__x000a_" xfId="3119"/>
    <cellStyle name="0,00;0;" xfId="3120"/>
    <cellStyle name="1Normal" xfId="142"/>
    <cellStyle name="1Normal 2" xfId="1022"/>
    <cellStyle name="20% - Accent1" xfId="143"/>
    <cellStyle name="20% - Accent1 2" xfId="1023"/>
    <cellStyle name="20% - Accent1 3" xfId="1024"/>
    <cellStyle name="20% - Accent1 4" xfId="1025"/>
    <cellStyle name="20% - Accent1_46EE.2011(v1.0)" xfId="1026"/>
    <cellStyle name="20% - Accent2" xfId="144"/>
    <cellStyle name="20% - Accent2 2" xfId="1027"/>
    <cellStyle name="20% - Accent2 3" xfId="1028"/>
    <cellStyle name="20% - Accent2 4" xfId="1029"/>
    <cellStyle name="20% - Accent2_46EE.2011(v1.0)" xfId="1030"/>
    <cellStyle name="20% - Accent3" xfId="145"/>
    <cellStyle name="20% - Accent3 2" xfId="1031"/>
    <cellStyle name="20% - Accent3 3" xfId="1032"/>
    <cellStyle name="20% - Accent3 4" xfId="1033"/>
    <cellStyle name="20% - Accent3_46EE.2011(v1.0)" xfId="1034"/>
    <cellStyle name="20% - Accent4" xfId="146"/>
    <cellStyle name="20% - Accent4 2" xfId="1035"/>
    <cellStyle name="20% - Accent4 3" xfId="1036"/>
    <cellStyle name="20% - Accent4 4" xfId="1037"/>
    <cellStyle name="20% - Accent4_46EE.2011(v1.0)" xfId="1038"/>
    <cellStyle name="20% - Accent5" xfId="147"/>
    <cellStyle name="20% - Accent5 2" xfId="1039"/>
    <cellStyle name="20% - Accent5 3" xfId="1040"/>
    <cellStyle name="20% - Accent5 4" xfId="1041"/>
    <cellStyle name="20% - Accent5_46EE.2011(v1.0)" xfId="1042"/>
    <cellStyle name="20% - Accent6" xfId="148"/>
    <cellStyle name="20% - Accent6 2" xfId="1043"/>
    <cellStyle name="20% - Accent6 3" xfId="1044"/>
    <cellStyle name="20% - Accent6 4" xfId="1045"/>
    <cellStyle name="20% - Accent6_46EE.2011(v1.0)" xfId="1046"/>
    <cellStyle name="20% — Акцент1" xfId="3121"/>
    <cellStyle name="20% - Акцент1 10" xfId="1047"/>
    <cellStyle name="20% - Акцент1 2" xfId="1048"/>
    <cellStyle name="20% - Акцент1 2 2" xfId="1049"/>
    <cellStyle name="20% - Акцент1 2 3" xfId="1050"/>
    <cellStyle name="20% - Акцент1 2_46EE.2011(v1.0)" xfId="1051"/>
    <cellStyle name="20% - Акцент1 3" xfId="1052"/>
    <cellStyle name="20% - Акцент1 3 2" xfId="1053"/>
    <cellStyle name="20% - Акцент1 3 3" xfId="1054"/>
    <cellStyle name="20% - Акцент1 3_46EE.2011(v1.0)" xfId="1055"/>
    <cellStyle name="20% - Акцент1 4" xfId="1056"/>
    <cellStyle name="20% - Акцент1 4 2" xfId="1057"/>
    <cellStyle name="20% - Акцент1 4 3" xfId="1058"/>
    <cellStyle name="20% - Акцент1 4_46EE.2011(v1.0)" xfId="1059"/>
    <cellStyle name="20% - Акцент1 5" xfId="1060"/>
    <cellStyle name="20% - Акцент1 5 2" xfId="1061"/>
    <cellStyle name="20% - Акцент1 5 3" xfId="1062"/>
    <cellStyle name="20% - Акцент1 5_46EE.2011(v1.0)" xfId="1063"/>
    <cellStyle name="20% - Акцент1 6" xfId="1064"/>
    <cellStyle name="20% - Акцент1 6 2" xfId="1065"/>
    <cellStyle name="20% - Акцент1 6 3" xfId="1066"/>
    <cellStyle name="20% - Акцент1 6_46EE.2011(v1.0)" xfId="1067"/>
    <cellStyle name="20% - Акцент1 7" xfId="1068"/>
    <cellStyle name="20% - Акцент1 7 2" xfId="1069"/>
    <cellStyle name="20% - Акцент1 7 3" xfId="1070"/>
    <cellStyle name="20% - Акцент1 7_46EE.2011(v1.0)" xfId="1071"/>
    <cellStyle name="20% - Акцент1 8" xfId="1072"/>
    <cellStyle name="20% - Акцент1 8 2" xfId="1073"/>
    <cellStyle name="20% - Акцент1 8 3" xfId="1074"/>
    <cellStyle name="20% - Акцент1 8_46EE.2011(v1.0)" xfId="1075"/>
    <cellStyle name="20% - Акцент1 9" xfId="1076"/>
    <cellStyle name="20% - Акцент1 9 2" xfId="1077"/>
    <cellStyle name="20% - Акцент1 9 3" xfId="1078"/>
    <cellStyle name="20% - Акцент1 9_46EE.2011(v1.0)" xfId="1079"/>
    <cellStyle name="20% — Акцент2" xfId="3122"/>
    <cellStyle name="20% - Акцент2 10" xfId="1080"/>
    <cellStyle name="20% - Акцент2 2" xfId="1081"/>
    <cellStyle name="20% - Акцент2 2 2" xfId="1082"/>
    <cellStyle name="20% - Акцент2 2 3" xfId="1083"/>
    <cellStyle name="20% - Акцент2 2_46EE.2011(v1.0)" xfId="1084"/>
    <cellStyle name="20% - Акцент2 3" xfId="1085"/>
    <cellStyle name="20% - Акцент2 3 2" xfId="1086"/>
    <cellStyle name="20% - Акцент2 3 3" xfId="1087"/>
    <cellStyle name="20% - Акцент2 3_46EE.2011(v1.0)" xfId="1088"/>
    <cellStyle name="20% - Акцент2 4" xfId="1089"/>
    <cellStyle name="20% - Акцент2 4 2" xfId="1090"/>
    <cellStyle name="20% - Акцент2 4 3" xfId="1091"/>
    <cellStyle name="20% - Акцент2 4_46EE.2011(v1.0)" xfId="1092"/>
    <cellStyle name="20% - Акцент2 5" xfId="1093"/>
    <cellStyle name="20% - Акцент2 5 2" xfId="1094"/>
    <cellStyle name="20% - Акцент2 5 3" xfId="1095"/>
    <cellStyle name="20% - Акцент2 5_46EE.2011(v1.0)" xfId="1096"/>
    <cellStyle name="20% - Акцент2 6" xfId="1097"/>
    <cellStyle name="20% - Акцент2 6 2" xfId="1098"/>
    <cellStyle name="20% - Акцент2 6 3" xfId="1099"/>
    <cellStyle name="20% - Акцент2 6_46EE.2011(v1.0)" xfId="1100"/>
    <cellStyle name="20% - Акцент2 7" xfId="1101"/>
    <cellStyle name="20% - Акцент2 7 2" xfId="1102"/>
    <cellStyle name="20% - Акцент2 7 3" xfId="1103"/>
    <cellStyle name="20% - Акцент2 7_46EE.2011(v1.0)" xfId="1104"/>
    <cellStyle name="20% - Акцент2 8" xfId="1105"/>
    <cellStyle name="20% - Акцент2 8 2" xfId="1106"/>
    <cellStyle name="20% - Акцент2 8 3" xfId="1107"/>
    <cellStyle name="20% - Акцент2 8_46EE.2011(v1.0)" xfId="1108"/>
    <cellStyle name="20% - Акцент2 9" xfId="1109"/>
    <cellStyle name="20% - Акцент2 9 2" xfId="1110"/>
    <cellStyle name="20% - Акцент2 9 3" xfId="1111"/>
    <cellStyle name="20% - Акцент2 9_46EE.2011(v1.0)" xfId="1112"/>
    <cellStyle name="20% — Акцент3" xfId="3123"/>
    <cellStyle name="20% - Акцент3 10" xfId="1113"/>
    <cellStyle name="20% - Акцент3 2" xfId="1114"/>
    <cellStyle name="20% - Акцент3 2 2" xfId="1115"/>
    <cellStyle name="20% - Акцент3 2 3" xfId="1116"/>
    <cellStyle name="20% - Акцент3 2_46EE.2011(v1.0)" xfId="1117"/>
    <cellStyle name="20% - Акцент3 3" xfId="1118"/>
    <cellStyle name="20% - Акцент3 3 2" xfId="1119"/>
    <cellStyle name="20% - Акцент3 3 3" xfId="1120"/>
    <cellStyle name="20% - Акцент3 3_46EE.2011(v1.0)" xfId="1121"/>
    <cellStyle name="20% - Акцент3 4" xfId="1122"/>
    <cellStyle name="20% - Акцент3 4 2" xfId="1123"/>
    <cellStyle name="20% - Акцент3 4 3" xfId="1124"/>
    <cellStyle name="20% - Акцент3 4_46EE.2011(v1.0)" xfId="1125"/>
    <cellStyle name="20% - Акцент3 5" xfId="1126"/>
    <cellStyle name="20% - Акцент3 5 2" xfId="1127"/>
    <cellStyle name="20% - Акцент3 5 3" xfId="1128"/>
    <cellStyle name="20% - Акцент3 5_46EE.2011(v1.0)" xfId="1129"/>
    <cellStyle name="20% - Акцент3 6" xfId="1130"/>
    <cellStyle name="20% - Акцент3 6 2" xfId="1131"/>
    <cellStyle name="20% - Акцент3 6 3" xfId="1132"/>
    <cellStyle name="20% - Акцент3 6_46EE.2011(v1.0)" xfId="1133"/>
    <cellStyle name="20% - Акцент3 7" xfId="1134"/>
    <cellStyle name="20% - Акцент3 7 2" xfId="1135"/>
    <cellStyle name="20% - Акцент3 7 3" xfId="1136"/>
    <cellStyle name="20% - Акцент3 7_46EE.2011(v1.0)" xfId="1137"/>
    <cellStyle name="20% - Акцент3 8" xfId="1138"/>
    <cellStyle name="20% - Акцент3 8 2" xfId="1139"/>
    <cellStyle name="20% - Акцент3 8 3" xfId="1140"/>
    <cellStyle name="20% - Акцент3 8_46EE.2011(v1.0)" xfId="1141"/>
    <cellStyle name="20% - Акцент3 9" xfId="1142"/>
    <cellStyle name="20% - Акцент3 9 2" xfId="1143"/>
    <cellStyle name="20% - Акцент3 9 3" xfId="1144"/>
    <cellStyle name="20% - Акцент3 9_46EE.2011(v1.0)" xfId="1145"/>
    <cellStyle name="20% — Акцент4" xfId="3124"/>
    <cellStyle name="20% - Акцент4 10" xfId="1146"/>
    <cellStyle name="20% - Акцент4 2" xfId="1147"/>
    <cellStyle name="20% - Акцент4 2 2" xfId="1148"/>
    <cellStyle name="20% - Акцент4 2 3" xfId="1149"/>
    <cellStyle name="20% - Акцент4 2_46EE.2011(v1.0)" xfId="1150"/>
    <cellStyle name="20% - Акцент4 3" xfId="1151"/>
    <cellStyle name="20% - Акцент4 3 2" xfId="1152"/>
    <cellStyle name="20% - Акцент4 3 3" xfId="1153"/>
    <cellStyle name="20% - Акцент4 3_46EE.2011(v1.0)" xfId="1154"/>
    <cellStyle name="20% - Акцент4 4" xfId="1155"/>
    <cellStyle name="20% - Акцент4 4 2" xfId="1156"/>
    <cellStyle name="20% - Акцент4 4 3" xfId="1157"/>
    <cellStyle name="20% - Акцент4 4_46EE.2011(v1.0)" xfId="1158"/>
    <cellStyle name="20% - Акцент4 5" xfId="1159"/>
    <cellStyle name="20% - Акцент4 5 2" xfId="1160"/>
    <cellStyle name="20% - Акцент4 5 3" xfId="1161"/>
    <cellStyle name="20% - Акцент4 5_46EE.2011(v1.0)" xfId="1162"/>
    <cellStyle name="20% - Акцент4 6" xfId="1163"/>
    <cellStyle name="20% - Акцент4 6 2" xfId="1164"/>
    <cellStyle name="20% - Акцент4 6 3" xfId="1165"/>
    <cellStyle name="20% - Акцент4 6_46EE.2011(v1.0)" xfId="1166"/>
    <cellStyle name="20% - Акцент4 7" xfId="1167"/>
    <cellStyle name="20% - Акцент4 7 2" xfId="1168"/>
    <cellStyle name="20% - Акцент4 7 3" xfId="1169"/>
    <cellStyle name="20% - Акцент4 7_46EE.2011(v1.0)" xfId="1170"/>
    <cellStyle name="20% - Акцент4 8" xfId="1171"/>
    <cellStyle name="20% - Акцент4 8 2" xfId="1172"/>
    <cellStyle name="20% - Акцент4 8 3" xfId="1173"/>
    <cellStyle name="20% - Акцент4 8_46EE.2011(v1.0)" xfId="1174"/>
    <cellStyle name="20% - Акцент4 9" xfId="1175"/>
    <cellStyle name="20% - Акцент4 9 2" xfId="1176"/>
    <cellStyle name="20% - Акцент4 9 3" xfId="1177"/>
    <cellStyle name="20% - Акцент4 9_46EE.2011(v1.0)" xfId="1178"/>
    <cellStyle name="20% — Акцент5" xfId="3125"/>
    <cellStyle name="20% - Акцент5 10" xfId="1179"/>
    <cellStyle name="20% - Акцент5 2" xfId="1180"/>
    <cellStyle name="20% - Акцент5 2 2" xfId="1181"/>
    <cellStyle name="20% - Акцент5 2 3" xfId="1182"/>
    <cellStyle name="20% - Акцент5 2_46EE.2011(v1.0)" xfId="1183"/>
    <cellStyle name="20% - Акцент5 3" xfId="1184"/>
    <cellStyle name="20% - Акцент5 3 2" xfId="1185"/>
    <cellStyle name="20% - Акцент5 3 3" xfId="1186"/>
    <cellStyle name="20% - Акцент5 3_46EE.2011(v1.0)" xfId="1187"/>
    <cellStyle name="20% - Акцент5 4" xfId="1188"/>
    <cellStyle name="20% - Акцент5 4 2" xfId="1189"/>
    <cellStyle name="20% - Акцент5 4 3" xfId="1190"/>
    <cellStyle name="20% - Акцент5 4_46EE.2011(v1.0)" xfId="1191"/>
    <cellStyle name="20% - Акцент5 5" xfId="1192"/>
    <cellStyle name="20% - Акцент5 5 2" xfId="1193"/>
    <cellStyle name="20% - Акцент5 5 3" xfId="1194"/>
    <cellStyle name="20% - Акцент5 5_46EE.2011(v1.0)" xfId="1195"/>
    <cellStyle name="20% - Акцент5 6" xfId="1196"/>
    <cellStyle name="20% - Акцент5 6 2" xfId="1197"/>
    <cellStyle name="20% - Акцент5 6 3" xfId="1198"/>
    <cellStyle name="20% - Акцент5 6_46EE.2011(v1.0)" xfId="1199"/>
    <cellStyle name="20% - Акцент5 7" xfId="1200"/>
    <cellStyle name="20% - Акцент5 7 2" xfId="1201"/>
    <cellStyle name="20% - Акцент5 7 3" xfId="1202"/>
    <cellStyle name="20% - Акцент5 7_46EE.2011(v1.0)" xfId="1203"/>
    <cellStyle name="20% - Акцент5 8" xfId="1204"/>
    <cellStyle name="20% - Акцент5 8 2" xfId="1205"/>
    <cellStyle name="20% - Акцент5 8 3" xfId="1206"/>
    <cellStyle name="20% - Акцент5 8_46EE.2011(v1.0)" xfId="1207"/>
    <cellStyle name="20% - Акцент5 9" xfId="1208"/>
    <cellStyle name="20% - Акцент5 9 2" xfId="1209"/>
    <cellStyle name="20% - Акцент5 9 3" xfId="1210"/>
    <cellStyle name="20% - Акцент5 9_46EE.2011(v1.0)" xfId="1211"/>
    <cellStyle name="20% — Акцент6" xfId="3126"/>
    <cellStyle name="20% - Акцент6 10" xfId="1212"/>
    <cellStyle name="20% - Акцент6 2" xfId="1213"/>
    <cellStyle name="20% - Акцент6 2 2" xfId="1214"/>
    <cellStyle name="20% - Акцент6 2 3" xfId="1215"/>
    <cellStyle name="20% - Акцент6 2_46EE.2011(v1.0)" xfId="1216"/>
    <cellStyle name="20% - Акцент6 3" xfId="1217"/>
    <cellStyle name="20% - Акцент6 3 2" xfId="1218"/>
    <cellStyle name="20% - Акцент6 3 3" xfId="1219"/>
    <cellStyle name="20% - Акцент6 3_46EE.2011(v1.0)" xfId="1220"/>
    <cellStyle name="20% - Акцент6 4" xfId="1221"/>
    <cellStyle name="20% - Акцент6 4 2" xfId="1222"/>
    <cellStyle name="20% - Акцент6 4 3" xfId="1223"/>
    <cellStyle name="20% - Акцент6 4_46EE.2011(v1.0)" xfId="1224"/>
    <cellStyle name="20% - Акцент6 5" xfId="1225"/>
    <cellStyle name="20% - Акцент6 5 2" xfId="1226"/>
    <cellStyle name="20% - Акцент6 5 3" xfId="1227"/>
    <cellStyle name="20% - Акцент6 5_46EE.2011(v1.0)" xfId="1228"/>
    <cellStyle name="20% - Акцент6 6" xfId="1229"/>
    <cellStyle name="20% - Акцент6 6 2" xfId="1230"/>
    <cellStyle name="20% - Акцент6 6 3" xfId="1231"/>
    <cellStyle name="20% - Акцент6 6_46EE.2011(v1.0)" xfId="1232"/>
    <cellStyle name="20% - Акцент6 7" xfId="1233"/>
    <cellStyle name="20% - Акцент6 7 2" xfId="1234"/>
    <cellStyle name="20% - Акцент6 7 3" xfId="1235"/>
    <cellStyle name="20% - Акцент6 7_46EE.2011(v1.0)" xfId="1236"/>
    <cellStyle name="20% - Акцент6 8" xfId="1237"/>
    <cellStyle name="20% - Акцент6 8 2" xfId="1238"/>
    <cellStyle name="20% - Акцент6 8 3" xfId="1239"/>
    <cellStyle name="20% - Акцент6 8_46EE.2011(v1.0)" xfId="1240"/>
    <cellStyle name="20% - Акцент6 9" xfId="1241"/>
    <cellStyle name="20% - Акцент6 9 2" xfId="1242"/>
    <cellStyle name="20% - Акцент6 9 3" xfId="1243"/>
    <cellStyle name="20% - Акцент6 9_46EE.2011(v1.0)" xfId="1244"/>
    <cellStyle name="40% - Accent1" xfId="149"/>
    <cellStyle name="40% - Accent1 2" xfId="1245"/>
    <cellStyle name="40% - Accent1 3" xfId="1246"/>
    <cellStyle name="40% - Accent1 4" xfId="1247"/>
    <cellStyle name="40% - Accent1_46EE.2011(v1.0)" xfId="1248"/>
    <cellStyle name="40% - Accent2" xfId="150"/>
    <cellStyle name="40% - Accent2 2" xfId="1249"/>
    <cellStyle name="40% - Accent2 3" xfId="1250"/>
    <cellStyle name="40% - Accent2 4" xfId="1251"/>
    <cellStyle name="40% - Accent2_46EE.2011(v1.0)" xfId="1252"/>
    <cellStyle name="40% - Accent3" xfId="151"/>
    <cellStyle name="40% - Accent3 2" xfId="1253"/>
    <cellStyle name="40% - Accent3 3" xfId="1254"/>
    <cellStyle name="40% - Accent3 4" xfId="1255"/>
    <cellStyle name="40% - Accent3_46EE.2011(v1.0)" xfId="1256"/>
    <cellStyle name="40% - Accent4" xfId="152"/>
    <cellStyle name="40% - Accent4 2" xfId="1257"/>
    <cellStyle name="40% - Accent4 3" xfId="1258"/>
    <cellStyle name="40% - Accent4 4" xfId="1259"/>
    <cellStyle name="40% - Accent4_46EE.2011(v1.0)" xfId="1260"/>
    <cellStyle name="40% - Accent5" xfId="153"/>
    <cellStyle name="40% - Accent5 2" xfId="1261"/>
    <cellStyle name="40% - Accent5 3" xfId="1262"/>
    <cellStyle name="40% - Accent5 4" xfId="1263"/>
    <cellStyle name="40% - Accent5_46EE.2011(v1.0)" xfId="1264"/>
    <cellStyle name="40% - Accent6" xfId="154"/>
    <cellStyle name="40% - Accent6 2" xfId="1265"/>
    <cellStyle name="40% - Accent6 3" xfId="1266"/>
    <cellStyle name="40% - Accent6 4" xfId="1267"/>
    <cellStyle name="40% - Accent6_46EE.2011(v1.0)" xfId="1268"/>
    <cellStyle name="40% — Акцент1" xfId="3127"/>
    <cellStyle name="40% - Акцент1 10" xfId="1269"/>
    <cellStyle name="40% - Акцент1 2" xfId="1270"/>
    <cellStyle name="40% - Акцент1 2 2" xfId="1271"/>
    <cellStyle name="40% - Акцент1 2 3" xfId="1272"/>
    <cellStyle name="40% - Акцент1 2_46EE.2011(v1.0)" xfId="1273"/>
    <cellStyle name="40% - Акцент1 3" xfId="1274"/>
    <cellStyle name="40% - Акцент1 3 2" xfId="1275"/>
    <cellStyle name="40% - Акцент1 3 3" xfId="1276"/>
    <cellStyle name="40% - Акцент1 3_46EE.2011(v1.0)" xfId="1277"/>
    <cellStyle name="40% - Акцент1 4" xfId="1278"/>
    <cellStyle name="40% - Акцент1 4 2" xfId="1279"/>
    <cellStyle name="40% - Акцент1 4 3" xfId="1280"/>
    <cellStyle name="40% - Акцент1 4_46EE.2011(v1.0)" xfId="1281"/>
    <cellStyle name="40% - Акцент1 5" xfId="1282"/>
    <cellStyle name="40% - Акцент1 5 2" xfId="1283"/>
    <cellStyle name="40% - Акцент1 5 3" xfId="1284"/>
    <cellStyle name="40% - Акцент1 5_46EE.2011(v1.0)" xfId="1285"/>
    <cellStyle name="40% - Акцент1 6" xfId="1286"/>
    <cellStyle name="40% - Акцент1 6 2" xfId="1287"/>
    <cellStyle name="40% - Акцент1 6 3" xfId="1288"/>
    <cellStyle name="40% - Акцент1 6_46EE.2011(v1.0)" xfId="1289"/>
    <cellStyle name="40% - Акцент1 7" xfId="1290"/>
    <cellStyle name="40% - Акцент1 7 2" xfId="1291"/>
    <cellStyle name="40% - Акцент1 7 3" xfId="1292"/>
    <cellStyle name="40% - Акцент1 7_46EE.2011(v1.0)" xfId="1293"/>
    <cellStyle name="40% - Акцент1 8" xfId="1294"/>
    <cellStyle name="40% - Акцент1 8 2" xfId="1295"/>
    <cellStyle name="40% - Акцент1 8 3" xfId="1296"/>
    <cellStyle name="40% - Акцент1 8_46EE.2011(v1.0)" xfId="1297"/>
    <cellStyle name="40% - Акцент1 9" xfId="1298"/>
    <cellStyle name="40% - Акцент1 9 2" xfId="1299"/>
    <cellStyle name="40% - Акцент1 9 3" xfId="1300"/>
    <cellStyle name="40% - Акцент1 9_46EE.2011(v1.0)" xfId="1301"/>
    <cellStyle name="40% — Акцент2" xfId="3128"/>
    <cellStyle name="40% - Акцент2 10" xfId="1302"/>
    <cellStyle name="40% - Акцент2 2" xfId="1303"/>
    <cellStyle name="40% - Акцент2 2 2" xfId="1304"/>
    <cellStyle name="40% - Акцент2 2 3" xfId="1305"/>
    <cellStyle name="40% - Акцент2 2_46EE.2011(v1.0)" xfId="1306"/>
    <cellStyle name="40% - Акцент2 3" xfId="1307"/>
    <cellStyle name="40% - Акцент2 3 2" xfId="1308"/>
    <cellStyle name="40% - Акцент2 3 3" xfId="1309"/>
    <cellStyle name="40% - Акцент2 3_46EE.2011(v1.0)" xfId="1310"/>
    <cellStyle name="40% - Акцент2 4" xfId="1311"/>
    <cellStyle name="40% - Акцент2 4 2" xfId="1312"/>
    <cellStyle name="40% - Акцент2 4 3" xfId="1313"/>
    <cellStyle name="40% - Акцент2 4_46EE.2011(v1.0)" xfId="1314"/>
    <cellStyle name="40% - Акцент2 5" xfId="1315"/>
    <cellStyle name="40% - Акцент2 5 2" xfId="1316"/>
    <cellStyle name="40% - Акцент2 5 3" xfId="1317"/>
    <cellStyle name="40% - Акцент2 5_46EE.2011(v1.0)" xfId="1318"/>
    <cellStyle name="40% - Акцент2 6" xfId="1319"/>
    <cellStyle name="40% - Акцент2 6 2" xfId="1320"/>
    <cellStyle name="40% - Акцент2 6 3" xfId="1321"/>
    <cellStyle name="40% - Акцент2 6_46EE.2011(v1.0)" xfId="1322"/>
    <cellStyle name="40% - Акцент2 7" xfId="1323"/>
    <cellStyle name="40% - Акцент2 7 2" xfId="1324"/>
    <cellStyle name="40% - Акцент2 7 3" xfId="1325"/>
    <cellStyle name="40% - Акцент2 7_46EE.2011(v1.0)" xfId="1326"/>
    <cellStyle name="40% - Акцент2 8" xfId="1327"/>
    <cellStyle name="40% - Акцент2 8 2" xfId="1328"/>
    <cellStyle name="40% - Акцент2 8 3" xfId="1329"/>
    <cellStyle name="40% - Акцент2 8_46EE.2011(v1.0)" xfId="1330"/>
    <cellStyle name="40% - Акцент2 9" xfId="1331"/>
    <cellStyle name="40% - Акцент2 9 2" xfId="1332"/>
    <cellStyle name="40% - Акцент2 9 3" xfId="1333"/>
    <cellStyle name="40% - Акцент2 9_46EE.2011(v1.0)" xfId="1334"/>
    <cellStyle name="40% — Акцент3" xfId="3129"/>
    <cellStyle name="40% - Акцент3 10" xfId="1335"/>
    <cellStyle name="40% - Акцент3 2" xfId="1336"/>
    <cellStyle name="40% - Акцент3 2 2" xfId="1337"/>
    <cellStyle name="40% - Акцент3 2 3" xfId="1338"/>
    <cellStyle name="40% - Акцент3 2_46EE.2011(v1.0)" xfId="1339"/>
    <cellStyle name="40% - Акцент3 3" xfId="1340"/>
    <cellStyle name="40% - Акцент3 3 2" xfId="1341"/>
    <cellStyle name="40% - Акцент3 3 3" xfId="1342"/>
    <cellStyle name="40% - Акцент3 3_46EE.2011(v1.0)" xfId="1343"/>
    <cellStyle name="40% - Акцент3 4" xfId="1344"/>
    <cellStyle name="40% - Акцент3 4 2" xfId="1345"/>
    <cellStyle name="40% - Акцент3 4 3" xfId="1346"/>
    <cellStyle name="40% - Акцент3 4_46EE.2011(v1.0)" xfId="1347"/>
    <cellStyle name="40% - Акцент3 5" xfId="1348"/>
    <cellStyle name="40% - Акцент3 5 2" xfId="1349"/>
    <cellStyle name="40% - Акцент3 5 3" xfId="1350"/>
    <cellStyle name="40% - Акцент3 5_46EE.2011(v1.0)" xfId="1351"/>
    <cellStyle name="40% - Акцент3 6" xfId="1352"/>
    <cellStyle name="40% - Акцент3 6 2" xfId="1353"/>
    <cellStyle name="40% - Акцент3 6 3" xfId="1354"/>
    <cellStyle name="40% - Акцент3 6_46EE.2011(v1.0)" xfId="1355"/>
    <cellStyle name="40% - Акцент3 7" xfId="1356"/>
    <cellStyle name="40% - Акцент3 7 2" xfId="1357"/>
    <cellStyle name="40% - Акцент3 7 3" xfId="1358"/>
    <cellStyle name="40% - Акцент3 7_46EE.2011(v1.0)" xfId="1359"/>
    <cellStyle name="40% - Акцент3 8" xfId="1360"/>
    <cellStyle name="40% - Акцент3 8 2" xfId="1361"/>
    <cellStyle name="40% - Акцент3 8 3" xfId="1362"/>
    <cellStyle name="40% - Акцент3 8_46EE.2011(v1.0)" xfId="1363"/>
    <cellStyle name="40% - Акцент3 9" xfId="1364"/>
    <cellStyle name="40% - Акцент3 9 2" xfId="1365"/>
    <cellStyle name="40% - Акцент3 9 3" xfId="1366"/>
    <cellStyle name="40% - Акцент3 9_46EE.2011(v1.0)" xfId="1367"/>
    <cellStyle name="40% — Акцент4" xfId="3130"/>
    <cellStyle name="40% - Акцент4 10" xfId="1368"/>
    <cellStyle name="40% - Акцент4 2" xfId="1369"/>
    <cellStyle name="40% - Акцент4 2 2" xfId="1370"/>
    <cellStyle name="40% - Акцент4 2 3" xfId="1371"/>
    <cellStyle name="40% - Акцент4 2_46EE.2011(v1.0)" xfId="1372"/>
    <cellStyle name="40% - Акцент4 3" xfId="1373"/>
    <cellStyle name="40% - Акцент4 3 2" xfId="1374"/>
    <cellStyle name="40% - Акцент4 3 3" xfId="1375"/>
    <cellStyle name="40% - Акцент4 3_46EE.2011(v1.0)" xfId="1376"/>
    <cellStyle name="40% - Акцент4 4" xfId="1377"/>
    <cellStyle name="40% - Акцент4 4 2" xfId="1378"/>
    <cellStyle name="40% - Акцент4 4 3" xfId="1379"/>
    <cellStyle name="40% - Акцент4 4_46EE.2011(v1.0)" xfId="1380"/>
    <cellStyle name="40% - Акцент4 5" xfId="1381"/>
    <cellStyle name="40% - Акцент4 5 2" xfId="1382"/>
    <cellStyle name="40% - Акцент4 5 3" xfId="1383"/>
    <cellStyle name="40% - Акцент4 5_46EE.2011(v1.0)" xfId="1384"/>
    <cellStyle name="40% - Акцент4 6" xfId="1385"/>
    <cellStyle name="40% - Акцент4 6 2" xfId="1386"/>
    <cellStyle name="40% - Акцент4 6 3" xfId="1387"/>
    <cellStyle name="40% - Акцент4 6_46EE.2011(v1.0)" xfId="1388"/>
    <cellStyle name="40% - Акцент4 7" xfId="1389"/>
    <cellStyle name="40% - Акцент4 7 2" xfId="1390"/>
    <cellStyle name="40% - Акцент4 7 3" xfId="1391"/>
    <cellStyle name="40% - Акцент4 7_46EE.2011(v1.0)" xfId="1392"/>
    <cellStyle name="40% - Акцент4 8" xfId="1393"/>
    <cellStyle name="40% - Акцент4 8 2" xfId="1394"/>
    <cellStyle name="40% - Акцент4 8 3" xfId="1395"/>
    <cellStyle name="40% - Акцент4 8_46EE.2011(v1.0)" xfId="1396"/>
    <cellStyle name="40% - Акцент4 9" xfId="1397"/>
    <cellStyle name="40% - Акцент4 9 2" xfId="1398"/>
    <cellStyle name="40% - Акцент4 9 3" xfId="1399"/>
    <cellStyle name="40% - Акцент4 9_46EE.2011(v1.0)" xfId="1400"/>
    <cellStyle name="40% — Акцент5" xfId="3131"/>
    <cellStyle name="40% - Акцент5 10" xfId="1401"/>
    <cellStyle name="40% - Акцент5 2" xfId="1402"/>
    <cellStyle name="40% - Акцент5 2 2" xfId="1403"/>
    <cellStyle name="40% - Акцент5 2 3" xfId="1404"/>
    <cellStyle name="40% - Акцент5 2_46EE.2011(v1.0)" xfId="1405"/>
    <cellStyle name="40% - Акцент5 3" xfId="1406"/>
    <cellStyle name="40% - Акцент5 3 2" xfId="1407"/>
    <cellStyle name="40% - Акцент5 3 3" xfId="1408"/>
    <cellStyle name="40% - Акцент5 3_46EE.2011(v1.0)" xfId="1409"/>
    <cellStyle name="40% - Акцент5 4" xfId="1410"/>
    <cellStyle name="40% - Акцент5 4 2" xfId="1411"/>
    <cellStyle name="40% - Акцент5 4 3" xfId="1412"/>
    <cellStyle name="40% - Акцент5 4_46EE.2011(v1.0)" xfId="1413"/>
    <cellStyle name="40% - Акцент5 5" xfId="1414"/>
    <cellStyle name="40% - Акцент5 5 2" xfId="1415"/>
    <cellStyle name="40% - Акцент5 5 3" xfId="1416"/>
    <cellStyle name="40% - Акцент5 5_46EE.2011(v1.0)" xfId="1417"/>
    <cellStyle name="40% - Акцент5 6" xfId="1418"/>
    <cellStyle name="40% - Акцент5 6 2" xfId="1419"/>
    <cellStyle name="40% - Акцент5 6 3" xfId="1420"/>
    <cellStyle name="40% - Акцент5 6_46EE.2011(v1.0)" xfId="1421"/>
    <cellStyle name="40% - Акцент5 7" xfId="1422"/>
    <cellStyle name="40% - Акцент5 7 2" xfId="1423"/>
    <cellStyle name="40% - Акцент5 7 3" xfId="1424"/>
    <cellStyle name="40% - Акцент5 7_46EE.2011(v1.0)" xfId="1425"/>
    <cellStyle name="40% - Акцент5 8" xfId="1426"/>
    <cellStyle name="40% - Акцент5 8 2" xfId="1427"/>
    <cellStyle name="40% - Акцент5 8 3" xfId="1428"/>
    <cellStyle name="40% - Акцент5 8_46EE.2011(v1.0)" xfId="1429"/>
    <cellStyle name="40% - Акцент5 9" xfId="1430"/>
    <cellStyle name="40% - Акцент5 9 2" xfId="1431"/>
    <cellStyle name="40% - Акцент5 9 3" xfId="1432"/>
    <cellStyle name="40% - Акцент5 9_46EE.2011(v1.0)" xfId="1433"/>
    <cellStyle name="40% — Акцент6" xfId="3132"/>
    <cellStyle name="40% - Акцент6 10" xfId="1434"/>
    <cellStyle name="40% - Акцент6 2" xfId="1435"/>
    <cellStyle name="40% - Акцент6 2 2" xfId="1436"/>
    <cellStyle name="40% - Акцент6 2 3" xfId="1437"/>
    <cellStyle name="40% - Акцент6 2_46EE.2011(v1.0)" xfId="1438"/>
    <cellStyle name="40% - Акцент6 3" xfId="1439"/>
    <cellStyle name="40% - Акцент6 3 2" xfId="1440"/>
    <cellStyle name="40% - Акцент6 3 3" xfId="1441"/>
    <cellStyle name="40% - Акцент6 3_46EE.2011(v1.0)" xfId="1442"/>
    <cellStyle name="40% - Акцент6 4" xfId="1443"/>
    <cellStyle name="40% - Акцент6 4 2" xfId="1444"/>
    <cellStyle name="40% - Акцент6 4 3" xfId="1445"/>
    <cellStyle name="40% - Акцент6 4_46EE.2011(v1.0)" xfId="1446"/>
    <cellStyle name="40% - Акцент6 5" xfId="1447"/>
    <cellStyle name="40% - Акцент6 5 2" xfId="1448"/>
    <cellStyle name="40% - Акцент6 5 3" xfId="1449"/>
    <cellStyle name="40% - Акцент6 5_46EE.2011(v1.0)" xfId="1450"/>
    <cellStyle name="40% - Акцент6 6" xfId="1451"/>
    <cellStyle name="40% - Акцент6 6 2" xfId="1452"/>
    <cellStyle name="40% - Акцент6 6 3" xfId="1453"/>
    <cellStyle name="40% - Акцент6 6_46EE.2011(v1.0)" xfId="1454"/>
    <cellStyle name="40% - Акцент6 7" xfId="1455"/>
    <cellStyle name="40% - Акцент6 7 2" xfId="1456"/>
    <cellStyle name="40% - Акцент6 7 3" xfId="1457"/>
    <cellStyle name="40% - Акцент6 7_46EE.2011(v1.0)" xfId="1458"/>
    <cellStyle name="40% - Акцент6 8" xfId="1459"/>
    <cellStyle name="40% - Акцент6 8 2" xfId="1460"/>
    <cellStyle name="40% - Акцент6 8 3" xfId="1461"/>
    <cellStyle name="40% - Акцент6 8_46EE.2011(v1.0)" xfId="1462"/>
    <cellStyle name="40% - Акцент6 9" xfId="1463"/>
    <cellStyle name="40% - Акцент6 9 2" xfId="1464"/>
    <cellStyle name="40% - Акцент6 9 3" xfId="1465"/>
    <cellStyle name="40% - Акцент6 9_46EE.2011(v1.0)" xfId="1466"/>
    <cellStyle name="50%" xfId="1467"/>
    <cellStyle name="50% 2" xfId="3133"/>
    <cellStyle name="60% - Accent1" xfId="155"/>
    <cellStyle name="60% - Accent1 2" xfId="1468"/>
    <cellStyle name="60% - Accent2" xfId="156"/>
    <cellStyle name="60% - Accent2 2" xfId="1469"/>
    <cellStyle name="60% - Accent3" xfId="157"/>
    <cellStyle name="60% - Accent3 2" xfId="1470"/>
    <cellStyle name="60% - Accent4" xfId="158"/>
    <cellStyle name="60% - Accent4 2" xfId="1471"/>
    <cellStyle name="60% - Accent5" xfId="159"/>
    <cellStyle name="60% - Accent5 2" xfId="1472"/>
    <cellStyle name="60% - Accent6" xfId="160"/>
    <cellStyle name="60% - Accent6 2" xfId="1473"/>
    <cellStyle name="60% — Акцент1" xfId="3134"/>
    <cellStyle name="60% - Акцент1 10" xfId="1474"/>
    <cellStyle name="60% - Акцент1 2" xfId="1475"/>
    <cellStyle name="60% - Акцент1 2 2" xfId="1476"/>
    <cellStyle name="60% - Акцент1 3" xfId="1477"/>
    <cellStyle name="60% - Акцент1 3 2" xfId="1478"/>
    <cellStyle name="60% - Акцент1 4" xfId="1479"/>
    <cellStyle name="60% - Акцент1 4 2" xfId="1480"/>
    <cellStyle name="60% - Акцент1 5" xfId="1481"/>
    <cellStyle name="60% - Акцент1 5 2" xfId="1482"/>
    <cellStyle name="60% - Акцент1 6" xfId="1483"/>
    <cellStyle name="60% - Акцент1 6 2" xfId="1484"/>
    <cellStyle name="60% - Акцент1 7" xfId="1485"/>
    <cellStyle name="60% - Акцент1 7 2" xfId="1486"/>
    <cellStyle name="60% - Акцент1 8" xfId="1487"/>
    <cellStyle name="60% - Акцент1 8 2" xfId="1488"/>
    <cellStyle name="60% - Акцент1 9" xfId="1489"/>
    <cellStyle name="60% - Акцент1 9 2" xfId="1490"/>
    <cellStyle name="60% — Акцент2" xfId="3135"/>
    <cellStyle name="60% - Акцент2 10" xfId="1491"/>
    <cellStyle name="60% - Акцент2 2" xfId="1492"/>
    <cellStyle name="60% - Акцент2 2 2" xfId="1493"/>
    <cellStyle name="60% - Акцент2 3" xfId="1494"/>
    <cellStyle name="60% - Акцент2 3 2" xfId="1495"/>
    <cellStyle name="60% - Акцент2 4" xfId="1496"/>
    <cellStyle name="60% - Акцент2 4 2" xfId="1497"/>
    <cellStyle name="60% - Акцент2 5" xfId="1498"/>
    <cellStyle name="60% - Акцент2 5 2" xfId="1499"/>
    <cellStyle name="60% - Акцент2 6" xfId="1500"/>
    <cellStyle name="60% - Акцент2 6 2" xfId="1501"/>
    <cellStyle name="60% - Акцент2 7" xfId="1502"/>
    <cellStyle name="60% - Акцент2 7 2" xfId="1503"/>
    <cellStyle name="60% - Акцент2 8" xfId="1504"/>
    <cellStyle name="60% - Акцент2 8 2" xfId="1505"/>
    <cellStyle name="60% - Акцент2 9" xfId="1506"/>
    <cellStyle name="60% - Акцент2 9 2" xfId="1507"/>
    <cellStyle name="60% — Акцент3" xfId="3136"/>
    <cellStyle name="60% - Акцент3 10" xfId="1508"/>
    <cellStyle name="60% - Акцент3 2" xfId="1509"/>
    <cellStyle name="60% - Акцент3 2 2" xfId="1510"/>
    <cellStyle name="60% - Акцент3 3" xfId="1511"/>
    <cellStyle name="60% - Акцент3 3 2" xfId="1512"/>
    <cellStyle name="60% - Акцент3 4" xfId="1513"/>
    <cellStyle name="60% - Акцент3 4 2" xfId="1514"/>
    <cellStyle name="60% - Акцент3 5" xfId="1515"/>
    <cellStyle name="60% - Акцент3 5 2" xfId="1516"/>
    <cellStyle name="60% - Акцент3 6" xfId="1517"/>
    <cellStyle name="60% - Акцент3 6 2" xfId="1518"/>
    <cellStyle name="60% - Акцент3 7" xfId="1519"/>
    <cellStyle name="60% - Акцент3 7 2" xfId="1520"/>
    <cellStyle name="60% - Акцент3 8" xfId="1521"/>
    <cellStyle name="60% - Акцент3 8 2" xfId="1522"/>
    <cellStyle name="60% - Акцент3 9" xfId="1523"/>
    <cellStyle name="60% - Акцент3 9 2" xfId="1524"/>
    <cellStyle name="60% — Акцент4" xfId="3137"/>
    <cellStyle name="60% - Акцент4 10" xfId="1525"/>
    <cellStyle name="60% - Акцент4 2" xfId="1526"/>
    <cellStyle name="60% - Акцент4 2 2" xfId="1527"/>
    <cellStyle name="60% - Акцент4 3" xfId="1528"/>
    <cellStyle name="60% - Акцент4 3 2" xfId="1529"/>
    <cellStyle name="60% - Акцент4 4" xfId="1530"/>
    <cellStyle name="60% - Акцент4 4 2" xfId="1531"/>
    <cellStyle name="60% - Акцент4 5" xfId="1532"/>
    <cellStyle name="60% - Акцент4 5 2" xfId="1533"/>
    <cellStyle name="60% - Акцент4 6" xfId="1534"/>
    <cellStyle name="60% - Акцент4 6 2" xfId="1535"/>
    <cellStyle name="60% - Акцент4 7" xfId="1536"/>
    <cellStyle name="60% - Акцент4 7 2" xfId="1537"/>
    <cellStyle name="60% - Акцент4 8" xfId="1538"/>
    <cellStyle name="60% - Акцент4 8 2" xfId="1539"/>
    <cellStyle name="60% - Акцент4 9" xfId="1540"/>
    <cellStyle name="60% - Акцент4 9 2" xfId="1541"/>
    <cellStyle name="60% — Акцент5" xfId="3138"/>
    <cellStyle name="60% - Акцент5 10" xfId="1542"/>
    <cellStyle name="60% - Акцент5 2" xfId="1543"/>
    <cellStyle name="60% - Акцент5 2 2" xfId="1544"/>
    <cellStyle name="60% - Акцент5 3" xfId="1545"/>
    <cellStyle name="60% - Акцент5 3 2" xfId="1546"/>
    <cellStyle name="60% - Акцент5 4" xfId="1547"/>
    <cellStyle name="60% - Акцент5 4 2" xfId="1548"/>
    <cellStyle name="60% - Акцент5 5" xfId="1549"/>
    <cellStyle name="60% - Акцент5 5 2" xfId="1550"/>
    <cellStyle name="60% - Акцент5 6" xfId="1551"/>
    <cellStyle name="60% - Акцент5 6 2" xfId="1552"/>
    <cellStyle name="60% - Акцент5 7" xfId="1553"/>
    <cellStyle name="60% - Акцент5 7 2" xfId="1554"/>
    <cellStyle name="60% - Акцент5 8" xfId="1555"/>
    <cellStyle name="60% - Акцент5 8 2" xfId="1556"/>
    <cellStyle name="60% - Акцент5 9" xfId="1557"/>
    <cellStyle name="60% - Акцент5 9 2" xfId="1558"/>
    <cellStyle name="60% — Акцент6" xfId="3139"/>
    <cellStyle name="60% - Акцент6 10" xfId="1559"/>
    <cellStyle name="60% - Акцент6 2" xfId="1560"/>
    <cellStyle name="60% - Акцент6 2 2" xfId="1561"/>
    <cellStyle name="60% - Акцент6 3" xfId="1562"/>
    <cellStyle name="60% - Акцент6 3 2" xfId="1563"/>
    <cellStyle name="60% - Акцент6 4" xfId="1564"/>
    <cellStyle name="60% - Акцент6 4 2" xfId="1565"/>
    <cellStyle name="60% - Акцент6 5" xfId="1566"/>
    <cellStyle name="60% - Акцент6 5 2" xfId="1567"/>
    <cellStyle name="60% - Акцент6 6" xfId="1568"/>
    <cellStyle name="60% - Акцент6 6 2" xfId="1569"/>
    <cellStyle name="60% - Акцент6 7" xfId="1570"/>
    <cellStyle name="60% - Акцент6 7 2" xfId="1571"/>
    <cellStyle name="60% - Акцент6 8" xfId="1572"/>
    <cellStyle name="60% - Акцент6 8 2" xfId="1573"/>
    <cellStyle name="60% - Акцент6 9" xfId="1574"/>
    <cellStyle name="60% - Акцент6 9 2" xfId="1575"/>
    <cellStyle name="6Code" xfId="3140"/>
    <cellStyle name="75%" xfId="1576"/>
    <cellStyle name="75% 2" xfId="3141"/>
    <cellStyle name="8pt" xfId="3142"/>
    <cellStyle name="930" xfId="161"/>
    <cellStyle name="Accent1" xfId="162"/>
    <cellStyle name="Accent1 2" xfId="1577"/>
    <cellStyle name="Accent2" xfId="163"/>
    <cellStyle name="Accent2 2" xfId="1578"/>
    <cellStyle name="Accent3" xfId="164"/>
    <cellStyle name="Accent3 2" xfId="1579"/>
    <cellStyle name="Accent4" xfId="165"/>
    <cellStyle name="Accent4 2" xfId="1580"/>
    <cellStyle name="Accent5" xfId="166"/>
    <cellStyle name="Accent5 2" xfId="1581"/>
    <cellStyle name="Accent6" xfId="167"/>
    <cellStyle name="Accent6 2" xfId="1582"/>
    <cellStyle name="Ăčďĺđńńűëęŕ" xfId="1583"/>
    <cellStyle name="AFE" xfId="168"/>
    <cellStyle name="AFE 2" xfId="1584"/>
    <cellStyle name="Áĺççŕůčňíűé" xfId="1585"/>
    <cellStyle name="Äĺíĺćíűé [0]_(ňŕá 3č)" xfId="1586"/>
    <cellStyle name="Äĺíĺćíűé_(ňŕá 3č)" xfId="1587"/>
    <cellStyle name="Bad" xfId="169"/>
    <cellStyle name="Bad 2" xfId="1588"/>
    <cellStyle name="Balance" xfId="1589"/>
    <cellStyle name="Balance 2" xfId="3143"/>
    <cellStyle name="BalanceBold" xfId="1590"/>
    <cellStyle name="Blue" xfId="170"/>
    <cellStyle name="Body_$Dollars" xfId="171"/>
    <cellStyle name="Calculation" xfId="172"/>
    <cellStyle name="Calculation 2" xfId="1591"/>
    <cellStyle name="Centered Heading" xfId="3144"/>
    <cellStyle name="Check" xfId="3145"/>
    <cellStyle name="Check Cell" xfId="173"/>
    <cellStyle name="Check Cell 2" xfId="1592"/>
    <cellStyle name="Chek" xfId="174"/>
    <cellStyle name="Chek 2" xfId="1593"/>
    <cellStyle name="Chek 2 2" xfId="3146"/>
    <cellStyle name="Chek 3" xfId="3147"/>
    <cellStyle name="Code" xfId="3148"/>
    <cellStyle name="Comma" xfId="3149"/>
    <cellStyle name="Comma [0]_Adjusted FS 1299" xfId="175"/>
    <cellStyle name="Comma 0" xfId="176"/>
    <cellStyle name="Comma 0 2" xfId="1594"/>
    <cellStyle name="Comma 0*" xfId="177"/>
    <cellStyle name="Comma 0* 2" xfId="1595"/>
    <cellStyle name="Comma 0.0" xfId="3150"/>
    <cellStyle name="Comma 0.00" xfId="3151"/>
    <cellStyle name="Comma 0.000" xfId="3152"/>
    <cellStyle name="Comma 2" xfId="178"/>
    <cellStyle name="Comma 2 2" xfId="1596"/>
    <cellStyle name="Comma 3*" xfId="179"/>
    <cellStyle name="Comma 3* 2" xfId="1597"/>
    <cellStyle name="Comma_Adjusted FS 1299" xfId="180"/>
    <cellStyle name="Comma0" xfId="181"/>
    <cellStyle name="Company Name" xfId="3153"/>
    <cellStyle name="Credit" xfId="3154"/>
    <cellStyle name="Credit subtotal" xfId="3155"/>
    <cellStyle name="Credit subtotal 2" xfId="3156"/>
    <cellStyle name="Credit Total" xfId="3157"/>
    <cellStyle name="Çŕůčňíűé" xfId="1598"/>
    <cellStyle name="Currency" xfId="3158"/>
    <cellStyle name="Currency [0]" xfId="182"/>
    <cellStyle name="Currency [0] 2" xfId="1599"/>
    <cellStyle name="Currency [0] 2 10" xfId="1600"/>
    <cellStyle name="Currency [0] 2 11" xfId="1601"/>
    <cellStyle name="Currency [0] 2 2" xfId="1602"/>
    <cellStyle name="Currency [0] 2 2 2" xfId="1603"/>
    <cellStyle name="Currency [0] 2 2 3" xfId="1604"/>
    <cellStyle name="Currency [0] 2 2 4" xfId="1605"/>
    <cellStyle name="Currency [0] 2 3" xfId="1606"/>
    <cellStyle name="Currency [0] 2 3 2" xfId="1607"/>
    <cellStyle name="Currency [0] 2 3 3" xfId="1608"/>
    <cellStyle name="Currency [0] 2 3 4" xfId="1609"/>
    <cellStyle name="Currency [0] 2 4" xfId="1610"/>
    <cellStyle name="Currency [0] 2 4 2" xfId="1611"/>
    <cellStyle name="Currency [0] 2 4 3" xfId="1612"/>
    <cellStyle name="Currency [0] 2 4 4" xfId="1613"/>
    <cellStyle name="Currency [0] 2 5" xfId="1614"/>
    <cellStyle name="Currency [0] 2 5 2" xfId="1615"/>
    <cellStyle name="Currency [0] 2 5 3" xfId="1616"/>
    <cellStyle name="Currency [0] 2 5 4" xfId="1617"/>
    <cellStyle name="Currency [0] 2 6" xfId="1618"/>
    <cellStyle name="Currency [0] 2 6 2" xfId="1619"/>
    <cellStyle name="Currency [0] 2 6 3" xfId="1620"/>
    <cellStyle name="Currency [0] 2 6 4" xfId="1621"/>
    <cellStyle name="Currency [0] 2 7" xfId="1622"/>
    <cellStyle name="Currency [0] 2 7 2" xfId="1623"/>
    <cellStyle name="Currency [0] 2 7 3" xfId="1624"/>
    <cellStyle name="Currency [0] 2 7 4" xfId="1625"/>
    <cellStyle name="Currency [0] 2 8" xfId="1626"/>
    <cellStyle name="Currency [0] 2 8 2" xfId="1627"/>
    <cellStyle name="Currency [0] 2 8 3" xfId="1628"/>
    <cellStyle name="Currency [0] 2 8 4" xfId="1629"/>
    <cellStyle name="Currency [0] 2 9" xfId="1630"/>
    <cellStyle name="Currency [0] 3" xfId="1631"/>
    <cellStyle name="Currency [0] 3 10" xfId="1632"/>
    <cellStyle name="Currency [0] 3 11" xfId="1633"/>
    <cellStyle name="Currency [0] 3 2" xfId="1634"/>
    <cellStyle name="Currency [0] 3 2 2" xfId="1635"/>
    <cellStyle name="Currency [0] 3 2 3" xfId="1636"/>
    <cellStyle name="Currency [0] 3 2 4" xfId="1637"/>
    <cellStyle name="Currency [0] 3 3" xfId="1638"/>
    <cellStyle name="Currency [0] 3 3 2" xfId="1639"/>
    <cellStyle name="Currency [0] 3 3 3" xfId="1640"/>
    <cellStyle name="Currency [0] 3 3 4" xfId="1641"/>
    <cellStyle name="Currency [0] 3 4" xfId="1642"/>
    <cellStyle name="Currency [0] 3 4 2" xfId="1643"/>
    <cellStyle name="Currency [0] 3 4 3" xfId="1644"/>
    <cellStyle name="Currency [0] 3 4 4" xfId="1645"/>
    <cellStyle name="Currency [0] 3 5" xfId="1646"/>
    <cellStyle name="Currency [0] 3 5 2" xfId="1647"/>
    <cellStyle name="Currency [0] 3 5 3" xfId="1648"/>
    <cellStyle name="Currency [0] 3 5 4" xfId="1649"/>
    <cellStyle name="Currency [0] 3 6" xfId="1650"/>
    <cellStyle name="Currency [0] 3 6 2" xfId="1651"/>
    <cellStyle name="Currency [0] 3 6 3" xfId="1652"/>
    <cellStyle name="Currency [0] 3 6 4" xfId="1653"/>
    <cellStyle name="Currency [0] 3 7" xfId="1654"/>
    <cellStyle name="Currency [0] 3 7 2" xfId="1655"/>
    <cellStyle name="Currency [0] 3 7 3" xfId="1656"/>
    <cellStyle name="Currency [0] 3 7 4" xfId="1657"/>
    <cellStyle name="Currency [0] 3 8" xfId="1658"/>
    <cellStyle name="Currency [0] 3 8 2" xfId="1659"/>
    <cellStyle name="Currency [0] 3 8 3" xfId="1660"/>
    <cellStyle name="Currency [0] 3 8 4" xfId="1661"/>
    <cellStyle name="Currency [0] 3 9" xfId="1662"/>
    <cellStyle name="Currency [0] 4" xfId="1663"/>
    <cellStyle name="Currency [0] 4 10" xfId="1664"/>
    <cellStyle name="Currency [0] 4 11" xfId="1665"/>
    <cellStyle name="Currency [0] 4 2" xfId="1666"/>
    <cellStyle name="Currency [0] 4 2 2" xfId="1667"/>
    <cellStyle name="Currency [0] 4 2 3" xfId="1668"/>
    <cellStyle name="Currency [0] 4 2 4" xfId="1669"/>
    <cellStyle name="Currency [0] 4 3" xfId="1670"/>
    <cellStyle name="Currency [0] 4 3 2" xfId="1671"/>
    <cellStyle name="Currency [0] 4 3 3" xfId="1672"/>
    <cellStyle name="Currency [0] 4 3 4" xfId="1673"/>
    <cellStyle name="Currency [0] 4 4" xfId="1674"/>
    <cellStyle name="Currency [0] 4 4 2" xfId="1675"/>
    <cellStyle name="Currency [0] 4 4 3" xfId="1676"/>
    <cellStyle name="Currency [0] 4 4 4" xfId="1677"/>
    <cellStyle name="Currency [0] 4 5" xfId="1678"/>
    <cellStyle name="Currency [0] 4 5 2" xfId="1679"/>
    <cellStyle name="Currency [0] 4 5 3" xfId="1680"/>
    <cellStyle name="Currency [0] 4 5 4" xfId="1681"/>
    <cellStyle name="Currency [0] 4 6" xfId="1682"/>
    <cellStyle name="Currency [0] 4 6 2" xfId="1683"/>
    <cellStyle name="Currency [0] 4 6 3" xfId="1684"/>
    <cellStyle name="Currency [0] 4 6 4" xfId="1685"/>
    <cellStyle name="Currency [0] 4 7" xfId="1686"/>
    <cellStyle name="Currency [0] 4 7 2" xfId="1687"/>
    <cellStyle name="Currency [0] 4 7 3" xfId="1688"/>
    <cellStyle name="Currency [0] 4 7 4" xfId="1689"/>
    <cellStyle name="Currency [0] 4 8" xfId="1690"/>
    <cellStyle name="Currency [0] 4 8 2" xfId="1691"/>
    <cellStyle name="Currency [0] 4 8 3" xfId="1692"/>
    <cellStyle name="Currency [0] 4 8 4" xfId="1693"/>
    <cellStyle name="Currency [0] 4 9" xfId="1694"/>
    <cellStyle name="Currency [0] 5" xfId="1695"/>
    <cellStyle name="Currency [0] 5 10" xfId="1696"/>
    <cellStyle name="Currency [0] 5 11" xfId="1697"/>
    <cellStyle name="Currency [0] 5 2" xfId="1698"/>
    <cellStyle name="Currency [0] 5 2 2" xfId="1699"/>
    <cellStyle name="Currency [0] 5 2 3" xfId="1700"/>
    <cellStyle name="Currency [0] 5 2 4" xfId="1701"/>
    <cellStyle name="Currency [0] 5 3" xfId="1702"/>
    <cellStyle name="Currency [0] 5 3 2" xfId="1703"/>
    <cellStyle name="Currency [0] 5 3 3" xfId="1704"/>
    <cellStyle name="Currency [0] 5 3 4" xfId="1705"/>
    <cellStyle name="Currency [0] 5 4" xfId="1706"/>
    <cellStyle name="Currency [0] 5 4 2" xfId="1707"/>
    <cellStyle name="Currency [0] 5 4 3" xfId="1708"/>
    <cellStyle name="Currency [0] 5 4 4" xfId="1709"/>
    <cellStyle name="Currency [0] 5 5" xfId="1710"/>
    <cellStyle name="Currency [0] 5 5 2" xfId="1711"/>
    <cellStyle name="Currency [0] 5 5 3" xfId="1712"/>
    <cellStyle name="Currency [0] 5 5 4" xfId="1713"/>
    <cellStyle name="Currency [0] 5 6" xfId="1714"/>
    <cellStyle name="Currency [0] 5 6 2" xfId="1715"/>
    <cellStyle name="Currency [0] 5 6 3" xfId="1716"/>
    <cellStyle name="Currency [0] 5 6 4" xfId="1717"/>
    <cellStyle name="Currency [0] 5 7" xfId="1718"/>
    <cellStyle name="Currency [0] 5 7 2" xfId="1719"/>
    <cellStyle name="Currency [0] 5 7 3" xfId="1720"/>
    <cellStyle name="Currency [0] 5 7 4" xfId="1721"/>
    <cellStyle name="Currency [0] 5 8" xfId="1722"/>
    <cellStyle name="Currency [0] 5 8 2" xfId="1723"/>
    <cellStyle name="Currency [0] 5 8 3" xfId="1724"/>
    <cellStyle name="Currency [0] 5 8 4" xfId="1725"/>
    <cellStyle name="Currency [0] 5 9" xfId="1726"/>
    <cellStyle name="Currency [0] 6" xfId="1727"/>
    <cellStyle name="Currency [0] 6 2" xfId="1728"/>
    <cellStyle name="Currency [0] 6 3" xfId="1729"/>
    <cellStyle name="Currency [0] 6 4" xfId="1730"/>
    <cellStyle name="Currency [0] 7" xfId="1731"/>
    <cellStyle name="Currency [0] 7 2" xfId="1732"/>
    <cellStyle name="Currency [0] 7 3" xfId="1733"/>
    <cellStyle name="Currency [0] 7 4" xfId="1734"/>
    <cellStyle name="Currency [0] 8" xfId="1735"/>
    <cellStyle name="Currency [0] 8 2" xfId="1736"/>
    <cellStyle name="Currency [0] 8 3" xfId="1737"/>
    <cellStyle name="Currency [0] 8 4" xfId="1738"/>
    <cellStyle name="Currency [0]_06_9m" xfId="3159"/>
    <cellStyle name="Currency 0" xfId="183"/>
    <cellStyle name="Currency 0 2" xfId="1739"/>
    <cellStyle name="Currency 0.0" xfId="3160"/>
    <cellStyle name="Currency 0.00" xfId="3161"/>
    <cellStyle name="Currency 0.000" xfId="3162"/>
    <cellStyle name="Currency 2" xfId="184"/>
    <cellStyle name="Currency 2 2" xfId="1740"/>
    <cellStyle name="Currency EN" xfId="3163"/>
    <cellStyle name="Currency RU" xfId="3164"/>
    <cellStyle name="Currency RU calc" xfId="3165"/>
    <cellStyle name="Currency RU calc 2" xfId="3166"/>
    <cellStyle name="Currency RU_CP-P (2)" xfId="3167"/>
    <cellStyle name="Currency_06_9m" xfId="185"/>
    <cellStyle name="Currency0" xfId="186"/>
    <cellStyle name="Currency2" xfId="187"/>
    <cellStyle name="Currency2 2" xfId="1741"/>
    <cellStyle name="d" xfId="3168"/>
    <cellStyle name="Data" xfId="1742"/>
    <cellStyle name="Data 2" xfId="3169"/>
    <cellStyle name="DataBold" xfId="1743"/>
    <cellStyle name="Date" xfId="188"/>
    <cellStyle name="Date 2" xfId="1744"/>
    <cellStyle name="Date Aligned" xfId="189"/>
    <cellStyle name="Date Aligned 2" xfId="1745"/>
    <cellStyle name="Date EN" xfId="3170"/>
    <cellStyle name="Date RU" xfId="3171"/>
    <cellStyle name="Date_Доходы-Расходы" xfId="3172"/>
    <cellStyle name="Dates" xfId="1746"/>
    <cellStyle name="Debit" xfId="3173"/>
    <cellStyle name="Debit subtotal" xfId="3174"/>
    <cellStyle name="Debit subtotal 2" xfId="3175"/>
    <cellStyle name="Debit Total" xfId="3176"/>
    <cellStyle name="Dezimal [0]_NEGS" xfId="190"/>
    <cellStyle name="Dezimal_NEGS" xfId="191"/>
    <cellStyle name="Dotted Line" xfId="192"/>
    <cellStyle name="Dotted Line 2" xfId="1747"/>
    <cellStyle name="E&amp;Y House" xfId="193"/>
    <cellStyle name="E&amp;Y House 2" xfId="1748"/>
    <cellStyle name="E-mail" xfId="1749"/>
    <cellStyle name="E-mail 2" xfId="1750"/>
    <cellStyle name="E-mail 3" xfId="3177"/>
    <cellStyle name="E-mail_46EP.2011(v2.0)" xfId="1751"/>
    <cellStyle name="Euro" xfId="194"/>
    <cellStyle name="Euro 2" xfId="1752"/>
    <cellStyle name="Euro 3" xfId="1753"/>
    <cellStyle name="ew" xfId="195"/>
    <cellStyle name="Explanatory Text" xfId="196"/>
    <cellStyle name="Explanatory Text 2" xfId="1754"/>
    <cellStyle name="F2" xfId="1755"/>
    <cellStyle name="F3" xfId="1756"/>
    <cellStyle name="F4" xfId="1757"/>
    <cellStyle name="F5" xfId="1758"/>
    <cellStyle name="F6" xfId="1759"/>
    <cellStyle name="F7" xfId="1760"/>
    <cellStyle name="F8" xfId="1761"/>
    <cellStyle name="Fixed" xfId="197"/>
    <cellStyle name="fo]_x000d__x000a_UserName=Murat Zelef_x000d__x000a_UserCompany=Bumerang_x000d__x000a__x000d__x000a_[File Paths]_x000d__x000a_WorkingDirectory=C:\EQUIS\DLWIN_x000d__x000a_DownLoader=C" xfId="198"/>
    <cellStyle name="fo]_x000d__x000a_UserName=Murat Zelef_x000d__x000a_UserCompany=Bumerang_x000d__x000a__x000d__x000a_[File Paths]_x000d__x000a_WorkingDirectory=C:\EQUIS\DLWIN_x000d__x000a_DownLoader=C 2" xfId="1762"/>
    <cellStyle name="Followed Hyperlink" xfId="199"/>
    <cellStyle name="Followed Hyperlink 2" xfId="1763"/>
    <cellStyle name="Footnote" xfId="200"/>
    <cellStyle name="Footnote 2" xfId="1764"/>
    <cellStyle name="g" xfId="3178"/>
    <cellStyle name="g_CoA-Era-CO_v1" xfId="3179"/>
    <cellStyle name="g_Invoice GI" xfId="3180"/>
    <cellStyle name="g_Затр_RUB1-12" xfId="3181"/>
    <cellStyle name="g_Затр_RUB1-4" xfId="3182"/>
    <cellStyle name="Good" xfId="201"/>
    <cellStyle name="Good 2" xfId="1765"/>
    <cellStyle name="hard no" xfId="202"/>
    <cellStyle name="hard no 2" xfId="3183"/>
    <cellStyle name="Hard Percent" xfId="203"/>
    <cellStyle name="Hard Percent 2" xfId="1766"/>
    <cellStyle name="hardno" xfId="204"/>
    <cellStyle name="Header" xfId="205"/>
    <cellStyle name="Header 2" xfId="1767"/>
    <cellStyle name="Header1" xfId="3184"/>
    <cellStyle name="Heading" xfId="206"/>
    <cellStyle name="Heading 1" xfId="207"/>
    <cellStyle name="Heading 1 2" xfId="1768"/>
    <cellStyle name="Heading 1 3" xfId="1769"/>
    <cellStyle name="Heading 2" xfId="208"/>
    <cellStyle name="Heading 2 2" xfId="1770"/>
    <cellStyle name="Heading 2 3" xfId="1771"/>
    <cellStyle name="Heading 3" xfId="209"/>
    <cellStyle name="Heading 3 2" xfId="1772"/>
    <cellStyle name="Heading 4" xfId="210"/>
    <cellStyle name="Heading 4 2" xfId="1773"/>
    <cellStyle name="Heading 5" xfId="1774"/>
    <cellStyle name="Heading No Underline" xfId="3185"/>
    <cellStyle name="Heading With Underline" xfId="3186"/>
    <cellStyle name="Heading_GP.ITOG.4.78(v1.0) - для разделения" xfId="1775"/>
    <cellStyle name="Heading1" xfId="3187"/>
    <cellStyle name="Heading2" xfId="1776"/>
    <cellStyle name="Heading2 2" xfId="1777"/>
    <cellStyle name="Heading2 3" xfId="3188"/>
    <cellStyle name="Heading2_46EP.2011(v2.0)" xfId="1778"/>
    <cellStyle name="Hyperlink" xfId="211"/>
    <cellStyle name="Hyperlink 2" xfId="1779"/>
    <cellStyle name="Hyperlink_расчет Ригель на 2009 под экспертное заключение" xfId="1780"/>
    <cellStyle name="Iau?iue1" xfId="1781"/>
    <cellStyle name="Îáű÷íűé__FES" xfId="1782"/>
    <cellStyle name="Îáû÷íûé_cogs" xfId="212"/>
    <cellStyle name="Îňęđűâŕâřŕ˙ń˙ ăčďĺđńńűëęŕ" xfId="1783"/>
    <cellStyle name="Info" xfId="213"/>
    <cellStyle name="Info 2" xfId="3189"/>
    <cellStyle name="Input" xfId="214"/>
    <cellStyle name="Input 2" xfId="1784"/>
    <cellStyle name="InputCurrency" xfId="215"/>
    <cellStyle name="InputCurrency 2" xfId="1785"/>
    <cellStyle name="InputCurrency2" xfId="216"/>
    <cellStyle name="InputCurrency2 2" xfId="1786"/>
    <cellStyle name="InputMultiple1" xfId="217"/>
    <cellStyle name="InputMultiple1 2" xfId="1787"/>
    <cellStyle name="InputPercent1" xfId="218"/>
    <cellStyle name="InputPercent1 2" xfId="1788"/>
    <cellStyle name="Inputs" xfId="1789"/>
    <cellStyle name="Inputs (const)" xfId="1790"/>
    <cellStyle name="Inputs (const) 2" xfId="1791"/>
    <cellStyle name="Inputs (const) 3" xfId="3190"/>
    <cellStyle name="Inputs (const)_46EP.2011(v2.0)" xfId="1792"/>
    <cellStyle name="Inputs 2" xfId="1793"/>
    <cellStyle name="Inputs 3" xfId="1794"/>
    <cellStyle name="Inputs 4" xfId="3191"/>
    <cellStyle name="Inputs 5" xfId="3192"/>
    <cellStyle name="Inputs 6" xfId="3193"/>
    <cellStyle name="Inputs 7" xfId="3194"/>
    <cellStyle name="Inputs Co" xfId="1795"/>
    <cellStyle name="Inputs_46EE.2011(v1.0)" xfId="1796"/>
    <cellStyle name="Linked Cell" xfId="219"/>
    <cellStyle name="Linked Cell 2" xfId="1797"/>
    <cellStyle name="Millares [0]_FINAL-10" xfId="220"/>
    <cellStyle name="Millares_FINAL-10" xfId="221"/>
    <cellStyle name="Milliers [0]_Conversion Summary" xfId="3195"/>
    <cellStyle name="Milliers_Conversion Summary" xfId="3196"/>
    <cellStyle name="mnb" xfId="222"/>
    <cellStyle name="mnb 2" xfId="3197"/>
    <cellStyle name="Mon?taire [0]_RESULTS" xfId="223"/>
    <cellStyle name="Mon?taire_RESULTS" xfId="224"/>
    <cellStyle name="Moneda [0]_FINAL-10" xfId="225"/>
    <cellStyle name="Moneda_FINAL-10" xfId="226"/>
    <cellStyle name="Monétaire [0]_RESULTS" xfId="227"/>
    <cellStyle name="Monétaire_RESULTS" xfId="228"/>
    <cellStyle name="Monйtaire [0]_Conversion Summary" xfId="3198"/>
    <cellStyle name="Monйtaire_Conversion Summary" xfId="3199"/>
    <cellStyle name="Multiple" xfId="229"/>
    <cellStyle name="Multiple 2" xfId="1798"/>
    <cellStyle name="Multiple1" xfId="230"/>
    <cellStyle name="Multiple1 2" xfId="1799"/>
    <cellStyle name="MultipleBelow" xfId="231"/>
    <cellStyle name="MultipleBelow 2" xfId="1800"/>
    <cellStyle name="namber" xfId="232"/>
    <cellStyle name="Neutral" xfId="233"/>
    <cellStyle name="Neutral 2" xfId="1801"/>
    <cellStyle name="No_Input" xfId="3200"/>
    <cellStyle name="Norma11l" xfId="234"/>
    <cellStyle name="Norma11l 2" xfId="1802"/>
    <cellStyle name="normal" xfId="1803"/>
    <cellStyle name="Normal - Style1" xfId="235"/>
    <cellStyle name="normal 10" xfId="1804"/>
    <cellStyle name="normal 11" xfId="1805"/>
    <cellStyle name="normal 12" xfId="1806"/>
    <cellStyle name="normal 13" xfId="1807"/>
    <cellStyle name="normal 14" xfId="1808"/>
    <cellStyle name="normal 15" xfId="1809"/>
    <cellStyle name="normal 16" xfId="1810"/>
    <cellStyle name="normal 17" xfId="1811"/>
    <cellStyle name="normal 18" xfId="1812"/>
    <cellStyle name="normal 19" xfId="1813"/>
    <cellStyle name="Normal 2" xfId="1814"/>
    <cellStyle name="Normal 2 2" xfId="1815"/>
    <cellStyle name="Normal 2 3" xfId="1816"/>
    <cellStyle name="Normal 2 4" xfId="1817"/>
    <cellStyle name="Normal 2_Общехоз." xfId="1818"/>
    <cellStyle name="normal 20" xfId="1819"/>
    <cellStyle name="normal 21" xfId="1820"/>
    <cellStyle name="normal 22" xfId="1821"/>
    <cellStyle name="normal 23" xfId="1822"/>
    <cellStyle name="normal 24" xfId="1823"/>
    <cellStyle name="normal 25" xfId="1824"/>
    <cellStyle name="normal 26" xfId="1825"/>
    <cellStyle name="normal 3" xfId="1826"/>
    <cellStyle name="normal 4" xfId="1827"/>
    <cellStyle name="normal 5" xfId="1828"/>
    <cellStyle name="normal 6" xfId="1829"/>
    <cellStyle name="normal 7" xfId="1830"/>
    <cellStyle name="normal 8" xfId="1831"/>
    <cellStyle name="normal 9" xfId="1832"/>
    <cellStyle name="Normal." xfId="236"/>
    <cellStyle name="Normal. 2" xfId="1833"/>
    <cellStyle name="Normal__СВОД ОС. Расчет 2006" xfId="3201"/>
    <cellStyle name="Normal1" xfId="237"/>
    <cellStyle name="Normal1 2" xfId="1834"/>
    <cellStyle name="Normal1 2 2" xfId="3202"/>
    <cellStyle name="Normal1 3" xfId="3203"/>
    <cellStyle name="Normal2" xfId="238"/>
    <cellStyle name="Normal2 2" xfId="1835"/>
    <cellStyle name="NormalGB" xfId="239"/>
    <cellStyle name="NormalGB 2" xfId="1836"/>
    <cellStyle name="Normalny_24. 02. 97." xfId="240"/>
    <cellStyle name="normбlnм_laroux" xfId="241"/>
    <cellStyle name="normбlnн_laroux" xfId="1837"/>
    <cellStyle name="Note" xfId="242"/>
    <cellStyle name="Note 2" xfId="1838"/>
    <cellStyle name="number" xfId="243"/>
    <cellStyle name="Ôčíŕíńîâűé [0]_(ňŕá 3č)" xfId="1839"/>
    <cellStyle name="Ociriniaue [0]_5-C" xfId="1840"/>
    <cellStyle name="Ôčíŕíńîâűé_(ňŕá 3č)" xfId="1841"/>
    <cellStyle name="Ociriniaue_5-C" xfId="1842"/>
    <cellStyle name="Option" xfId="244"/>
    <cellStyle name="Option 2" xfId="1843"/>
    <cellStyle name="Òûñÿ÷è [0]_cogs" xfId="245"/>
    <cellStyle name="Òûñÿ÷è_cogs" xfId="246"/>
    <cellStyle name="Output" xfId="247"/>
    <cellStyle name="Output 2" xfId="1844"/>
    <cellStyle name="Page Number" xfId="248"/>
    <cellStyle name="pb_page_heading_LS" xfId="249"/>
    <cellStyle name="Percent" xfId="3204"/>
    <cellStyle name="Percent %" xfId="3205"/>
    <cellStyle name="Percent % Long Underline" xfId="3206"/>
    <cellStyle name="Percent (0)" xfId="3207"/>
    <cellStyle name="Percent 0.0%" xfId="3208"/>
    <cellStyle name="Percent 0.0% Long Underline" xfId="3209"/>
    <cellStyle name="Percent 0.00%" xfId="3210"/>
    <cellStyle name="Percent 0.00% Long Underline" xfId="3211"/>
    <cellStyle name="Percent 0.000%" xfId="3212"/>
    <cellStyle name="Percent 0.000% Long Underline" xfId="3213"/>
    <cellStyle name="Percent_FA register working" xfId="250"/>
    <cellStyle name="Percent1" xfId="251"/>
    <cellStyle name="Percent1 2" xfId="1845"/>
    <cellStyle name="Piug" xfId="252"/>
    <cellStyle name="Plug" xfId="253"/>
    <cellStyle name="Price_Body" xfId="254"/>
    <cellStyle name="prochrek" xfId="255"/>
    <cellStyle name="Protected" xfId="256"/>
    <cellStyle name="Protected 2" xfId="3214"/>
    <cellStyle name="Q" xfId="3215"/>
    <cellStyle name="qqqq" xfId="3216"/>
    <cellStyle name="qqqq 2" xfId="3217"/>
    <cellStyle name="QTitle" xfId="1846"/>
    <cellStyle name="QTitle 2" xfId="3218"/>
    <cellStyle name="range" xfId="1847"/>
    <cellStyle name="Salomon Logo" xfId="257"/>
    <cellStyle name="Salomon Logo 2" xfId="1848"/>
    <cellStyle name="SAPBEXaggData" xfId="1849"/>
    <cellStyle name="SAPBEXaggData 2" xfId="3219"/>
    <cellStyle name="SAPBEXaggDataEmph" xfId="1850"/>
    <cellStyle name="SAPBEXaggDataEmph 2" xfId="3220"/>
    <cellStyle name="SAPBEXaggItem" xfId="1851"/>
    <cellStyle name="SAPBEXaggItem 2" xfId="3221"/>
    <cellStyle name="SAPBEXaggItemX" xfId="1852"/>
    <cellStyle name="SAPBEXaggItemX 2" xfId="3222"/>
    <cellStyle name="SAPBEXchaText" xfId="1853"/>
    <cellStyle name="SAPBEXchaText 2" xfId="3223"/>
    <cellStyle name="SAPBEXexcBad7" xfId="1854"/>
    <cellStyle name="SAPBEXexcBad7 2" xfId="3224"/>
    <cellStyle name="SAPBEXexcBad8" xfId="1855"/>
    <cellStyle name="SAPBEXexcBad8 2" xfId="3225"/>
    <cellStyle name="SAPBEXexcBad9" xfId="1856"/>
    <cellStyle name="SAPBEXexcBad9 2" xfId="3226"/>
    <cellStyle name="SAPBEXexcCritical4" xfId="1857"/>
    <cellStyle name="SAPBEXexcCritical4 2" xfId="3227"/>
    <cellStyle name="SAPBEXexcCritical5" xfId="1858"/>
    <cellStyle name="SAPBEXexcCritical5 2" xfId="3228"/>
    <cellStyle name="SAPBEXexcCritical6" xfId="1859"/>
    <cellStyle name="SAPBEXexcCritical6 2" xfId="3229"/>
    <cellStyle name="SAPBEXexcGood1" xfId="1860"/>
    <cellStyle name="SAPBEXexcGood1 2" xfId="3230"/>
    <cellStyle name="SAPBEXexcGood2" xfId="1861"/>
    <cellStyle name="SAPBEXexcGood2 2" xfId="3231"/>
    <cellStyle name="SAPBEXexcGood3" xfId="1862"/>
    <cellStyle name="SAPBEXexcGood3 2" xfId="3232"/>
    <cellStyle name="SAPBEXfilterDrill" xfId="1863"/>
    <cellStyle name="SAPBEXfilterDrill 2" xfId="3233"/>
    <cellStyle name="SAPBEXfilterItem" xfId="1864"/>
    <cellStyle name="SAPBEXfilterItem 2" xfId="3234"/>
    <cellStyle name="SAPBEXfilterText" xfId="1865"/>
    <cellStyle name="SAPBEXformats" xfId="1866"/>
    <cellStyle name="SAPBEXformats 2" xfId="3235"/>
    <cellStyle name="SAPBEXheaderItem" xfId="1867"/>
    <cellStyle name="SAPBEXheaderItem 2" xfId="3236"/>
    <cellStyle name="SAPBEXheaderText" xfId="1868"/>
    <cellStyle name="SAPBEXheaderText 2" xfId="3237"/>
    <cellStyle name="SAPBEXHLevel0" xfId="1869"/>
    <cellStyle name="SAPBEXHLevel0 2" xfId="3238"/>
    <cellStyle name="SAPBEXHLevel0X" xfId="1870"/>
    <cellStyle name="SAPBEXHLevel0X 2" xfId="3239"/>
    <cellStyle name="SAPBEXHLevel1" xfId="1871"/>
    <cellStyle name="SAPBEXHLevel1 2" xfId="3240"/>
    <cellStyle name="SAPBEXHLevel1X" xfId="1872"/>
    <cellStyle name="SAPBEXHLevel1X 2" xfId="3241"/>
    <cellStyle name="SAPBEXHLevel2" xfId="1873"/>
    <cellStyle name="SAPBEXHLevel2 2" xfId="3242"/>
    <cellStyle name="SAPBEXHLevel2X" xfId="1874"/>
    <cellStyle name="SAPBEXHLevel2X 2" xfId="3243"/>
    <cellStyle name="SAPBEXHLevel3" xfId="1875"/>
    <cellStyle name="SAPBEXHLevel3 2" xfId="3244"/>
    <cellStyle name="SAPBEXHLevel3X" xfId="1876"/>
    <cellStyle name="SAPBEXHLevel3X 2" xfId="3245"/>
    <cellStyle name="SAPBEXinputData" xfId="1877"/>
    <cellStyle name="SAPBEXinputData 2" xfId="1878"/>
    <cellStyle name="SAPBEXinputData 3" xfId="1879"/>
    <cellStyle name="SAPBEXinputData 4" xfId="1880"/>
    <cellStyle name="SAPBEXresData" xfId="1881"/>
    <cellStyle name="SAPBEXresData 2" xfId="3246"/>
    <cellStyle name="SAPBEXresDataEmph" xfId="1882"/>
    <cellStyle name="SAPBEXresDataEmph 2" xfId="3247"/>
    <cellStyle name="SAPBEXresItem" xfId="1883"/>
    <cellStyle name="SAPBEXresItem 2" xfId="3248"/>
    <cellStyle name="SAPBEXresItemX" xfId="1884"/>
    <cellStyle name="SAPBEXresItemX 2" xfId="3249"/>
    <cellStyle name="SAPBEXstdData" xfId="1885"/>
    <cellStyle name="SAPBEXstdData 2" xfId="3250"/>
    <cellStyle name="SAPBEXstdDataEmph" xfId="1886"/>
    <cellStyle name="SAPBEXstdDataEmph 2" xfId="3251"/>
    <cellStyle name="SAPBEXstdItem" xfId="1887"/>
    <cellStyle name="SAPBEXstdItem 2" xfId="3252"/>
    <cellStyle name="SAPBEXstdItemX" xfId="1888"/>
    <cellStyle name="SAPBEXstdItemX 2" xfId="3253"/>
    <cellStyle name="SAPBEXtitle" xfId="1889"/>
    <cellStyle name="SAPBEXtitle 2" xfId="3254"/>
    <cellStyle name="SAPBEXundefined" xfId="1890"/>
    <cellStyle name="SAPBEXundefined 2" xfId="3255"/>
    <cellStyle name="SEM-BPS-data" xfId="3256"/>
    <cellStyle name="SEM-BPS-head" xfId="3257"/>
    <cellStyle name="SEM-BPS-headdata" xfId="3258"/>
    <cellStyle name="SEM-BPS-headkey" xfId="3259"/>
    <cellStyle name="SEM-BPS-input-on" xfId="3260"/>
    <cellStyle name="SEM-BPS-key" xfId="3261"/>
    <cellStyle name="SEM-BPS-sub1" xfId="3262"/>
    <cellStyle name="SEM-BPS-sub2" xfId="3263"/>
    <cellStyle name="SEM-BPS-total" xfId="3264"/>
    <cellStyle name="Show_Sell" xfId="1891"/>
    <cellStyle name="small" xfId="3265"/>
    <cellStyle name="st1" xfId="258"/>
    <cellStyle name="st1 2" xfId="1892"/>
    <cellStyle name="Standard_NEGS" xfId="259"/>
    <cellStyle name="String_15" xfId="3266"/>
    <cellStyle name="String15" xfId="3267"/>
    <cellStyle name="Style 1" xfId="1893"/>
    <cellStyle name="SubTotal1" xfId="3268"/>
    <cellStyle name="SubTotal2" xfId="3269"/>
    <cellStyle name="SubTotal3" xfId="3270"/>
    <cellStyle name="Subtotal4" xfId="3271"/>
    <cellStyle name="Table Head" xfId="260"/>
    <cellStyle name="Table Head 2" xfId="1894"/>
    <cellStyle name="Table Head Aligned" xfId="261"/>
    <cellStyle name="Table Head Aligned 2" xfId="1895"/>
    <cellStyle name="Table Head Blue" xfId="262"/>
    <cellStyle name="Table Head Blue 2" xfId="1896"/>
    <cellStyle name="Table Head Green" xfId="263"/>
    <cellStyle name="Table Head Green 2" xfId="1897"/>
    <cellStyle name="Table Head_Val_Sum_Graph" xfId="264"/>
    <cellStyle name="Table Heading" xfId="265"/>
    <cellStyle name="Table Heading 2" xfId="1898"/>
    <cellStyle name="Table Heading 3" xfId="1899"/>
    <cellStyle name="Table Heading_46EP.2011(v2.0)" xfId="1900"/>
    <cellStyle name="Table Text" xfId="266"/>
    <cellStyle name="Table Text 2" xfId="1901"/>
    <cellStyle name="Table Title" xfId="267"/>
    <cellStyle name="Table Title 2" xfId="1902"/>
    <cellStyle name="Table Units" xfId="268"/>
    <cellStyle name="Table Units 2" xfId="1903"/>
    <cellStyle name="Table_Header" xfId="269"/>
    <cellStyle name="Text" xfId="270"/>
    <cellStyle name="Text 1" xfId="271"/>
    <cellStyle name="Text 1 2" xfId="1904"/>
    <cellStyle name="Text 2" xfId="1905"/>
    <cellStyle name="Text Head" xfId="272"/>
    <cellStyle name="Text Head 1" xfId="273"/>
    <cellStyle name="Text Head 1 2" xfId="1906"/>
    <cellStyle name="Text Head 2" xfId="1907"/>
    <cellStyle name="Text Head_Б4-УТВЕРЖДЕНО" xfId="274"/>
    <cellStyle name="Text_Б4-УТВЕРЖДЕНО" xfId="275"/>
    <cellStyle name="Tickmark" xfId="3272"/>
    <cellStyle name="Title" xfId="276"/>
    <cellStyle name="Title 2" xfId="1908"/>
    <cellStyle name="Total" xfId="277"/>
    <cellStyle name="Total 2" xfId="1909"/>
    <cellStyle name="Total 3" xfId="1910"/>
    <cellStyle name="TOTALAVERAGE" xfId="3273"/>
    <cellStyle name="TOTALAVERAGE 2" xfId="3274"/>
    <cellStyle name="TotalCurrency" xfId="278"/>
    <cellStyle name="TotalCurrency 2" xfId="1911"/>
    <cellStyle name="Underline_Single" xfId="279"/>
    <cellStyle name="Unit" xfId="280"/>
    <cellStyle name="Unit 2" xfId="1912"/>
    <cellStyle name="Validation" xfId="1913"/>
    <cellStyle name="Warning Text" xfId="281"/>
    <cellStyle name="Warning Text 2" xfId="1914"/>
    <cellStyle name="XComma" xfId="3275"/>
    <cellStyle name="XComma 0.0" xfId="3276"/>
    <cellStyle name="XComma 0.00" xfId="3277"/>
    <cellStyle name="XComma 0.000" xfId="3278"/>
    <cellStyle name="XCurrency" xfId="3279"/>
    <cellStyle name="XCurrency 0.0" xfId="3280"/>
    <cellStyle name="XCurrency 0.00" xfId="3281"/>
    <cellStyle name="XCurrency 0.000" xfId="3282"/>
    <cellStyle name="year" xfId="282"/>
    <cellStyle name="year 2" xfId="1915"/>
    <cellStyle name="Year EN" xfId="3283"/>
    <cellStyle name="Year RU" xfId="3284"/>
    <cellStyle name="YelNumbersCurr" xfId="1916"/>
    <cellStyle name="YelNumbersCurr 2" xfId="3285"/>
    <cellStyle name="Акцент1 10" xfId="1917"/>
    <cellStyle name="Акцент1 2" xfId="1918"/>
    <cellStyle name="Акцент1 2 2" xfId="1919"/>
    <cellStyle name="Акцент1 3" xfId="1920"/>
    <cellStyle name="Акцент1 3 2" xfId="1921"/>
    <cellStyle name="Акцент1 4" xfId="1922"/>
    <cellStyle name="Акцент1 4 2" xfId="1923"/>
    <cellStyle name="Акцент1 5" xfId="1924"/>
    <cellStyle name="Акцент1 5 2" xfId="1925"/>
    <cellStyle name="Акцент1 6" xfId="1926"/>
    <cellStyle name="Акцент1 6 2" xfId="1927"/>
    <cellStyle name="Акцент1 7" xfId="1928"/>
    <cellStyle name="Акцент1 7 2" xfId="1929"/>
    <cellStyle name="Акцент1 8" xfId="1930"/>
    <cellStyle name="Акцент1 8 2" xfId="1931"/>
    <cellStyle name="Акцент1 9" xfId="1932"/>
    <cellStyle name="Акцент1 9 2" xfId="1933"/>
    <cellStyle name="Акцент2 10" xfId="1934"/>
    <cellStyle name="Акцент2 2" xfId="1935"/>
    <cellStyle name="Акцент2 2 2" xfId="1936"/>
    <cellStyle name="Акцент2 3" xfId="1937"/>
    <cellStyle name="Акцент2 3 2" xfId="1938"/>
    <cellStyle name="Акцент2 4" xfId="1939"/>
    <cellStyle name="Акцент2 4 2" xfId="1940"/>
    <cellStyle name="Акцент2 5" xfId="1941"/>
    <cellStyle name="Акцент2 5 2" xfId="1942"/>
    <cellStyle name="Акцент2 6" xfId="1943"/>
    <cellStyle name="Акцент2 6 2" xfId="1944"/>
    <cellStyle name="Акцент2 7" xfId="1945"/>
    <cellStyle name="Акцент2 7 2" xfId="1946"/>
    <cellStyle name="Акцент2 8" xfId="1947"/>
    <cellStyle name="Акцент2 8 2" xfId="1948"/>
    <cellStyle name="Акцент2 9" xfId="1949"/>
    <cellStyle name="Акцент2 9 2" xfId="1950"/>
    <cellStyle name="Акцент3 10" xfId="1951"/>
    <cellStyle name="Акцент3 2" xfId="1952"/>
    <cellStyle name="Акцент3 2 2" xfId="1953"/>
    <cellStyle name="Акцент3 3" xfId="1954"/>
    <cellStyle name="Акцент3 3 2" xfId="1955"/>
    <cellStyle name="Акцент3 4" xfId="1956"/>
    <cellStyle name="Акцент3 4 2" xfId="1957"/>
    <cellStyle name="Акцент3 5" xfId="1958"/>
    <cellStyle name="Акцент3 5 2" xfId="1959"/>
    <cellStyle name="Акцент3 6" xfId="1960"/>
    <cellStyle name="Акцент3 6 2" xfId="1961"/>
    <cellStyle name="Акцент3 7" xfId="1962"/>
    <cellStyle name="Акцент3 7 2" xfId="1963"/>
    <cellStyle name="Акцент3 8" xfId="1964"/>
    <cellStyle name="Акцент3 8 2" xfId="1965"/>
    <cellStyle name="Акцент3 9" xfId="1966"/>
    <cellStyle name="Акцент3 9 2" xfId="1967"/>
    <cellStyle name="Акцент4 10" xfId="1968"/>
    <cellStyle name="Акцент4 2" xfId="1969"/>
    <cellStyle name="Акцент4 2 2" xfId="1970"/>
    <cellStyle name="Акцент4 3" xfId="1971"/>
    <cellStyle name="Акцент4 3 2" xfId="1972"/>
    <cellStyle name="Акцент4 4" xfId="1973"/>
    <cellStyle name="Акцент4 4 2" xfId="1974"/>
    <cellStyle name="Акцент4 5" xfId="1975"/>
    <cellStyle name="Акцент4 5 2" xfId="1976"/>
    <cellStyle name="Акцент4 6" xfId="1977"/>
    <cellStyle name="Акцент4 6 2" xfId="1978"/>
    <cellStyle name="Акцент4 7" xfId="1979"/>
    <cellStyle name="Акцент4 7 2" xfId="1980"/>
    <cellStyle name="Акцент4 8" xfId="1981"/>
    <cellStyle name="Акцент4 8 2" xfId="1982"/>
    <cellStyle name="Акцент4 9" xfId="1983"/>
    <cellStyle name="Акцент4 9 2" xfId="1984"/>
    <cellStyle name="Акцент5 10" xfId="1985"/>
    <cellStyle name="Акцент5 2" xfId="1986"/>
    <cellStyle name="Акцент5 2 2" xfId="1987"/>
    <cellStyle name="Акцент5 3" xfId="1988"/>
    <cellStyle name="Акцент5 3 2" xfId="1989"/>
    <cellStyle name="Акцент5 4" xfId="1990"/>
    <cellStyle name="Акцент5 4 2" xfId="1991"/>
    <cellStyle name="Акцент5 5" xfId="1992"/>
    <cellStyle name="Акцент5 5 2" xfId="1993"/>
    <cellStyle name="Акцент5 6" xfId="1994"/>
    <cellStyle name="Акцент5 6 2" xfId="1995"/>
    <cellStyle name="Акцент5 7" xfId="1996"/>
    <cellStyle name="Акцент5 7 2" xfId="1997"/>
    <cellStyle name="Акцент5 8" xfId="1998"/>
    <cellStyle name="Акцент5 8 2" xfId="1999"/>
    <cellStyle name="Акцент5 9" xfId="2000"/>
    <cellStyle name="Акцент5 9 2" xfId="2001"/>
    <cellStyle name="Акцент6 10" xfId="2002"/>
    <cellStyle name="Акцент6 2" xfId="2003"/>
    <cellStyle name="Акцент6 2 2" xfId="2004"/>
    <cellStyle name="Акцент6 3" xfId="2005"/>
    <cellStyle name="Акцент6 3 2" xfId="2006"/>
    <cellStyle name="Акцент6 4" xfId="2007"/>
    <cellStyle name="Акцент6 4 2" xfId="2008"/>
    <cellStyle name="Акцент6 5" xfId="2009"/>
    <cellStyle name="Акцент6 5 2" xfId="2010"/>
    <cellStyle name="Акцент6 6" xfId="2011"/>
    <cellStyle name="Акцент6 6 2" xfId="2012"/>
    <cellStyle name="Акцент6 7" xfId="2013"/>
    <cellStyle name="Акцент6 7 2" xfId="2014"/>
    <cellStyle name="Акцент6 8" xfId="2015"/>
    <cellStyle name="Акцент6 8 2" xfId="2016"/>
    <cellStyle name="Акцент6 9" xfId="2017"/>
    <cellStyle name="Акцент6 9 2" xfId="2018"/>
    <cellStyle name="Беззащитный" xfId="283"/>
    <cellStyle name="Ввод" xfId="3286"/>
    <cellStyle name="Ввод  10" xfId="2019"/>
    <cellStyle name="Ввод  2" xfId="2020"/>
    <cellStyle name="Ввод  2 2" xfId="2021"/>
    <cellStyle name="Ввод  2_46EE.2011(v1.0)" xfId="2022"/>
    <cellStyle name="Ввод  3" xfId="2023"/>
    <cellStyle name="Ввод  3 2" xfId="2024"/>
    <cellStyle name="Ввод  3_46EE.2011(v1.0)" xfId="2025"/>
    <cellStyle name="Ввод  4" xfId="2026"/>
    <cellStyle name="Ввод  4 2" xfId="2027"/>
    <cellStyle name="Ввод  4_46EE.2011(v1.0)" xfId="2028"/>
    <cellStyle name="Ввод  5" xfId="2029"/>
    <cellStyle name="Ввод  5 2" xfId="2030"/>
    <cellStyle name="Ввод  5_46EE.2011(v1.0)" xfId="2031"/>
    <cellStyle name="Ввод  6" xfId="2032"/>
    <cellStyle name="Ввод  6 2" xfId="2033"/>
    <cellStyle name="Ввод  6_46EE.2011(v1.0)" xfId="2034"/>
    <cellStyle name="Ввод  7" xfId="2035"/>
    <cellStyle name="Ввод  7 2" xfId="2036"/>
    <cellStyle name="Ввод  7_46EE.2011(v1.0)" xfId="2037"/>
    <cellStyle name="Ввод  8" xfId="2038"/>
    <cellStyle name="Ввод  8 2" xfId="2039"/>
    <cellStyle name="Ввод  8_46EE.2011(v1.0)" xfId="2040"/>
    <cellStyle name="Ввод  9" xfId="2041"/>
    <cellStyle name="Ввод  9 2" xfId="2042"/>
    <cellStyle name="Ввод  9_46EE.2011(v1.0)" xfId="2043"/>
    <cellStyle name="Ввод 2" xfId="3287"/>
    <cellStyle name="Ввод данных" xfId="3288"/>
    <cellStyle name="Верт. заголовок" xfId="284"/>
    <cellStyle name="Вес_продукта" xfId="285"/>
    <cellStyle name="Вывод 10" xfId="2044"/>
    <cellStyle name="Вывод 2" xfId="2045"/>
    <cellStyle name="Вывод 2 2" xfId="2046"/>
    <cellStyle name="Вывод 2_46EE.2011(v1.0)" xfId="2047"/>
    <cellStyle name="Вывод 3" xfId="2048"/>
    <cellStyle name="Вывод 3 2" xfId="2049"/>
    <cellStyle name="Вывод 3_46EE.2011(v1.0)" xfId="2050"/>
    <cellStyle name="Вывод 4" xfId="2051"/>
    <cellStyle name="Вывод 4 2" xfId="2052"/>
    <cellStyle name="Вывод 4_46EE.2011(v1.0)" xfId="2053"/>
    <cellStyle name="Вывод 5" xfId="2054"/>
    <cellStyle name="Вывод 5 2" xfId="2055"/>
    <cellStyle name="Вывод 5_46EE.2011(v1.0)" xfId="2056"/>
    <cellStyle name="Вывод 6" xfId="2057"/>
    <cellStyle name="Вывод 6 2" xfId="2058"/>
    <cellStyle name="Вывод 6_46EE.2011(v1.0)" xfId="2059"/>
    <cellStyle name="Вывод 7" xfId="2060"/>
    <cellStyle name="Вывод 7 2" xfId="2061"/>
    <cellStyle name="Вывод 7_46EE.2011(v1.0)" xfId="2062"/>
    <cellStyle name="Вывод 8" xfId="2063"/>
    <cellStyle name="Вывод 8 2" xfId="2064"/>
    <cellStyle name="Вывод 8_46EE.2011(v1.0)" xfId="2065"/>
    <cellStyle name="Вывод 9" xfId="2066"/>
    <cellStyle name="Вывод 9 2" xfId="2067"/>
    <cellStyle name="Вывод 9_46EE.2011(v1.0)" xfId="2068"/>
    <cellStyle name="Вычисление 10" xfId="2069"/>
    <cellStyle name="Вычисление 2" xfId="2070"/>
    <cellStyle name="Вычисление 2 2" xfId="2071"/>
    <cellStyle name="Вычисление 2_46EE.2011(v1.0)" xfId="2072"/>
    <cellStyle name="Вычисление 3" xfId="2073"/>
    <cellStyle name="Вычисление 3 2" xfId="2074"/>
    <cellStyle name="Вычисление 3_46EE.2011(v1.0)" xfId="2075"/>
    <cellStyle name="Вычисление 4" xfId="2076"/>
    <cellStyle name="Вычисление 4 2" xfId="2077"/>
    <cellStyle name="Вычисление 4_46EE.2011(v1.0)" xfId="2078"/>
    <cellStyle name="Вычисление 5" xfId="2079"/>
    <cellStyle name="Вычисление 5 2" xfId="2080"/>
    <cellStyle name="Вычисление 5_46EE.2011(v1.0)" xfId="2081"/>
    <cellStyle name="Вычисление 6" xfId="2082"/>
    <cellStyle name="Вычисление 6 2" xfId="2083"/>
    <cellStyle name="Вычисление 6_46EE.2011(v1.0)" xfId="2084"/>
    <cellStyle name="Вычисление 7" xfId="2085"/>
    <cellStyle name="Вычисление 7 2" xfId="2086"/>
    <cellStyle name="Вычисление 7_46EE.2011(v1.0)" xfId="2087"/>
    <cellStyle name="Вычисление 8" xfId="2088"/>
    <cellStyle name="Вычисление 8 2" xfId="2089"/>
    <cellStyle name="Вычисление 8_46EE.2011(v1.0)" xfId="2090"/>
    <cellStyle name="Вычисление 9" xfId="2091"/>
    <cellStyle name="Вычисление 9 2" xfId="2092"/>
    <cellStyle name="Вычисление 9_46EE.2011(v1.0)" xfId="2093"/>
    <cellStyle name="Гиперссылка 2" xfId="12"/>
    <cellStyle name="Гиперссылка 2 2" xfId="2094"/>
    <cellStyle name="Гиперссылка 2 3" xfId="2095"/>
    <cellStyle name="Гиперссылка 3" xfId="286"/>
    <cellStyle name="Гиперссылка 3 2" xfId="2096"/>
    <cellStyle name="Гиперссылка 3 3" xfId="2097"/>
    <cellStyle name="Гиперссылка 4" xfId="287"/>
    <cellStyle name="Гиперссылка 4 2" xfId="288"/>
    <cellStyle name="Гиперссылка 4 2 2" xfId="2098"/>
    <cellStyle name="Гиперссылка 4 3" xfId="2099"/>
    <cellStyle name="Гиперссылка 5" xfId="2100"/>
    <cellStyle name="Гиперссылка 6" xfId="2101"/>
    <cellStyle name="Гиперссылка 7" xfId="3289"/>
    <cellStyle name="горизонтальный" xfId="289"/>
    <cellStyle name="Группа" xfId="290"/>
    <cellStyle name="Группа 0" xfId="291"/>
    <cellStyle name="Группа 0 2" xfId="3290"/>
    <cellStyle name="Группа 1" xfId="292"/>
    <cellStyle name="Группа 1 2" xfId="3291"/>
    <cellStyle name="Группа 2" xfId="293"/>
    <cellStyle name="Группа 2 2" xfId="3292"/>
    <cellStyle name="Группа 3" xfId="294"/>
    <cellStyle name="Группа 3 2" xfId="3293"/>
    <cellStyle name="Группа 4" xfId="295"/>
    <cellStyle name="Группа 4 2" xfId="3294"/>
    <cellStyle name="Группа 5" xfId="296"/>
    <cellStyle name="Группа 5 2" xfId="3295"/>
    <cellStyle name="Группа 6" xfId="297"/>
    <cellStyle name="Группа 6 2" xfId="3296"/>
    <cellStyle name="Группа 7" xfId="298"/>
    <cellStyle name="Группа 7 2" xfId="3297"/>
    <cellStyle name="Группа 8" xfId="299"/>
    <cellStyle name="Группа 8 2" xfId="3298"/>
    <cellStyle name="Группа 9" xfId="3299"/>
    <cellStyle name="Группа_4DNS.UPDATE.EXAMPLE" xfId="2102"/>
    <cellStyle name="Данные прайса" xfId="300"/>
    <cellStyle name="Дата" xfId="301"/>
    <cellStyle name="ДАТА 10" xfId="2103"/>
    <cellStyle name="ДАТА 2" xfId="2104"/>
    <cellStyle name="ДАТА 3" xfId="2105"/>
    <cellStyle name="ДАТА 4" xfId="2106"/>
    <cellStyle name="ДАТА 5" xfId="2107"/>
    <cellStyle name="ДАТА 6" xfId="2108"/>
    <cellStyle name="ДАТА 7" xfId="2109"/>
    <cellStyle name="ДАТА 8" xfId="2110"/>
    <cellStyle name="ДАТА 9" xfId="2111"/>
    <cellStyle name="ДАТА_1" xfId="2112"/>
    <cellStyle name="Денежный 2" xfId="302"/>
    <cellStyle name="Денежный 2 2" xfId="303"/>
    <cellStyle name="Денежный 2 2 2" xfId="2113"/>
    <cellStyle name="Денежный 2 3" xfId="304"/>
    <cellStyle name="Денежный 2 4" xfId="2114"/>
    <cellStyle name="Денежный 2_INDEX.STATION.2012(v1.0)_" xfId="2115"/>
    <cellStyle name="Денежный 3" xfId="305"/>
    <cellStyle name="Заголовок" xfId="10"/>
    <cellStyle name="Заголовок 1 1" xfId="306"/>
    <cellStyle name="Заголовок 1 10" xfId="2116"/>
    <cellStyle name="Заголовок 1 2" xfId="2117"/>
    <cellStyle name="Заголовок 1 2 2" xfId="2118"/>
    <cellStyle name="Заголовок 1 2_46EE.2011(v1.0)" xfId="2119"/>
    <cellStyle name="Заголовок 1 3" xfId="2120"/>
    <cellStyle name="Заголовок 1 3 2" xfId="2121"/>
    <cellStyle name="Заголовок 1 3_46EE.2011(v1.0)" xfId="2122"/>
    <cellStyle name="Заголовок 1 4" xfId="2123"/>
    <cellStyle name="Заголовок 1 4 2" xfId="2124"/>
    <cellStyle name="Заголовок 1 4_46EE.2011(v1.0)" xfId="2125"/>
    <cellStyle name="Заголовок 1 5" xfId="2126"/>
    <cellStyle name="Заголовок 1 5 2" xfId="2127"/>
    <cellStyle name="Заголовок 1 5_46EE.2011(v1.0)" xfId="2128"/>
    <cellStyle name="Заголовок 1 6" xfId="2129"/>
    <cellStyle name="Заголовок 1 6 2" xfId="2130"/>
    <cellStyle name="Заголовок 1 6_46EE.2011(v1.0)" xfId="2131"/>
    <cellStyle name="Заголовок 1 7" xfId="2132"/>
    <cellStyle name="Заголовок 1 7 2" xfId="2133"/>
    <cellStyle name="Заголовок 1 7_46EE.2011(v1.0)" xfId="2134"/>
    <cellStyle name="Заголовок 1 8" xfId="2135"/>
    <cellStyle name="Заголовок 1 8 2" xfId="2136"/>
    <cellStyle name="Заголовок 1 8_46EE.2011(v1.0)" xfId="2137"/>
    <cellStyle name="Заголовок 1 9" xfId="2138"/>
    <cellStyle name="Заголовок 1 9 2" xfId="2139"/>
    <cellStyle name="Заголовок 1 9_46EE.2011(v1.0)" xfId="2140"/>
    <cellStyle name="Заголовок 2 10" xfId="2141"/>
    <cellStyle name="Заголовок 2 2" xfId="2142"/>
    <cellStyle name="Заголовок 2 2 2" xfId="2143"/>
    <cellStyle name="Заголовок 2 2_46EE.2011(v1.0)" xfId="2144"/>
    <cellStyle name="Заголовок 2 3" xfId="2145"/>
    <cellStyle name="Заголовок 2 3 2" xfId="2146"/>
    <cellStyle name="Заголовок 2 3_46EE.2011(v1.0)" xfId="2147"/>
    <cellStyle name="Заголовок 2 4" xfId="2148"/>
    <cellStyle name="Заголовок 2 4 2" xfId="2149"/>
    <cellStyle name="Заголовок 2 4_46EE.2011(v1.0)" xfId="2150"/>
    <cellStyle name="Заголовок 2 5" xfId="2151"/>
    <cellStyle name="Заголовок 2 5 2" xfId="2152"/>
    <cellStyle name="Заголовок 2 5_46EE.2011(v1.0)" xfId="2153"/>
    <cellStyle name="Заголовок 2 6" xfId="2154"/>
    <cellStyle name="Заголовок 2 6 2" xfId="2155"/>
    <cellStyle name="Заголовок 2 6_46EE.2011(v1.0)" xfId="2156"/>
    <cellStyle name="Заголовок 2 7" xfId="2157"/>
    <cellStyle name="Заголовок 2 7 2" xfId="2158"/>
    <cellStyle name="Заголовок 2 7_46EE.2011(v1.0)" xfId="2159"/>
    <cellStyle name="Заголовок 2 8" xfId="2160"/>
    <cellStyle name="Заголовок 2 8 2" xfId="2161"/>
    <cellStyle name="Заголовок 2 8_46EE.2011(v1.0)" xfId="2162"/>
    <cellStyle name="Заголовок 2 9" xfId="2163"/>
    <cellStyle name="Заголовок 2 9 2" xfId="2164"/>
    <cellStyle name="Заголовок 2 9_46EE.2011(v1.0)" xfId="2165"/>
    <cellStyle name="Заголовок 3 10" xfId="2166"/>
    <cellStyle name="Заголовок 3 2" xfId="2167"/>
    <cellStyle name="Заголовок 3 2 2" xfId="2168"/>
    <cellStyle name="Заголовок 3 2_46EE.2011(v1.0)" xfId="2169"/>
    <cellStyle name="Заголовок 3 3" xfId="2170"/>
    <cellStyle name="Заголовок 3 3 2" xfId="2171"/>
    <cellStyle name="Заголовок 3 3_46EE.2011(v1.0)" xfId="2172"/>
    <cellStyle name="Заголовок 3 4" xfId="2173"/>
    <cellStyle name="Заголовок 3 4 2" xfId="2174"/>
    <cellStyle name="Заголовок 3 4_46EE.2011(v1.0)" xfId="2175"/>
    <cellStyle name="Заголовок 3 5" xfId="2176"/>
    <cellStyle name="Заголовок 3 5 2" xfId="2177"/>
    <cellStyle name="Заголовок 3 5_46EE.2011(v1.0)" xfId="2178"/>
    <cellStyle name="Заголовок 3 6" xfId="2179"/>
    <cellStyle name="Заголовок 3 6 2" xfId="2180"/>
    <cellStyle name="Заголовок 3 6_46EE.2011(v1.0)" xfId="2181"/>
    <cellStyle name="Заголовок 3 7" xfId="2182"/>
    <cellStyle name="Заголовок 3 7 2" xfId="2183"/>
    <cellStyle name="Заголовок 3 7_46EE.2011(v1.0)" xfId="2184"/>
    <cellStyle name="Заголовок 3 8" xfId="2185"/>
    <cellStyle name="Заголовок 3 8 2" xfId="2186"/>
    <cellStyle name="Заголовок 3 8_46EE.2011(v1.0)" xfId="2187"/>
    <cellStyle name="Заголовок 3 9" xfId="2188"/>
    <cellStyle name="Заголовок 3 9 2" xfId="2189"/>
    <cellStyle name="Заголовок 3 9_46EE.2011(v1.0)" xfId="2190"/>
    <cellStyle name="Заголовок 4 10" xfId="2191"/>
    <cellStyle name="Заголовок 4 2" xfId="2192"/>
    <cellStyle name="Заголовок 4 2 2" xfId="2193"/>
    <cellStyle name="Заголовок 4 3" xfId="2194"/>
    <cellStyle name="Заголовок 4 3 2" xfId="2195"/>
    <cellStyle name="Заголовок 4 4" xfId="2196"/>
    <cellStyle name="Заголовок 4 4 2" xfId="2197"/>
    <cellStyle name="Заголовок 4 5" xfId="2198"/>
    <cellStyle name="Заголовок 4 5 2" xfId="2199"/>
    <cellStyle name="Заголовок 4 6" xfId="2200"/>
    <cellStyle name="Заголовок 4 6 2" xfId="2201"/>
    <cellStyle name="Заголовок 4 7" xfId="2202"/>
    <cellStyle name="Заголовок 4 7 2" xfId="2203"/>
    <cellStyle name="Заголовок 4 8" xfId="2204"/>
    <cellStyle name="Заголовок 4 8 2" xfId="2205"/>
    <cellStyle name="Заголовок 4 9" xfId="2206"/>
    <cellStyle name="Заголовок 4 9 2" xfId="2207"/>
    <cellStyle name="Заголовок 5" xfId="2208"/>
    <cellStyle name="Заголовок 6" xfId="2209"/>
    <cellStyle name="Заголовок таблицы" xfId="3300"/>
    <cellStyle name="Заголовок таблицы 2" xfId="3301"/>
    <cellStyle name="Заголовок1" xfId="2210"/>
    <cellStyle name="ЗАГОЛОВОК1 2" xfId="3302"/>
    <cellStyle name="ЗАГОЛОВОК2" xfId="2211"/>
    <cellStyle name="ЗаголовокСтолбца" xfId="9"/>
    <cellStyle name="ЗаголовокСтолбца 2" xfId="2212"/>
    <cellStyle name="ЗаголовокСтолбца 3" xfId="2213"/>
    <cellStyle name="ЗаголовокСтолбца 4" xfId="3303"/>
    <cellStyle name="ЗаголовокСтолбца 4 2" xfId="3304"/>
    <cellStyle name="ЗаголовокСтолбца 5" xfId="3305"/>
    <cellStyle name="Заметка" xfId="3306"/>
    <cellStyle name="Заметка 2" xfId="3307"/>
    <cellStyle name="Защитный" xfId="307"/>
    <cellStyle name="Значение" xfId="308"/>
    <cellStyle name="Значение 2" xfId="3308"/>
    <cellStyle name="Зоголовок" xfId="2214"/>
    <cellStyle name="Итог 10" xfId="2215"/>
    <cellStyle name="Итог 2" xfId="2216"/>
    <cellStyle name="Итог 2 2" xfId="2217"/>
    <cellStyle name="Итог 2_46EE.2011(v1.0)" xfId="2218"/>
    <cellStyle name="Итог 3" xfId="2219"/>
    <cellStyle name="Итог 3 2" xfId="2220"/>
    <cellStyle name="Итог 3_46EE.2011(v1.0)" xfId="2221"/>
    <cellStyle name="Итог 4" xfId="2222"/>
    <cellStyle name="Итог 4 2" xfId="2223"/>
    <cellStyle name="Итог 4_46EE.2011(v1.0)" xfId="2224"/>
    <cellStyle name="Итог 5" xfId="2225"/>
    <cellStyle name="Итог 5 2" xfId="2226"/>
    <cellStyle name="Итог 5_46EE.2011(v1.0)" xfId="2227"/>
    <cellStyle name="Итог 6" xfId="2228"/>
    <cellStyle name="Итог 6 2" xfId="2229"/>
    <cellStyle name="Итог 6_46EE.2011(v1.0)" xfId="2230"/>
    <cellStyle name="Итог 7" xfId="2231"/>
    <cellStyle name="Итог 7 2" xfId="2232"/>
    <cellStyle name="Итог 7_46EE.2011(v1.0)" xfId="2233"/>
    <cellStyle name="Итог 8" xfId="2234"/>
    <cellStyle name="Итог 8 2" xfId="2235"/>
    <cellStyle name="Итог 8_46EE.2011(v1.0)" xfId="2236"/>
    <cellStyle name="Итог 9" xfId="2237"/>
    <cellStyle name="Итог 9 2" xfId="2238"/>
    <cellStyle name="Итог 9_46EE.2011(v1.0)" xfId="2239"/>
    <cellStyle name="Итого" xfId="309"/>
    <cellStyle name="Итого 2" xfId="2240"/>
    <cellStyle name="Итого 2 2" xfId="3309"/>
    <cellStyle name="Итого 3" xfId="3310"/>
    <cellStyle name="ИТОГОВЫЙ" xfId="2241"/>
    <cellStyle name="ИТОГОВЫЙ 2" xfId="2242"/>
    <cellStyle name="ИТОГОВЫЙ 3" xfId="2243"/>
    <cellStyle name="ИТОГОВЫЙ 4" xfId="2244"/>
    <cellStyle name="ИТОГОВЫЙ 5" xfId="2245"/>
    <cellStyle name="ИТОГОВЫЙ 6" xfId="2246"/>
    <cellStyle name="ИТОГОВЫЙ 7" xfId="2247"/>
    <cellStyle name="ИТОГОВЫЙ 8" xfId="2248"/>
    <cellStyle name="ИТОГОВЫЙ 9" xfId="2249"/>
    <cellStyle name="ИТОГОВЫЙ_1" xfId="2250"/>
    <cellStyle name="Контрольная ячейка 10" xfId="2251"/>
    <cellStyle name="Контрольная ячейка 2" xfId="2252"/>
    <cellStyle name="Контрольная ячейка 2 2" xfId="2253"/>
    <cellStyle name="Контрольная ячейка 2_46EE.2011(v1.0)" xfId="2254"/>
    <cellStyle name="Контрольная ячейка 3" xfId="2255"/>
    <cellStyle name="Контрольная ячейка 3 2" xfId="2256"/>
    <cellStyle name="Контрольная ячейка 3_46EE.2011(v1.0)" xfId="2257"/>
    <cellStyle name="Контрольная ячейка 4" xfId="2258"/>
    <cellStyle name="Контрольная ячейка 4 2" xfId="2259"/>
    <cellStyle name="Контрольная ячейка 4_46EE.2011(v1.0)" xfId="2260"/>
    <cellStyle name="Контрольная ячейка 5" xfId="2261"/>
    <cellStyle name="Контрольная ячейка 5 2" xfId="2262"/>
    <cellStyle name="Контрольная ячейка 5_46EE.2011(v1.0)" xfId="2263"/>
    <cellStyle name="Контрольная ячейка 6" xfId="2264"/>
    <cellStyle name="Контрольная ячейка 6 2" xfId="2265"/>
    <cellStyle name="Контрольная ячейка 6_46EE.2011(v1.0)" xfId="2266"/>
    <cellStyle name="Контрольная ячейка 7" xfId="2267"/>
    <cellStyle name="Контрольная ячейка 7 2" xfId="2268"/>
    <cellStyle name="Контрольная ячейка 7_46EE.2011(v1.0)" xfId="2269"/>
    <cellStyle name="Контрольная ячейка 8" xfId="2270"/>
    <cellStyle name="Контрольная ячейка 8 2" xfId="2271"/>
    <cellStyle name="Контрольная ячейка 8_46EE.2011(v1.0)" xfId="2272"/>
    <cellStyle name="Контрольная ячейка 9" xfId="2273"/>
    <cellStyle name="Контрольная ячейка 9 2" xfId="2274"/>
    <cellStyle name="Контрольная ячейка 9_46EE.2011(v1.0)" xfId="2275"/>
    <cellStyle name="Миша (бланки отчетности)" xfId="310"/>
    <cellStyle name="Миша (бланки отчетности) 2" xfId="2276"/>
    <cellStyle name="мой" xfId="312"/>
    <cellStyle name="Мой заголовок" xfId="313"/>
    <cellStyle name="Мой заголовок 2" xfId="2337"/>
    <cellStyle name="Мой заголовок листа" xfId="314"/>
    <cellStyle name="Мой заголовок листа 2" xfId="2338"/>
    <cellStyle name="Мой заголовок листа 3" xfId="2339"/>
    <cellStyle name="Мой заголовок_Новая инструкция1_фст" xfId="2340"/>
    <cellStyle name="Мои наименования показателей" xfId="311"/>
    <cellStyle name="Мои наименования показателей 10" xfId="2277"/>
    <cellStyle name="Мои наименования показателей 11" xfId="2278"/>
    <cellStyle name="Мои наименования показателей 12" xfId="2279"/>
    <cellStyle name="Мои наименования показателей 2" xfId="2280"/>
    <cellStyle name="Мои наименования показателей 2 2" xfId="2281"/>
    <cellStyle name="Мои наименования показателей 2 3" xfId="2282"/>
    <cellStyle name="Мои наименования показателей 2 4" xfId="2283"/>
    <cellStyle name="Мои наименования показателей 2 5" xfId="2284"/>
    <cellStyle name="Мои наименования показателей 2 6" xfId="2285"/>
    <cellStyle name="Мои наименования показателей 2 7" xfId="2286"/>
    <cellStyle name="Мои наименования показателей 2 8" xfId="2287"/>
    <cellStyle name="Мои наименования показателей 2 9" xfId="2288"/>
    <cellStyle name="Мои наименования показателей 2_1" xfId="2289"/>
    <cellStyle name="Мои наименования показателей 3" xfId="2290"/>
    <cellStyle name="Мои наименования показателей 3 2" xfId="2291"/>
    <cellStyle name="Мои наименования показателей 3 3" xfId="2292"/>
    <cellStyle name="Мои наименования показателей 3 4" xfId="2293"/>
    <cellStyle name="Мои наименования показателей 3 5" xfId="2294"/>
    <cellStyle name="Мои наименования показателей 3 6" xfId="2295"/>
    <cellStyle name="Мои наименования показателей 3 7" xfId="2296"/>
    <cellStyle name="Мои наименования показателей 3 8" xfId="2297"/>
    <cellStyle name="Мои наименования показателей 3 9" xfId="2298"/>
    <cellStyle name="Мои наименования показателей 3_1" xfId="2299"/>
    <cellStyle name="Мои наименования показателей 4" xfId="2300"/>
    <cellStyle name="Мои наименования показателей 4 2" xfId="2301"/>
    <cellStyle name="Мои наименования показателей 4 3" xfId="2302"/>
    <cellStyle name="Мои наименования показателей 4 4" xfId="2303"/>
    <cellStyle name="Мои наименования показателей 4 5" xfId="2304"/>
    <cellStyle name="Мои наименования показателей 4 6" xfId="2305"/>
    <cellStyle name="Мои наименования показателей 4 7" xfId="2306"/>
    <cellStyle name="Мои наименования показателей 4 8" xfId="2307"/>
    <cellStyle name="Мои наименования показателей 4 9" xfId="2308"/>
    <cellStyle name="Мои наименования показателей 4_1" xfId="2309"/>
    <cellStyle name="Мои наименования показателей 5" xfId="2310"/>
    <cellStyle name="Мои наименования показателей 5 2" xfId="2311"/>
    <cellStyle name="Мои наименования показателей 5 3" xfId="2312"/>
    <cellStyle name="Мои наименования показателей 5 4" xfId="2313"/>
    <cellStyle name="Мои наименования показателей 5 5" xfId="2314"/>
    <cellStyle name="Мои наименования показателей 5 6" xfId="2315"/>
    <cellStyle name="Мои наименования показателей 5 7" xfId="2316"/>
    <cellStyle name="Мои наименования показателей 5 8" xfId="2317"/>
    <cellStyle name="Мои наименования показателей 5 9" xfId="2318"/>
    <cellStyle name="Мои наименования показателей 5_1" xfId="2319"/>
    <cellStyle name="Мои наименования показателей 6" xfId="2320"/>
    <cellStyle name="Мои наименования показателей 6 2" xfId="2321"/>
    <cellStyle name="Мои наименования показателей 6 3" xfId="2322"/>
    <cellStyle name="Мои наименования показателей 6 4" xfId="2323"/>
    <cellStyle name="Мои наименования показателей 6_46EE.2011(v1.0)" xfId="2324"/>
    <cellStyle name="Мои наименования показателей 7" xfId="2325"/>
    <cellStyle name="Мои наименования показателей 7 2" xfId="2326"/>
    <cellStyle name="Мои наименования показателей 7 3" xfId="2327"/>
    <cellStyle name="Мои наименования показателей 7 4" xfId="2328"/>
    <cellStyle name="Мои наименования показателей 7_46EE.2011(v1.0)" xfId="2329"/>
    <cellStyle name="Мои наименования показателей 8" xfId="2330"/>
    <cellStyle name="Мои наименования показателей 8 2" xfId="2331"/>
    <cellStyle name="Мои наименования показателей 8 3" xfId="2332"/>
    <cellStyle name="Мои наименования показателей 8 4" xfId="2333"/>
    <cellStyle name="Мои наименования показателей 8_46EE.2011(v1.0)" xfId="2334"/>
    <cellStyle name="Мои наименования показателей 9" xfId="2335"/>
    <cellStyle name="Мои наименования показателей_46EE.2011" xfId="2336"/>
    <cellStyle name="МУ заголовок" xfId="315"/>
    <cellStyle name="МУ заголовок 2" xfId="3311"/>
    <cellStyle name="МУ заголовок 3" xfId="3312"/>
    <cellStyle name="назв фил" xfId="2341"/>
    <cellStyle name="назв фил 2" xfId="3313"/>
    <cellStyle name="Название 10" xfId="2342"/>
    <cellStyle name="Название 2" xfId="2343"/>
    <cellStyle name="Название 2 2" xfId="2344"/>
    <cellStyle name="Название 3" xfId="2345"/>
    <cellStyle name="Название 3 2" xfId="2346"/>
    <cellStyle name="Название 4" xfId="2347"/>
    <cellStyle name="Название 4 2" xfId="2348"/>
    <cellStyle name="Название 5" xfId="2349"/>
    <cellStyle name="Название 5 2" xfId="2350"/>
    <cellStyle name="Название 6" xfId="2351"/>
    <cellStyle name="Название 6 2" xfId="2352"/>
    <cellStyle name="Название 7" xfId="2353"/>
    <cellStyle name="Название 7 2" xfId="2354"/>
    <cellStyle name="Название 8" xfId="2355"/>
    <cellStyle name="Название 8 2" xfId="2356"/>
    <cellStyle name="Название 9" xfId="2357"/>
    <cellStyle name="Название 9 2" xfId="2358"/>
    <cellStyle name="Название раздела" xfId="316"/>
    <cellStyle name="Невидимый" xfId="317"/>
    <cellStyle name="Нейтральный 10" xfId="2359"/>
    <cellStyle name="Нейтральный 2" xfId="2360"/>
    <cellStyle name="Нейтральный 2 2" xfId="2361"/>
    <cellStyle name="Нейтральный 3" xfId="2362"/>
    <cellStyle name="Нейтральный 3 2" xfId="2363"/>
    <cellStyle name="Нейтральный 4" xfId="2364"/>
    <cellStyle name="Нейтральный 4 2" xfId="2365"/>
    <cellStyle name="Нейтральный 5" xfId="2366"/>
    <cellStyle name="Нейтральный 5 2" xfId="2367"/>
    <cellStyle name="Нейтральный 6" xfId="2368"/>
    <cellStyle name="Нейтральный 6 2" xfId="2369"/>
    <cellStyle name="Нейтральный 7" xfId="2370"/>
    <cellStyle name="Нейтральный 7 2" xfId="2371"/>
    <cellStyle name="Нейтральный 8" xfId="2372"/>
    <cellStyle name="Нейтральный 8 2" xfId="2373"/>
    <cellStyle name="Нейтральный 9" xfId="2374"/>
    <cellStyle name="Нейтральный 9 2" xfId="2375"/>
    <cellStyle name="Низ1" xfId="318"/>
    <cellStyle name="Низ1 2" xfId="3314"/>
    <cellStyle name="Низ2" xfId="319"/>
    <cellStyle name="Обычный" xfId="0" builtinId="0"/>
    <cellStyle name="Обычный 10" xfId="320"/>
    <cellStyle name="Обычный 10 2" xfId="321"/>
    <cellStyle name="Обычный 10 2 2" xfId="2376"/>
    <cellStyle name="Обычный 10 3" xfId="2377"/>
    <cellStyle name="Обычный 10 4" xfId="3315"/>
    <cellStyle name="Обычный 10 4 2" xfId="3316"/>
    <cellStyle name="Обычный 11" xfId="322"/>
    <cellStyle name="Обычный 11 2" xfId="2378"/>
    <cellStyle name="Обычный 11 3" xfId="2379"/>
    <cellStyle name="Обычный 11 3 2" xfId="2380"/>
    <cellStyle name="Обычный 11 3 2 2" xfId="3317"/>
    <cellStyle name="Обычный 11 3 2 2 2" xfId="3318"/>
    <cellStyle name="Обычный 11 3 2 2 3" xfId="3319"/>
    <cellStyle name="Обычный 11 3 2 2 3 2" xfId="3581"/>
    <cellStyle name="Обычный 11 3 2 3" xfId="3320"/>
    <cellStyle name="Обычный 11 3 3" xfId="3321"/>
    <cellStyle name="Обычный 11 3 3 2" xfId="3322"/>
    <cellStyle name="Обычный 11 3 4" xfId="3323"/>
    <cellStyle name="Обычный 11 3 4 2" xfId="3324"/>
    <cellStyle name="Обычный 11 3 4 2 2" xfId="3325"/>
    <cellStyle name="Обычный 11 3 4 3" xfId="3326"/>
    <cellStyle name="Обычный 11 3 4 3 2" xfId="3327"/>
    <cellStyle name="Обычный 11 3 4 4" xfId="3328"/>
    <cellStyle name="Обычный 11 3 4 4 2" xfId="3567"/>
    <cellStyle name="Обычный 11 3 4 4 2 2" xfId="3582"/>
    <cellStyle name="Обычный 11 3 5" xfId="3329"/>
    <cellStyle name="Обычный 11 3 5 2" xfId="3330"/>
    <cellStyle name="Обычный 11 3 6" xfId="3331"/>
    <cellStyle name="Обычный 11 4" xfId="2381"/>
    <cellStyle name="Обычный 11 4 2" xfId="3332"/>
    <cellStyle name="Обычный 11 4 3" xfId="3333"/>
    <cellStyle name="Обычный 11 5" xfId="3334"/>
    <cellStyle name="Обычный 11_46EE.2011(v1.2)" xfId="2382"/>
    <cellStyle name="Обычный 12" xfId="323"/>
    <cellStyle name="Обычный 12 2" xfId="2383"/>
    <cellStyle name="Обычный 12 3" xfId="2384"/>
    <cellStyle name="Обычный 12 3 2" xfId="3335"/>
    <cellStyle name="Обычный 12 4" xfId="2385"/>
    <cellStyle name="Обычный 12 5" xfId="3336"/>
    <cellStyle name="Обычный 13" xfId="324"/>
    <cellStyle name="Обычный 13 2" xfId="2386"/>
    <cellStyle name="Обычный 13 2 2" xfId="3337"/>
    <cellStyle name="Обычный 13 3" xfId="2387"/>
    <cellStyle name="Обычный 13 3 2" xfId="3338"/>
    <cellStyle name="Обычный 13 4" xfId="3339"/>
    <cellStyle name="Обычный 13 4 2" xfId="3340"/>
    <cellStyle name="Обычный 13 4 2 2" xfId="3341"/>
    <cellStyle name="Обычный 13 4 2 2 2" xfId="3568"/>
    <cellStyle name="Обычный 13 5" xfId="3342"/>
    <cellStyle name="Обычный 14" xfId="325"/>
    <cellStyle name="Обычный 14 2" xfId="2388"/>
    <cellStyle name="Обычный 14 3" xfId="2389"/>
    <cellStyle name="Обычный 14 4" xfId="3343"/>
    <cellStyle name="Обычный 15" xfId="326"/>
    <cellStyle name="Обычный 15 2" xfId="2390"/>
    <cellStyle name="Обычный 15 3" xfId="3344"/>
    <cellStyle name="Обычный 16" xfId="327"/>
    <cellStyle name="Обычный 16 2" xfId="3345"/>
    <cellStyle name="Обычный 17" xfId="328"/>
    <cellStyle name="Обычный 17 2" xfId="2391"/>
    <cellStyle name="Обычный 17 2 2" xfId="3346"/>
    <cellStyle name="Обычный 17 3" xfId="3347"/>
    <cellStyle name="Обычный 17 3 2" xfId="3348"/>
    <cellStyle name="Обычный 17 4" xfId="3349"/>
    <cellStyle name="Обычный 18" xfId="6"/>
    <cellStyle name="Обычный 18 2" xfId="2392"/>
    <cellStyle name="Обычный 19" xfId="421"/>
    <cellStyle name="Обычный 19 2" xfId="2393"/>
    <cellStyle name="Обычный 2" xfId="3"/>
    <cellStyle name="Обычный 2 10" xfId="329"/>
    <cellStyle name="Обычный 2 10 2" xfId="2394"/>
    <cellStyle name="Обычный 2 10 2 2" xfId="3350"/>
    <cellStyle name="Обычный 2 11" xfId="330"/>
    <cellStyle name="Обычный 2 11 2" xfId="2395"/>
    <cellStyle name="Обычный 2 11 3" xfId="3351"/>
    <cellStyle name="Обычный 2 12" xfId="331"/>
    <cellStyle name="Обычный 2 12 2" xfId="2396"/>
    <cellStyle name="Обычный 2 13" xfId="332"/>
    <cellStyle name="Обычный 2 13 2" xfId="3352"/>
    <cellStyle name="Обычный 2 13 2 2" xfId="3353"/>
    <cellStyle name="Обычный 2 13 3" xfId="3354"/>
    <cellStyle name="Обычный 2 14" xfId="422"/>
    <cellStyle name="Обычный 2 14 2" xfId="3355"/>
    <cellStyle name="Обычный 2 15" xfId="2779"/>
    <cellStyle name="Обычный 2 15 2" xfId="3356"/>
    <cellStyle name="Обычный 2 15 3" xfId="3357"/>
    <cellStyle name="Обычный 2 15 3 2" xfId="3569"/>
    <cellStyle name="Обычный 2 15 3 2 2" xfId="3583"/>
    <cellStyle name="Обычный 2 16" xfId="3358"/>
    <cellStyle name="Обычный 2 16 2" xfId="3359"/>
    <cellStyle name="Обычный 2 17" xfId="3360"/>
    <cellStyle name="Обычный 2 18" xfId="3361"/>
    <cellStyle name="Обычный 2 2" xfId="11"/>
    <cellStyle name="Обычный 2 2 10" xfId="3362"/>
    <cellStyle name="Обычный 2 2 10 2" xfId="3363"/>
    <cellStyle name="Обычный 2 2 11" xfId="3364"/>
    <cellStyle name="Обычный 2 2 12" xfId="3365"/>
    <cellStyle name="Обычный 2 2 13" xfId="3366"/>
    <cellStyle name="Обычный 2 2 2" xfId="333"/>
    <cellStyle name="Обычный 2 2 2 10" xfId="3367"/>
    <cellStyle name="Обычный 2 2 2 11" xfId="3368"/>
    <cellStyle name="Обычный 2 2 2 12" xfId="3369"/>
    <cellStyle name="Обычный 2 2 2 13" xfId="3370"/>
    <cellStyle name="Обычный 2 2 2 2" xfId="334"/>
    <cellStyle name="Обычный 2 2 2 2 2" xfId="2397"/>
    <cellStyle name="Обычный 2 2 2 2 2 2" xfId="3371"/>
    <cellStyle name="Обычный 2 2 2 2 3" xfId="3372"/>
    <cellStyle name="Обычный 2 2 2 2 3 2" xfId="3373"/>
    <cellStyle name="Обычный 2 2 2 2 3 3" xfId="3374"/>
    <cellStyle name="Обычный 2 2 2 2 4" xfId="3375"/>
    <cellStyle name="Обычный 2 2 2 2 4 2" xfId="3376"/>
    <cellStyle name="Обычный 2 2 2 2 5" xfId="3377"/>
    <cellStyle name="Обычный 2 2 2 2 5 2" xfId="3378"/>
    <cellStyle name="Обычный 2 2 2 2 6" xfId="3379"/>
    <cellStyle name="Обычный 2 2 2 2 6 2" xfId="3380"/>
    <cellStyle name="Обычный 2 2 2 2 7" xfId="3381"/>
    <cellStyle name="Обычный 2 2 2 2 7 2" xfId="3382"/>
    <cellStyle name="Обычный 2 2 2 3" xfId="2398"/>
    <cellStyle name="Обычный 2 2 2 3 2" xfId="3383"/>
    <cellStyle name="Обычный 2 2 2 3 3" xfId="3384"/>
    <cellStyle name="Обычный 2 2 2 4" xfId="2399"/>
    <cellStyle name="Обычный 2 2 2 4 2" xfId="3385"/>
    <cellStyle name="Обычный 2 2 2 4 3" xfId="3386"/>
    <cellStyle name="Обычный 2 2 2 5" xfId="2400"/>
    <cellStyle name="Обычный 2 2 2 5 2" xfId="3387"/>
    <cellStyle name="Обычный 2 2 2 5 3" xfId="3388"/>
    <cellStyle name="Обычный 2 2 2 6" xfId="2401"/>
    <cellStyle name="Обычный 2 2 2 6 2" xfId="3389"/>
    <cellStyle name="Обычный 2 2 2 7" xfId="3390"/>
    <cellStyle name="Обычный 2 2 2 8" xfId="3391"/>
    <cellStyle name="Обычный 2 2 2 9" xfId="3392"/>
    <cellStyle name="Обычный 2 2 3" xfId="335"/>
    <cellStyle name="Обычный 2 2 3 2" xfId="2402"/>
    <cellStyle name="Обычный 2 2 3 3" xfId="2403"/>
    <cellStyle name="Обычный 2 2 3 4" xfId="3393"/>
    <cellStyle name="Обычный 2 2 4" xfId="336"/>
    <cellStyle name="Обычный 2 2 4 2" xfId="2404"/>
    <cellStyle name="Обычный 2 2 5" xfId="337"/>
    <cellStyle name="Обычный 2 2 5 2" xfId="3394"/>
    <cellStyle name="Обычный 2 2 6" xfId="338"/>
    <cellStyle name="Обычный 2 2 6 2" xfId="3395"/>
    <cellStyle name="Обычный 2 2 7" xfId="2405"/>
    <cellStyle name="Обычный 2 2 7 2" xfId="3396"/>
    <cellStyle name="Обычный 2 2 8" xfId="3397"/>
    <cellStyle name="Обычный 2 2 8 2" xfId="3398"/>
    <cellStyle name="Обычный 2 2 9" xfId="3399"/>
    <cellStyle name="Обычный 2 2 9 2" xfId="3400"/>
    <cellStyle name="Обычный 2 2_46EE.2011(v1.0)" xfId="2406"/>
    <cellStyle name="Обычный 2 3" xfId="339"/>
    <cellStyle name="Обычный 2 3 2" xfId="340"/>
    <cellStyle name="Обычный 2 3 2 2" xfId="2407"/>
    <cellStyle name="Обычный 2 3 3" xfId="341"/>
    <cellStyle name="Обычный 2 3 3 2" xfId="2408"/>
    <cellStyle name="Обычный 2 3 4" xfId="2409"/>
    <cellStyle name="Обычный 2 3 4 2" xfId="3401"/>
    <cellStyle name="Обычный 2 3 5" xfId="3402"/>
    <cellStyle name="Обычный 2 3_46EE.2011(v1.0)" xfId="2410"/>
    <cellStyle name="Обычный 2 4" xfId="342"/>
    <cellStyle name="Обычный 2 4 2" xfId="343"/>
    <cellStyle name="Обычный 2 4 2 2" xfId="2411"/>
    <cellStyle name="Обычный 2 4 3" xfId="344"/>
    <cellStyle name="Обычный 2 4 3 2" xfId="2412"/>
    <cellStyle name="Обычный 2 4 4" xfId="2413"/>
    <cellStyle name="Обычный 2 4 4 2" xfId="3403"/>
    <cellStyle name="Обычный 2 4 5" xfId="3404"/>
    <cellStyle name="Обычный 2 4_46EE.2011(v1.0)" xfId="2414"/>
    <cellStyle name="Обычный 2 5" xfId="345"/>
    <cellStyle name="Обычный 2 5 2" xfId="346"/>
    <cellStyle name="Обычный 2 5 2 2" xfId="2415"/>
    <cellStyle name="Обычный 2 5 3" xfId="347"/>
    <cellStyle name="Обычный 2 5 3 2" xfId="2416"/>
    <cellStyle name="Обычный 2 5 4" xfId="2417"/>
    <cellStyle name="Обычный 2 5 5" xfId="3405"/>
    <cellStyle name="Обычный 2 5_46EE.2011(v1.0)" xfId="2418"/>
    <cellStyle name="Обычный 2 6" xfId="348"/>
    <cellStyle name="Обычный 2 6 2" xfId="2419"/>
    <cellStyle name="Обычный 2 6 3" xfId="2420"/>
    <cellStyle name="Обычный 2 6 4" xfId="2421"/>
    <cellStyle name="Обычный 2 6 5" xfId="3406"/>
    <cellStyle name="Обычный 2 6_46EE.2011(v1.0)" xfId="2422"/>
    <cellStyle name="Обычный 2 7" xfId="349"/>
    <cellStyle name="Обычный 2 7 2" xfId="2423"/>
    <cellStyle name="Обычный 2 7 2 2" xfId="3407"/>
    <cellStyle name="Обычный 2 8" xfId="350"/>
    <cellStyle name="Обычный 2 8 2" xfId="2424"/>
    <cellStyle name="Обычный 2 8 2 2" xfId="3408"/>
    <cellStyle name="Обычный 2 8 3" xfId="2425"/>
    <cellStyle name="Обычный 2 8 4" xfId="2426"/>
    <cellStyle name="Обычный 2 8 4 2" xfId="3409"/>
    <cellStyle name="Обычный 2 9" xfId="351"/>
    <cellStyle name="Обычный 2 9 2" xfId="2427"/>
    <cellStyle name="Обычный 2 9 2 2" xfId="3410"/>
    <cellStyle name="Обычный 2 9 3" xfId="3411"/>
    <cellStyle name="Обычный 2_!калькуляция_Компонент 2012 (+вест)" xfId="2428"/>
    <cellStyle name="Обычный 20" xfId="2429"/>
    <cellStyle name="Обычный 20 2" xfId="3412"/>
    <cellStyle name="Обычный 20 2 2" xfId="3413"/>
    <cellStyle name="Обычный 20 3" xfId="3414"/>
    <cellStyle name="Обычный 21" xfId="2430"/>
    <cellStyle name="Обычный 21 2" xfId="2431"/>
    <cellStyle name="Обычный 21 2 2" xfId="3415"/>
    <cellStyle name="Обычный 21 3" xfId="3416"/>
    <cellStyle name="Обычный 21 3 2" xfId="3417"/>
    <cellStyle name="Обычный 21 3 3" xfId="3418"/>
    <cellStyle name="Обычный 22" xfId="2432"/>
    <cellStyle name="Обычный 22 2" xfId="3419"/>
    <cellStyle name="Обычный 22 2 2" xfId="3420"/>
    <cellStyle name="Обычный 22 3" xfId="3421"/>
    <cellStyle name="Обычный 23" xfId="2433"/>
    <cellStyle name="Обычный 23 2" xfId="3422"/>
    <cellStyle name="Обычный 24" xfId="2434"/>
    <cellStyle name="Обычный 25" xfId="2760"/>
    <cellStyle name="Обычный 25 2" xfId="3423"/>
    <cellStyle name="Обычный 25 3" xfId="3424"/>
    <cellStyle name="Обычный 26" xfId="2777"/>
    <cellStyle name="Обычный 26 2" xfId="3425"/>
    <cellStyle name="Обычный 26 2 2" xfId="3426"/>
    <cellStyle name="Обычный 26 2 2 2" xfId="3427"/>
    <cellStyle name="Обычный 26 3" xfId="3428"/>
    <cellStyle name="Обычный 26 3 2" xfId="3570"/>
    <cellStyle name="Обычный 27" xfId="2778"/>
    <cellStyle name="Обычный 27 2" xfId="3429"/>
    <cellStyle name="Обычный 28" xfId="2780"/>
    <cellStyle name="Обычный 29" xfId="2781"/>
    <cellStyle name="Обычный 29 2" xfId="3430"/>
    <cellStyle name="Обычный 3" xfId="13"/>
    <cellStyle name="Обычный 3 10" xfId="2435"/>
    <cellStyle name="Обычный 3 10 2" xfId="3431"/>
    <cellStyle name="Обычный 3 11" xfId="2436"/>
    <cellStyle name="Обычный 3 12" xfId="3432"/>
    <cellStyle name="Обычный 3 2" xfId="352"/>
    <cellStyle name="Обычный 3 2 2" xfId="353"/>
    <cellStyle name="Обычный 3 2 3" xfId="354"/>
    <cellStyle name="Обычный 3 2 4" xfId="2437"/>
    <cellStyle name="Обычный 3 2 4 2" xfId="3433"/>
    <cellStyle name="Обычный 3 2 5" xfId="3434"/>
    <cellStyle name="Обычный 3 2 6" xfId="3435"/>
    <cellStyle name="Обычный 3 3" xfId="355"/>
    <cellStyle name="Обычный 3 3 2" xfId="2438"/>
    <cellStyle name="Обычный 3 3 2 2" xfId="2439"/>
    <cellStyle name="Обычный 3 3 2 2 2" xfId="3436"/>
    <cellStyle name="Обычный 3 3 2 2 2 2" xfId="3437"/>
    <cellStyle name="Обычный 3 3 2 2 2 2 2" xfId="3438"/>
    <cellStyle name="Обычный 3 3 2 2 2 3" xfId="3439"/>
    <cellStyle name="Обычный 3 3 2 2 3" xfId="3440"/>
    <cellStyle name="Обычный 3 3 2 2 3 2" xfId="3441"/>
    <cellStyle name="Обычный 3 3 2 3" xfId="2440"/>
    <cellStyle name="Обычный 3 3 2 4" xfId="2441"/>
    <cellStyle name="Обычный 3 3 2 4 2" xfId="3442"/>
    <cellStyle name="Обычный 3 3 2 5" xfId="3443"/>
    <cellStyle name="Обычный 3 3 3" xfId="3444"/>
    <cellStyle name="Обычный 3 3 3 2" xfId="3445"/>
    <cellStyle name="Обычный 3 4" xfId="356"/>
    <cellStyle name="Обычный 3 4 2" xfId="2442"/>
    <cellStyle name="Обычный 3 5" xfId="357"/>
    <cellStyle name="Обычный 3 5 2" xfId="2443"/>
    <cellStyle name="Обычный 3 6" xfId="358"/>
    <cellStyle name="Обычный 3 6 2" xfId="2444"/>
    <cellStyle name="Обычный 3 7" xfId="359"/>
    <cellStyle name="Обычный 3 7 2" xfId="2445"/>
    <cellStyle name="Обычный 3 8" xfId="360"/>
    <cellStyle name="Обычный 3 8 2" xfId="2446"/>
    <cellStyle name="Обычный 3 9" xfId="361"/>
    <cellStyle name="Обычный 3 9 2" xfId="2447"/>
    <cellStyle name="Обычный 3 9 2 2" xfId="3446"/>
    <cellStyle name="Обычный 3 9 2 2 2" xfId="3447"/>
    <cellStyle name="Обычный 3 9 2 2 2 2" xfId="3448"/>
    <cellStyle name="Обычный 3 9 2 2 2 2 2" xfId="3549"/>
    <cellStyle name="Обычный 3 9 2 2 3" xfId="3449"/>
    <cellStyle name="Обычный 3 9 2 2 3 2" xfId="3550"/>
    <cellStyle name="Обычный 3 9 2 3" xfId="3450"/>
    <cellStyle name="Обычный 3 9 2 3 2" xfId="3451"/>
    <cellStyle name="Обычный 3 9 2 3 2 2" xfId="3571"/>
    <cellStyle name="Обычный 3 9 2 3 3" xfId="3584"/>
    <cellStyle name="Обычный 3 9 2 4" xfId="3572"/>
    <cellStyle name="Обычный 3 9 2 5" xfId="3573"/>
    <cellStyle name="Обычный 3_TABL_ЦКТИ_2011вода1,19" xfId="362"/>
    <cellStyle name="Обычный 30" xfId="3452"/>
    <cellStyle name="Обычный 31" xfId="3453"/>
    <cellStyle name="Обычный 32" xfId="3574"/>
    <cellStyle name="Обычный 33" xfId="3575"/>
    <cellStyle name="Обычный 34" xfId="3576"/>
    <cellStyle name="Обычный 35" xfId="3577"/>
    <cellStyle name="Обычный 36" xfId="3578"/>
    <cellStyle name="Обычный 37" xfId="3580"/>
    <cellStyle name="Обычный 4" xfId="16"/>
    <cellStyle name="Обычный 4 2" xfId="363"/>
    <cellStyle name="Обычный 4 2 2" xfId="2448"/>
    <cellStyle name="Обычный 4 2 2 2" xfId="3454"/>
    <cellStyle name="Обычный 4 2 2 2 2" xfId="3455"/>
    <cellStyle name="Обычный 4 2 3" xfId="2449"/>
    <cellStyle name="Обычный 4 2 4" xfId="2450"/>
    <cellStyle name="Обычный 4 2 5" xfId="2451"/>
    <cellStyle name="Обычный 4 2 6" xfId="3456"/>
    <cellStyle name="Обычный 4 2 6 2" xfId="3457"/>
    <cellStyle name="Обычный 4 2 6 3" xfId="3458"/>
    <cellStyle name="Обычный 4 2_46EP.2012(v0.1)" xfId="2452"/>
    <cellStyle name="Обычный 4 3" xfId="364"/>
    <cellStyle name="Обычный 4 3 2" xfId="2453"/>
    <cellStyle name="Обычный 4 3 2 2" xfId="3459"/>
    <cellStyle name="Обычный 4 3 2 2 2" xfId="3460"/>
    <cellStyle name="Обычный 4 3 3" xfId="3461"/>
    <cellStyle name="Обычный 4 3 3 2" xfId="3462"/>
    <cellStyle name="Обычный 4 3 4" xfId="3463"/>
    <cellStyle name="Обычный 4 4" xfId="423"/>
    <cellStyle name="Обычный 4 4 2" xfId="3464"/>
    <cellStyle name="Обычный 4 4 3" xfId="3465"/>
    <cellStyle name="Обычный 4 5" xfId="2454"/>
    <cellStyle name="Обычный 4 5 2" xfId="3466"/>
    <cellStyle name="Обычный 4 5 2 2" xfId="3467"/>
    <cellStyle name="Обычный 4 5 2 2 2" xfId="3468"/>
    <cellStyle name="Обычный 4 6" xfId="3469"/>
    <cellStyle name="Обычный 4 7" xfId="3470"/>
    <cellStyle name="Обычный 4 7 2" xfId="3471"/>
    <cellStyle name="Обычный 4 8" xfId="3472"/>
    <cellStyle name="Обычный 4 9" xfId="3473"/>
    <cellStyle name="Обычный 4_ARMRAZR" xfId="2455"/>
    <cellStyle name="Обычный 5" xfId="365"/>
    <cellStyle name="Обычный 5 2" xfId="366"/>
    <cellStyle name="Обычный 5 2 2" xfId="367"/>
    <cellStyle name="Обычный 5 2 2 2" xfId="3474"/>
    <cellStyle name="Обычный 5 2 3" xfId="2456"/>
    <cellStyle name="Обычный 5 3" xfId="368"/>
    <cellStyle name="Обычный 5 4" xfId="369"/>
    <cellStyle name="Обычный 5 5" xfId="2457"/>
    <cellStyle name="Обычный 5 5 2" xfId="3475"/>
    <cellStyle name="Обычный 5 6" xfId="3476"/>
    <cellStyle name="Обычный 6" xfId="370"/>
    <cellStyle name="Обычный 6 2" xfId="371"/>
    <cellStyle name="Обычный 6 2 2" xfId="2458"/>
    <cellStyle name="Обычный 6 3" xfId="2459"/>
    <cellStyle name="Обычный 7" xfId="372"/>
    <cellStyle name="Обычный 7 2" xfId="373"/>
    <cellStyle name="Обычный 7 2 2" xfId="2460"/>
    <cellStyle name="Обычный 7 2 3" xfId="3477"/>
    <cellStyle name="Обычный 7 3" xfId="2461"/>
    <cellStyle name="Обычный 7 4" xfId="3478"/>
    <cellStyle name="Обычный 8" xfId="374"/>
    <cellStyle name="Обычный 8 2" xfId="2462"/>
    <cellStyle name="Обычный 8 3" xfId="2463"/>
    <cellStyle name="Обычный 8 4" xfId="3479"/>
    <cellStyle name="Обычный 9" xfId="375"/>
    <cellStyle name="Обычный 9 2" xfId="376"/>
    <cellStyle name="Обычный 9 2 2" xfId="2464"/>
    <cellStyle name="Обычный 9 3" xfId="2465"/>
    <cellStyle name="Обычный_Расчет 2009_под объёмы 2008_с текущим ремонтом" xfId="17"/>
    <cellStyle name="Обычный_РЭК_табл" xfId="2"/>
    <cellStyle name="Обычный1" xfId="2466"/>
    <cellStyle name="Ошибка" xfId="377"/>
    <cellStyle name="Ошибка 2" xfId="3480"/>
    <cellStyle name="Плохой 10" xfId="2467"/>
    <cellStyle name="Плохой 2" xfId="2468"/>
    <cellStyle name="Плохой 2 2" xfId="2469"/>
    <cellStyle name="Плохой 3" xfId="2470"/>
    <cellStyle name="Плохой 3 2" xfId="2471"/>
    <cellStyle name="Плохой 4" xfId="2472"/>
    <cellStyle name="Плохой 4 2" xfId="2473"/>
    <cellStyle name="Плохой 5" xfId="2474"/>
    <cellStyle name="Плохой 5 2" xfId="2475"/>
    <cellStyle name="Плохой 6" xfId="2476"/>
    <cellStyle name="Плохой 6 2" xfId="2477"/>
    <cellStyle name="Плохой 7" xfId="2478"/>
    <cellStyle name="Плохой 7 2" xfId="2479"/>
    <cellStyle name="Плохой 8" xfId="2480"/>
    <cellStyle name="Плохой 8 2" xfId="2481"/>
    <cellStyle name="Плохой 9" xfId="2482"/>
    <cellStyle name="Плохой 9 2" xfId="2483"/>
    <cellStyle name="По центру с переносом" xfId="2484"/>
    <cellStyle name="По центру с переносом 2" xfId="2485"/>
    <cellStyle name="По центру с переносом 3" xfId="2486"/>
    <cellStyle name="По центру с переносом 4" xfId="2487"/>
    <cellStyle name="По ширине с переносом" xfId="2488"/>
    <cellStyle name="По ширине с переносом 2" xfId="2489"/>
    <cellStyle name="По ширине с переносом 3" xfId="2490"/>
    <cellStyle name="По ширине с переносом 4" xfId="2491"/>
    <cellStyle name="Подгруппа" xfId="378"/>
    <cellStyle name="Подгруппа 2" xfId="3481"/>
    <cellStyle name="Поле ввода" xfId="379"/>
    <cellStyle name="Пояснение 10" xfId="2492"/>
    <cellStyle name="Пояснение 2" xfId="2493"/>
    <cellStyle name="Пояснение 2 2" xfId="2494"/>
    <cellStyle name="Пояснение 3" xfId="2495"/>
    <cellStyle name="Пояснение 3 2" xfId="2496"/>
    <cellStyle name="Пояснение 4" xfId="2497"/>
    <cellStyle name="Пояснение 4 2" xfId="2498"/>
    <cellStyle name="Пояснение 5" xfId="2499"/>
    <cellStyle name="Пояснение 5 2" xfId="2500"/>
    <cellStyle name="Пояснение 6" xfId="2501"/>
    <cellStyle name="Пояснение 6 2" xfId="2502"/>
    <cellStyle name="Пояснение 7" xfId="2503"/>
    <cellStyle name="Пояснение 7 2" xfId="2504"/>
    <cellStyle name="Пояснение 8" xfId="2505"/>
    <cellStyle name="Пояснение 8 2" xfId="2506"/>
    <cellStyle name="Пояснение 9" xfId="2507"/>
    <cellStyle name="Пояснение 9 2" xfId="2508"/>
    <cellStyle name="Примечание 10" xfId="2509"/>
    <cellStyle name="Примечание 10 2" xfId="2510"/>
    <cellStyle name="Примечание 10 3" xfId="2511"/>
    <cellStyle name="Примечание 10 4" xfId="2512"/>
    <cellStyle name="Примечание 10_46EE.2011(v1.0)" xfId="2513"/>
    <cellStyle name="Примечание 11" xfId="2514"/>
    <cellStyle name="Примечание 11 2" xfId="2515"/>
    <cellStyle name="Примечание 11 3" xfId="2516"/>
    <cellStyle name="Примечание 11 4" xfId="2517"/>
    <cellStyle name="Примечание 11_46EE.2011(v1.0)" xfId="2518"/>
    <cellStyle name="Примечание 12" xfId="2519"/>
    <cellStyle name="Примечание 12 2" xfId="2520"/>
    <cellStyle name="Примечание 12 3" xfId="2521"/>
    <cellStyle name="Примечание 12 4" xfId="2522"/>
    <cellStyle name="Примечание 12_46EE.2011(v1.0)" xfId="2523"/>
    <cellStyle name="Примечание 13" xfId="2524"/>
    <cellStyle name="Примечание 14" xfId="2525"/>
    <cellStyle name="Примечание 15" xfId="2526"/>
    <cellStyle name="Примечание 16" xfId="2527"/>
    <cellStyle name="Примечание 17" xfId="2528"/>
    <cellStyle name="Примечание 18" xfId="2529"/>
    <cellStyle name="Примечание 19" xfId="2530"/>
    <cellStyle name="Примечание 2" xfId="2531"/>
    <cellStyle name="Примечание 2 2" xfId="2532"/>
    <cellStyle name="Примечание 2 3" xfId="2533"/>
    <cellStyle name="Примечание 2 4" xfId="2534"/>
    <cellStyle name="Примечание 2 5" xfId="2535"/>
    <cellStyle name="Примечание 2 6" xfId="2536"/>
    <cellStyle name="Примечание 2 7" xfId="2537"/>
    <cellStyle name="Примечание 2 8" xfId="2538"/>
    <cellStyle name="Примечание 2 9" xfId="2539"/>
    <cellStyle name="Примечание 2_46EE.2011(v1.0)" xfId="2540"/>
    <cellStyle name="Примечание 20" xfId="2541"/>
    <cellStyle name="Примечание 21" xfId="2542"/>
    <cellStyle name="Примечание 22" xfId="2543"/>
    <cellStyle name="Примечание 23" xfId="2544"/>
    <cellStyle name="Примечание 24" xfId="2545"/>
    <cellStyle name="Примечание 25" xfId="2546"/>
    <cellStyle name="Примечание 26" xfId="2547"/>
    <cellStyle name="Примечание 27" xfId="2548"/>
    <cellStyle name="Примечание 28" xfId="2549"/>
    <cellStyle name="Примечание 29" xfId="2550"/>
    <cellStyle name="Примечание 3" xfId="2551"/>
    <cellStyle name="Примечание 3 2" xfId="2552"/>
    <cellStyle name="Примечание 3 3" xfId="2553"/>
    <cellStyle name="Примечание 3 4" xfId="2554"/>
    <cellStyle name="Примечание 3 5" xfId="2555"/>
    <cellStyle name="Примечание 3 6" xfId="2556"/>
    <cellStyle name="Примечание 3 7" xfId="2557"/>
    <cellStyle name="Примечание 3 8" xfId="2558"/>
    <cellStyle name="Примечание 3 9" xfId="2559"/>
    <cellStyle name="Примечание 3_46EE.2011(v1.0)" xfId="2560"/>
    <cellStyle name="Примечание 30" xfId="2561"/>
    <cellStyle name="Примечание 31" xfId="2562"/>
    <cellStyle name="Примечание 32" xfId="2563"/>
    <cellStyle name="Примечание 33" xfId="2564"/>
    <cellStyle name="Примечание 34" xfId="2565"/>
    <cellStyle name="Примечание 35" xfId="2566"/>
    <cellStyle name="Примечание 36" xfId="2567"/>
    <cellStyle name="Примечание 37" xfId="2568"/>
    <cellStyle name="Примечание 4" xfId="2569"/>
    <cellStyle name="Примечание 4 2" xfId="2570"/>
    <cellStyle name="Примечание 4 3" xfId="2571"/>
    <cellStyle name="Примечание 4 4" xfId="2572"/>
    <cellStyle name="Примечание 4 5" xfId="2573"/>
    <cellStyle name="Примечание 4 6" xfId="2574"/>
    <cellStyle name="Примечание 4 7" xfId="2575"/>
    <cellStyle name="Примечание 4 8" xfId="2576"/>
    <cellStyle name="Примечание 4 9" xfId="2577"/>
    <cellStyle name="Примечание 4_46EE.2011(v1.0)" xfId="2578"/>
    <cellStyle name="Примечание 5" xfId="2579"/>
    <cellStyle name="Примечание 5 2" xfId="2580"/>
    <cellStyle name="Примечание 5 3" xfId="2581"/>
    <cellStyle name="Примечание 5 4" xfId="2582"/>
    <cellStyle name="Примечание 5 5" xfId="2583"/>
    <cellStyle name="Примечание 5 6" xfId="2584"/>
    <cellStyle name="Примечание 5 7" xfId="2585"/>
    <cellStyle name="Примечание 5 8" xfId="2586"/>
    <cellStyle name="Примечание 5 9" xfId="2587"/>
    <cellStyle name="Примечание 5_46EE.2011(v1.0)" xfId="2588"/>
    <cellStyle name="Примечание 6" xfId="2589"/>
    <cellStyle name="Примечание 6 2" xfId="2590"/>
    <cellStyle name="Примечание 6_46EE.2011(v1.0)" xfId="2591"/>
    <cellStyle name="Примечание 7" xfId="2592"/>
    <cellStyle name="Примечание 7 2" xfId="2593"/>
    <cellStyle name="Примечание 7_46EE.2011(v1.0)" xfId="2594"/>
    <cellStyle name="Примечание 8" xfId="2595"/>
    <cellStyle name="Примечание 8 2" xfId="2596"/>
    <cellStyle name="Примечание 8_46EE.2011(v1.0)" xfId="2597"/>
    <cellStyle name="Примечание 9" xfId="2598"/>
    <cellStyle name="Примечание 9 2" xfId="2599"/>
    <cellStyle name="Примечание 9_46EE.2011(v1.0)" xfId="2600"/>
    <cellStyle name="Продукт" xfId="380"/>
    <cellStyle name="Процент_ГСМ (з)" xfId="3482"/>
    <cellStyle name="Процентный" xfId="1" builtinId="5"/>
    <cellStyle name="Процентный 10" xfId="2601"/>
    <cellStyle name="Процентный 11" xfId="3483"/>
    <cellStyle name="Процентный 11 2" xfId="3484"/>
    <cellStyle name="Процентный 11 2 2" xfId="3485"/>
    <cellStyle name="Процентный 12" xfId="3486"/>
    <cellStyle name="Процентный 12 2" xfId="3487"/>
    <cellStyle name="Процентный 13" xfId="3579"/>
    <cellStyle name="Процентный 2" xfId="4"/>
    <cellStyle name="Процентный 2 2" xfId="7"/>
    <cellStyle name="Процентный 2 2 2" xfId="381"/>
    <cellStyle name="Процентный 2 2 2 2" xfId="2602"/>
    <cellStyle name="Процентный 2 2 3" xfId="2603"/>
    <cellStyle name="Процентный 2 2 4" xfId="2604"/>
    <cellStyle name="Процентный 2 3" xfId="382"/>
    <cellStyle name="Процентный 2 3 2" xfId="2605"/>
    <cellStyle name="Процентный 2 3 3" xfId="2606"/>
    <cellStyle name="Процентный 2 3 4" xfId="2607"/>
    <cellStyle name="Процентный 2 4" xfId="383"/>
    <cellStyle name="Процентный 2 5" xfId="384"/>
    <cellStyle name="Процентный 2 5 2" xfId="3488"/>
    <cellStyle name="Процентный 2 6" xfId="2608"/>
    <cellStyle name="Процентный 2 7" xfId="3489"/>
    <cellStyle name="Процентный 3" xfId="18"/>
    <cellStyle name="Процентный 3 2" xfId="2609"/>
    <cellStyle name="Процентный 3 3" xfId="2610"/>
    <cellStyle name="Процентный 3 4" xfId="2611"/>
    <cellStyle name="Процентный 3 5" xfId="3490"/>
    <cellStyle name="Процентный 3 5 2" xfId="3491"/>
    <cellStyle name="Процентный 3 5 3" xfId="3492"/>
    <cellStyle name="Процентный 4" xfId="14"/>
    <cellStyle name="Процентный 4 2" xfId="2612"/>
    <cellStyle name="Процентный 4 3" xfId="2613"/>
    <cellStyle name="Процентный 4 4" xfId="2614"/>
    <cellStyle name="Процентный 4 5" xfId="2615"/>
    <cellStyle name="Процентный 4 6" xfId="3493"/>
    <cellStyle name="Процентный 5" xfId="385"/>
    <cellStyle name="Процентный 5 2" xfId="386"/>
    <cellStyle name="Процентный 5 3" xfId="2616"/>
    <cellStyle name="Процентный 5 4" xfId="3494"/>
    <cellStyle name="Процентный 6" xfId="387"/>
    <cellStyle name="Процентный 6 2" xfId="3495"/>
    <cellStyle name="Процентный 7" xfId="388"/>
    <cellStyle name="Процентный 7 2" xfId="3496"/>
    <cellStyle name="Процентный 8" xfId="2617"/>
    <cellStyle name="Процентный 8 2" xfId="3497"/>
    <cellStyle name="Процентный 9" xfId="2618"/>
    <cellStyle name="Пункт раздела" xfId="389"/>
    <cellStyle name="Разница" xfId="390"/>
    <cellStyle name="Разница 2" xfId="3498"/>
    <cellStyle name="Рамки" xfId="391"/>
    <cellStyle name="Рамки 2" xfId="2619"/>
    <cellStyle name="Рамки 2 2" xfId="3499"/>
    <cellStyle name="Рамки 3" xfId="3500"/>
    <cellStyle name="Расчетный" xfId="3501"/>
    <cellStyle name="Сводная таблица" xfId="392"/>
    <cellStyle name="Связанная ячейка 10" xfId="2620"/>
    <cellStyle name="Связанная ячейка 2" xfId="2621"/>
    <cellStyle name="Связанная ячейка 2 2" xfId="2622"/>
    <cellStyle name="Связанная ячейка 2_46EE.2011(v1.0)" xfId="2623"/>
    <cellStyle name="Связанная ячейка 3" xfId="2624"/>
    <cellStyle name="Связанная ячейка 3 2" xfId="2625"/>
    <cellStyle name="Связанная ячейка 3_46EE.2011(v1.0)" xfId="2626"/>
    <cellStyle name="Связанная ячейка 4" xfId="2627"/>
    <cellStyle name="Связанная ячейка 4 2" xfId="2628"/>
    <cellStyle name="Связанная ячейка 4_46EE.2011(v1.0)" xfId="2629"/>
    <cellStyle name="Связанная ячейка 5" xfId="2630"/>
    <cellStyle name="Связанная ячейка 5 2" xfId="2631"/>
    <cellStyle name="Связанная ячейка 5_46EE.2011(v1.0)" xfId="2632"/>
    <cellStyle name="Связанная ячейка 6" xfId="2633"/>
    <cellStyle name="Связанная ячейка 6 2" xfId="2634"/>
    <cellStyle name="Связанная ячейка 6_46EE.2011(v1.0)" xfId="2635"/>
    <cellStyle name="Связанная ячейка 7" xfId="2636"/>
    <cellStyle name="Связанная ячейка 7 2" xfId="2637"/>
    <cellStyle name="Связанная ячейка 7_46EE.2011(v1.0)" xfId="2638"/>
    <cellStyle name="Связанная ячейка 8" xfId="2639"/>
    <cellStyle name="Связанная ячейка 8 2" xfId="2640"/>
    <cellStyle name="Связанная ячейка 8_46EE.2011(v1.0)" xfId="2641"/>
    <cellStyle name="Связанная ячейка 9" xfId="2642"/>
    <cellStyle name="Связанная ячейка 9 2" xfId="2643"/>
    <cellStyle name="Связанная ячейка 9_46EE.2011(v1.0)" xfId="2644"/>
    <cellStyle name="Стиль 1" xfId="393"/>
    <cellStyle name="Стиль 1 2" xfId="394"/>
    <cellStyle name="Стиль 1 2 2" xfId="2645"/>
    <cellStyle name="Стиль 1 2 2 2" xfId="2646"/>
    <cellStyle name="Стиль 1 2 2 2 2" xfId="2647"/>
    <cellStyle name="Стиль 1 2 2 3" xfId="2648"/>
    <cellStyle name="Стиль 1 2 3" xfId="2649"/>
    <cellStyle name="Стиль 1 2_46EP.2011(v2.0)" xfId="2650"/>
    <cellStyle name="Стиль 1 3" xfId="395"/>
    <cellStyle name="Стиль 1 3 2" xfId="2651"/>
    <cellStyle name="Стиль 1 3 3" xfId="3502"/>
    <cellStyle name="Стиль 1 4" xfId="2652"/>
    <cellStyle name="Стиль 1_БП АП 2010" xfId="396"/>
    <cellStyle name="Стиль 2" xfId="397"/>
    <cellStyle name="Стиль 2 2" xfId="2653"/>
    <cellStyle name="Стиль 2 3" xfId="3503"/>
    <cellStyle name="Стиль 3" xfId="3504"/>
    <cellStyle name="Стиль 3 2" xfId="3505"/>
    <cellStyle name="Стиль 4" xfId="3506"/>
    <cellStyle name="Стиль 4 2" xfId="3507"/>
    <cellStyle name="Стиль 5" xfId="3508"/>
    <cellStyle name="Стиль 5 2" xfId="3509"/>
    <cellStyle name="Субсчет" xfId="398"/>
    <cellStyle name="Счет" xfId="399"/>
    <cellStyle name="ТЕКСТ" xfId="400"/>
    <cellStyle name="ТЕКСТ 10" xfId="2654"/>
    <cellStyle name="ТЕКСТ 2" xfId="2655"/>
    <cellStyle name="ТЕКСТ 3" xfId="2656"/>
    <cellStyle name="ТЕКСТ 4" xfId="2657"/>
    <cellStyle name="ТЕКСТ 5" xfId="2658"/>
    <cellStyle name="ТЕКСТ 6" xfId="2659"/>
    <cellStyle name="ТЕКСТ 7" xfId="2660"/>
    <cellStyle name="ТЕКСТ 8" xfId="2661"/>
    <cellStyle name="ТЕКСТ 9" xfId="2662"/>
    <cellStyle name="Текст предупреждения 10" xfId="2663"/>
    <cellStyle name="Текст предупреждения 2" xfId="2664"/>
    <cellStyle name="Текст предупреждения 2 2" xfId="2665"/>
    <cellStyle name="Текст предупреждения 3" xfId="2666"/>
    <cellStyle name="Текст предупреждения 3 2" xfId="2667"/>
    <cellStyle name="Текст предупреждения 4" xfId="2668"/>
    <cellStyle name="Текст предупреждения 4 2" xfId="2669"/>
    <cellStyle name="Текст предупреждения 5" xfId="2670"/>
    <cellStyle name="Текст предупреждения 5 2" xfId="2671"/>
    <cellStyle name="Текст предупреждения 6" xfId="2672"/>
    <cellStyle name="Текст предупреждения 6 2" xfId="2673"/>
    <cellStyle name="Текст предупреждения 7" xfId="2674"/>
    <cellStyle name="Текст предупреждения 7 2" xfId="2675"/>
    <cellStyle name="Текст предупреждения 8" xfId="2676"/>
    <cellStyle name="Текст предупреждения 8 2" xfId="2677"/>
    <cellStyle name="Текст предупреждения 9" xfId="2678"/>
    <cellStyle name="Текст предупреждения 9 2" xfId="2679"/>
    <cellStyle name="Текстовый" xfId="401"/>
    <cellStyle name="Текстовый 10" xfId="2680"/>
    <cellStyle name="Текстовый 11" xfId="2681"/>
    <cellStyle name="Текстовый 12" xfId="2682"/>
    <cellStyle name="Текстовый 13" xfId="2683"/>
    <cellStyle name="Текстовый 14" xfId="2684"/>
    <cellStyle name="Текстовый 15" xfId="2685"/>
    <cellStyle name="Текстовый 16" xfId="2686"/>
    <cellStyle name="Текстовый 2" xfId="402"/>
    <cellStyle name="Текстовый 3" xfId="2687"/>
    <cellStyle name="Текстовый 4" xfId="2688"/>
    <cellStyle name="Текстовый 5" xfId="2689"/>
    <cellStyle name="Текстовый 6" xfId="2690"/>
    <cellStyle name="Текстовый 7" xfId="2691"/>
    <cellStyle name="Текстовый 8" xfId="2692"/>
    <cellStyle name="Текстовый 9" xfId="2693"/>
    <cellStyle name="Текстовый_1" xfId="2694"/>
    <cellStyle name="Тысячи [0]_2 пг2001г пр-в ДОК" xfId="3510"/>
    <cellStyle name="Тысячи_14APnakl" xfId="403"/>
    <cellStyle name="ФИКСИРОВАННЫЙ" xfId="2695"/>
    <cellStyle name="ФИКСИРОВАННЫЙ 2" xfId="2696"/>
    <cellStyle name="ФИКСИРОВАННЫЙ 3" xfId="2697"/>
    <cellStyle name="ФИКСИРОВАННЫЙ 4" xfId="2698"/>
    <cellStyle name="ФИКСИРОВАННЫЙ 5" xfId="2699"/>
    <cellStyle name="ФИКСИРОВАННЫЙ 6" xfId="2700"/>
    <cellStyle name="ФИКСИРОВАННЫЙ 7" xfId="2701"/>
    <cellStyle name="ФИКСИРОВАННЫЙ 8" xfId="2702"/>
    <cellStyle name="ФИКСИРОВАННЫЙ 9" xfId="2703"/>
    <cellStyle name="ФИКСИРОВАННЫЙ_1" xfId="2704"/>
    <cellStyle name="Финансовый" xfId="5" builtinId="3"/>
    <cellStyle name="Финансовый [0] 2" xfId="3511"/>
    <cellStyle name="Финансовый [0] 2 2" xfId="3512"/>
    <cellStyle name="Финансовый [0] 2 3" xfId="3513"/>
    <cellStyle name="Финансовый [0] 3" xfId="3514"/>
    <cellStyle name="Финансовый 10" xfId="3515"/>
    <cellStyle name="Финансовый 10 2" xfId="3516"/>
    <cellStyle name="Финансовый 11" xfId="3517"/>
    <cellStyle name="Финансовый 11 2" xfId="3518"/>
    <cellStyle name="Финансовый 12" xfId="3519"/>
    <cellStyle name="Финансовый 13" xfId="3548"/>
    <cellStyle name="Финансовый 2" xfId="19"/>
    <cellStyle name="Финансовый 2 2" xfId="404"/>
    <cellStyle name="Финансовый 2 2 2" xfId="2705"/>
    <cellStyle name="Финансовый 2 2 3" xfId="2706"/>
    <cellStyle name="Финансовый 2 2 4" xfId="2707"/>
    <cellStyle name="Финансовый 2 2 5" xfId="3520"/>
    <cellStyle name="Финансовый 2 2_INDEX.STATION.2012(v1.0)_" xfId="2708"/>
    <cellStyle name="Финансовый 2 3" xfId="8"/>
    <cellStyle name="Финансовый 2 4" xfId="2709"/>
    <cellStyle name="Финансовый 2 5" xfId="2710"/>
    <cellStyle name="Финансовый 2 5 2" xfId="3521"/>
    <cellStyle name="Финансовый 2 6" xfId="2711"/>
    <cellStyle name="Финансовый 2 7" xfId="3522"/>
    <cellStyle name="Финансовый 2 8" xfId="3523"/>
    <cellStyle name="Финансовый 2_46EE.2011(v1.0)" xfId="2712"/>
    <cellStyle name="Финансовый 3" xfId="15"/>
    <cellStyle name="Финансовый 3 2" xfId="2713"/>
    <cellStyle name="Финансовый 3 2 2" xfId="2714"/>
    <cellStyle name="Финансовый 3 2_UPDATE.MONITORING.OS.EE.2.02.TO.1.3.64" xfId="2715"/>
    <cellStyle name="Финансовый 3 3" xfId="2716"/>
    <cellStyle name="Финансовый 3 4" xfId="2717"/>
    <cellStyle name="Финансовый 3 5" xfId="2718"/>
    <cellStyle name="Финансовый 3 6" xfId="2719"/>
    <cellStyle name="Финансовый 3 8" xfId="3524"/>
    <cellStyle name="Финансовый 3_ARMRAZR" xfId="2720"/>
    <cellStyle name="Финансовый 4" xfId="405"/>
    <cellStyle name="Финансовый 4 2" xfId="406"/>
    <cellStyle name="Финансовый 4 2 2" xfId="2721"/>
    <cellStyle name="Финансовый 4 3" xfId="2722"/>
    <cellStyle name="Финансовый 4 3 2" xfId="3525"/>
    <cellStyle name="Финансовый 4 4" xfId="3526"/>
    <cellStyle name="Финансовый 4_TEHSHEET" xfId="2723"/>
    <cellStyle name="Финансовый 5" xfId="407"/>
    <cellStyle name="Финансовый 5 2" xfId="2724"/>
    <cellStyle name="Финансовый 5 3" xfId="3527"/>
    <cellStyle name="Финансовый 6" xfId="2725"/>
    <cellStyle name="Финансовый 6 2" xfId="2726"/>
    <cellStyle name="Финансовый 6 3" xfId="3528"/>
    <cellStyle name="Финансовый 7" xfId="2727"/>
    <cellStyle name="Финансовый 7 2" xfId="3529"/>
    <cellStyle name="Финансовый 7 2 2" xfId="3530"/>
    <cellStyle name="Финансовый 7 3" xfId="3531"/>
    <cellStyle name="Финансовый 8" xfId="2761"/>
    <cellStyle name="Финансовый 8 2" xfId="3532"/>
    <cellStyle name="Финансовый 9" xfId="3533"/>
    <cellStyle name="Финансовый 9 2" xfId="3534"/>
    <cellStyle name="Финансовый0[0]_FU_bal" xfId="408"/>
    <cellStyle name="Формула" xfId="409"/>
    <cellStyle name="Формула 2" xfId="2728"/>
    <cellStyle name="Формула 2 2" xfId="2729"/>
    <cellStyle name="Формула 3" xfId="2730"/>
    <cellStyle name="Формула 4" xfId="3535"/>
    <cellStyle name="Формула_A РТ 2009 Рязаньэнерго" xfId="2731"/>
    <cellStyle name="ФормулаВБ" xfId="410"/>
    <cellStyle name="ФормулаВБ 2" xfId="411"/>
    <cellStyle name="ФормулаНаКонтроль" xfId="412"/>
    <cellStyle name="ФормулаНаКонтроль 2" xfId="2732"/>
    <cellStyle name="ФормулаНаКонтроль 2 2" xfId="3536"/>
    <cellStyle name="ФормулаНаКонтроль 3" xfId="3537"/>
    <cellStyle name="ФормулаНаКонтроль_GRES.2007.5" xfId="2733"/>
    <cellStyle name="Хороший 10" xfId="2734"/>
    <cellStyle name="Хороший 2" xfId="2735"/>
    <cellStyle name="Хороший 2 2" xfId="2736"/>
    <cellStyle name="Хороший 3" xfId="2737"/>
    <cellStyle name="Хороший 3 2" xfId="2738"/>
    <cellStyle name="Хороший 4" xfId="2739"/>
    <cellStyle name="Хороший 4 2" xfId="2740"/>
    <cellStyle name="Хороший 5" xfId="2741"/>
    <cellStyle name="Хороший 5 2" xfId="2742"/>
    <cellStyle name="Хороший 6" xfId="2743"/>
    <cellStyle name="Хороший 6 2" xfId="2744"/>
    <cellStyle name="Хороший 7" xfId="2745"/>
    <cellStyle name="Хороший 7 2" xfId="2746"/>
    <cellStyle name="Хороший 8" xfId="2747"/>
    <cellStyle name="Хороший 8 2" xfId="2748"/>
    <cellStyle name="Хороший 9" xfId="2749"/>
    <cellStyle name="Хороший 9 2" xfId="2750"/>
    <cellStyle name="Цена_продукта" xfId="413"/>
    <cellStyle name="Ценовой" xfId="3538"/>
    <cellStyle name="Цифры по центру с десятыми" xfId="2751"/>
    <cellStyle name="Цифры по центру с десятыми 2" xfId="2752"/>
    <cellStyle name="Цифры по центру с десятыми 2 2" xfId="3539"/>
    <cellStyle name="Цифры по центру с десятыми 3" xfId="2753"/>
    <cellStyle name="Цифры по центру с десятыми 3 2" xfId="3540"/>
    <cellStyle name="Цифры по центру с десятыми 4" xfId="2754"/>
    <cellStyle name="Цифры по центру с десятыми 4 2" xfId="3541"/>
    <cellStyle name="Цифры по центру с десятыми 5" xfId="3542"/>
    <cellStyle name="число" xfId="414"/>
    <cellStyle name="Џђћ–…ќ’ќ›‰" xfId="415"/>
    <cellStyle name="Џђћ–…ќ’ќ›‰ 2" xfId="2755"/>
    <cellStyle name="Џђћ–…ќ’ќ›‰ 2 2" xfId="3543"/>
    <cellStyle name="Џђћ–…ќ’ќ›‰ 3" xfId="2756"/>
    <cellStyle name="Шапка" xfId="416"/>
    <cellStyle name="Шапка 2" xfId="3544"/>
    <cellStyle name="Шапка таблицы" xfId="417"/>
    <cellStyle name="Шапка таблицы 2" xfId="2757"/>
    <cellStyle name="Шапка таблицы 2 2" xfId="3545"/>
    <cellStyle name="Шапка таблицы 3" xfId="3546"/>
    <cellStyle name="Шапка_4DNS.UPDATE.EXAMPLE" xfId="2758"/>
    <cellStyle name="ШАУ" xfId="418"/>
    <cellStyle name="ШАУ 2" xfId="3547"/>
    <cellStyle name="標準_PL-CF sheet" xfId="419"/>
    <cellStyle name="㼿" xfId="2762"/>
    <cellStyle name="㼿?" xfId="2763"/>
    <cellStyle name="㼿㼿" xfId="2764"/>
    <cellStyle name="㼿㼿 2" xfId="2765"/>
    <cellStyle name="㼿㼿?" xfId="2766"/>
    <cellStyle name="㼿㼿? 2" xfId="2767"/>
    <cellStyle name="㼿㼿? 3" xfId="2768"/>
    <cellStyle name="㼿㼿㼿" xfId="2769"/>
    <cellStyle name="㼿㼿㼿 2" xfId="2770"/>
    <cellStyle name="㼿㼿㼿?" xfId="2771"/>
    <cellStyle name="㼿㼿㼿? 2" xfId="2772"/>
    <cellStyle name="㼿㼿㼿? 3" xfId="2773"/>
    <cellStyle name="㼿㼿㼿㼿" xfId="2774"/>
    <cellStyle name="㼿㼿㼿㼿?" xfId="2775"/>
    <cellStyle name="㼿㼿㼿㼿㼿" xfId="2776"/>
    <cellStyle name="䁺_x0001_" xfId="420"/>
    <cellStyle name="䁺_x0001_ 2" xfId="2759"/>
  </cellStyles>
  <dxfs count="0"/>
  <tableStyles count="0" defaultTableStyle="TableStyleMedium9" defaultPivotStyle="PivotStyleLight16"/>
  <colors>
    <mruColors>
      <color rgb="FFE1FFFF"/>
      <color rgb="FFB3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7.xml"/><Relationship Id="rId21" Type="http://schemas.openxmlformats.org/officeDocument/2006/relationships/externalLink" Target="externalLinks/externalLink1.xml"/><Relationship Id="rId42" Type="http://schemas.openxmlformats.org/officeDocument/2006/relationships/externalLink" Target="externalLinks/externalLink22.xml"/><Relationship Id="rId63" Type="http://schemas.openxmlformats.org/officeDocument/2006/relationships/externalLink" Target="externalLinks/externalLink43.xml"/><Relationship Id="rId84" Type="http://schemas.openxmlformats.org/officeDocument/2006/relationships/externalLink" Target="externalLinks/externalLink64.xml"/><Relationship Id="rId138" Type="http://schemas.openxmlformats.org/officeDocument/2006/relationships/externalLink" Target="externalLinks/externalLink118.xml"/><Relationship Id="rId159" Type="http://schemas.openxmlformats.org/officeDocument/2006/relationships/externalLink" Target="externalLinks/externalLink139.xml"/><Relationship Id="rId170" Type="http://schemas.openxmlformats.org/officeDocument/2006/relationships/externalLink" Target="externalLinks/externalLink150.xml"/><Relationship Id="rId191" Type="http://schemas.openxmlformats.org/officeDocument/2006/relationships/externalLink" Target="externalLinks/externalLink171.xml"/><Relationship Id="rId205" Type="http://schemas.openxmlformats.org/officeDocument/2006/relationships/externalLink" Target="externalLinks/externalLink185.xml"/><Relationship Id="rId226" Type="http://schemas.openxmlformats.org/officeDocument/2006/relationships/externalLink" Target="externalLinks/externalLink206.xml"/><Relationship Id="rId247" Type="http://schemas.openxmlformats.org/officeDocument/2006/relationships/externalLink" Target="externalLinks/externalLink227.xml"/><Relationship Id="rId107" Type="http://schemas.openxmlformats.org/officeDocument/2006/relationships/externalLink" Target="externalLinks/externalLink87.xml"/><Relationship Id="rId268" Type="http://schemas.openxmlformats.org/officeDocument/2006/relationships/externalLink" Target="externalLinks/externalLink248.xml"/><Relationship Id="rId289" Type="http://schemas.openxmlformats.org/officeDocument/2006/relationships/externalLink" Target="externalLinks/externalLink269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33.xml"/><Relationship Id="rId74" Type="http://schemas.openxmlformats.org/officeDocument/2006/relationships/externalLink" Target="externalLinks/externalLink54.xml"/><Relationship Id="rId128" Type="http://schemas.openxmlformats.org/officeDocument/2006/relationships/externalLink" Target="externalLinks/externalLink108.xml"/><Relationship Id="rId149" Type="http://schemas.openxmlformats.org/officeDocument/2006/relationships/externalLink" Target="externalLinks/externalLink129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5.xml"/><Relationship Id="rId160" Type="http://schemas.openxmlformats.org/officeDocument/2006/relationships/externalLink" Target="externalLinks/externalLink140.xml"/><Relationship Id="rId181" Type="http://schemas.openxmlformats.org/officeDocument/2006/relationships/externalLink" Target="externalLinks/externalLink161.xml"/><Relationship Id="rId216" Type="http://schemas.openxmlformats.org/officeDocument/2006/relationships/externalLink" Target="externalLinks/externalLink196.xml"/><Relationship Id="rId237" Type="http://schemas.openxmlformats.org/officeDocument/2006/relationships/externalLink" Target="externalLinks/externalLink217.xml"/><Relationship Id="rId258" Type="http://schemas.openxmlformats.org/officeDocument/2006/relationships/externalLink" Target="externalLinks/externalLink238.xml"/><Relationship Id="rId279" Type="http://schemas.openxmlformats.org/officeDocument/2006/relationships/externalLink" Target="externalLinks/externalLink259.xml"/><Relationship Id="rId22" Type="http://schemas.openxmlformats.org/officeDocument/2006/relationships/externalLink" Target="externalLinks/externalLink2.xml"/><Relationship Id="rId43" Type="http://schemas.openxmlformats.org/officeDocument/2006/relationships/externalLink" Target="externalLinks/externalLink23.xml"/><Relationship Id="rId64" Type="http://schemas.openxmlformats.org/officeDocument/2006/relationships/externalLink" Target="externalLinks/externalLink44.xml"/><Relationship Id="rId118" Type="http://schemas.openxmlformats.org/officeDocument/2006/relationships/externalLink" Target="externalLinks/externalLink98.xml"/><Relationship Id="rId139" Type="http://schemas.openxmlformats.org/officeDocument/2006/relationships/externalLink" Target="externalLinks/externalLink119.xml"/><Relationship Id="rId290" Type="http://schemas.openxmlformats.org/officeDocument/2006/relationships/externalLink" Target="externalLinks/externalLink270.xml"/><Relationship Id="rId85" Type="http://schemas.openxmlformats.org/officeDocument/2006/relationships/externalLink" Target="externalLinks/externalLink65.xml"/><Relationship Id="rId150" Type="http://schemas.openxmlformats.org/officeDocument/2006/relationships/externalLink" Target="externalLinks/externalLink130.xml"/><Relationship Id="rId171" Type="http://schemas.openxmlformats.org/officeDocument/2006/relationships/externalLink" Target="externalLinks/externalLink151.xml"/><Relationship Id="rId192" Type="http://schemas.openxmlformats.org/officeDocument/2006/relationships/externalLink" Target="externalLinks/externalLink172.xml"/><Relationship Id="rId206" Type="http://schemas.openxmlformats.org/officeDocument/2006/relationships/externalLink" Target="externalLinks/externalLink186.xml"/><Relationship Id="rId227" Type="http://schemas.openxmlformats.org/officeDocument/2006/relationships/externalLink" Target="externalLinks/externalLink207.xml"/><Relationship Id="rId248" Type="http://schemas.openxmlformats.org/officeDocument/2006/relationships/externalLink" Target="externalLinks/externalLink228.xml"/><Relationship Id="rId269" Type="http://schemas.openxmlformats.org/officeDocument/2006/relationships/externalLink" Target="externalLinks/externalLink249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3.xml"/><Relationship Id="rId108" Type="http://schemas.openxmlformats.org/officeDocument/2006/relationships/externalLink" Target="externalLinks/externalLink88.xml"/><Relationship Id="rId129" Type="http://schemas.openxmlformats.org/officeDocument/2006/relationships/externalLink" Target="externalLinks/externalLink109.xml"/><Relationship Id="rId280" Type="http://schemas.openxmlformats.org/officeDocument/2006/relationships/externalLink" Target="externalLinks/externalLink260.xml"/><Relationship Id="rId54" Type="http://schemas.openxmlformats.org/officeDocument/2006/relationships/externalLink" Target="externalLinks/externalLink34.xml"/><Relationship Id="rId75" Type="http://schemas.openxmlformats.org/officeDocument/2006/relationships/externalLink" Target="externalLinks/externalLink55.xml"/><Relationship Id="rId96" Type="http://schemas.openxmlformats.org/officeDocument/2006/relationships/externalLink" Target="externalLinks/externalLink76.xml"/><Relationship Id="rId140" Type="http://schemas.openxmlformats.org/officeDocument/2006/relationships/externalLink" Target="externalLinks/externalLink120.xml"/><Relationship Id="rId161" Type="http://schemas.openxmlformats.org/officeDocument/2006/relationships/externalLink" Target="externalLinks/externalLink141.xml"/><Relationship Id="rId182" Type="http://schemas.openxmlformats.org/officeDocument/2006/relationships/externalLink" Target="externalLinks/externalLink162.xml"/><Relationship Id="rId217" Type="http://schemas.openxmlformats.org/officeDocument/2006/relationships/externalLink" Target="externalLinks/externalLink197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18.xml"/><Relationship Id="rId259" Type="http://schemas.openxmlformats.org/officeDocument/2006/relationships/externalLink" Target="externalLinks/externalLink239.xml"/><Relationship Id="rId23" Type="http://schemas.openxmlformats.org/officeDocument/2006/relationships/externalLink" Target="externalLinks/externalLink3.xml"/><Relationship Id="rId119" Type="http://schemas.openxmlformats.org/officeDocument/2006/relationships/externalLink" Target="externalLinks/externalLink99.xml"/><Relationship Id="rId270" Type="http://schemas.openxmlformats.org/officeDocument/2006/relationships/externalLink" Target="externalLinks/externalLink250.xml"/><Relationship Id="rId291" Type="http://schemas.openxmlformats.org/officeDocument/2006/relationships/externalLink" Target="externalLinks/externalLink271.xml"/><Relationship Id="rId44" Type="http://schemas.openxmlformats.org/officeDocument/2006/relationships/externalLink" Target="externalLinks/externalLink24.xml"/><Relationship Id="rId65" Type="http://schemas.openxmlformats.org/officeDocument/2006/relationships/externalLink" Target="externalLinks/externalLink45.xml"/><Relationship Id="rId86" Type="http://schemas.openxmlformats.org/officeDocument/2006/relationships/externalLink" Target="externalLinks/externalLink66.xml"/><Relationship Id="rId130" Type="http://schemas.openxmlformats.org/officeDocument/2006/relationships/externalLink" Target="externalLinks/externalLink110.xml"/><Relationship Id="rId151" Type="http://schemas.openxmlformats.org/officeDocument/2006/relationships/externalLink" Target="externalLinks/externalLink131.xml"/><Relationship Id="rId172" Type="http://schemas.openxmlformats.org/officeDocument/2006/relationships/externalLink" Target="externalLinks/externalLink152.xml"/><Relationship Id="rId193" Type="http://schemas.openxmlformats.org/officeDocument/2006/relationships/externalLink" Target="externalLinks/externalLink173.xml"/><Relationship Id="rId207" Type="http://schemas.openxmlformats.org/officeDocument/2006/relationships/externalLink" Target="externalLinks/externalLink187.xml"/><Relationship Id="rId228" Type="http://schemas.openxmlformats.org/officeDocument/2006/relationships/externalLink" Target="externalLinks/externalLink208.xml"/><Relationship Id="rId249" Type="http://schemas.openxmlformats.org/officeDocument/2006/relationships/externalLink" Target="externalLinks/externalLink229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89.xml"/><Relationship Id="rId260" Type="http://schemas.openxmlformats.org/officeDocument/2006/relationships/externalLink" Target="externalLinks/externalLink240.xml"/><Relationship Id="rId281" Type="http://schemas.openxmlformats.org/officeDocument/2006/relationships/externalLink" Target="externalLinks/externalLink261.xml"/><Relationship Id="rId34" Type="http://schemas.openxmlformats.org/officeDocument/2006/relationships/externalLink" Target="externalLinks/externalLink14.xml"/><Relationship Id="rId55" Type="http://schemas.openxmlformats.org/officeDocument/2006/relationships/externalLink" Target="externalLinks/externalLink35.xml"/><Relationship Id="rId76" Type="http://schemas.openxmlformats.org/officeDocument/2006/relationships/externalLink" Target="externalLinks/externalLink56.xml"/><Relationship Id="rId97" Type="http://schemas.openxmlformats.org/officeDocument/2006/relationships/externalLink" Target="externalLinks/externalLink77.xml"/><Relationship Id="rId120" Type="http://schemas.openxmlformats.org/officeDocument/2006/relationships/externalLink" Target="externalLinks/externalLink100.xml"/><Relationship Id="rId141" Type="http://schemas.openxmlformats.org/officeDocument/2006/relationships/externalLink" Target="externalLinks/externalLink12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1.xml"/><Relationship Id="rId92" Type="http://schemas.openxmlformats.org/officeDocument/2006/relationships/externalLink" Target="externalLinks/externalLink72.xml"/><Relationship Id="rId162" Type="http://schemas.openxmlformats.org/officeDocument/2006/relationships/externalLink" Target="externalLinks/externalLink142.xml"/><Relationship Id="rId183" Type="http://schemas.openxmlformats.org/officeDocument/2006/relationships/externalLink" Target="externalLinks/externalLink163.xml"/><Relationship Id="rId213" Type="http://schemas.openxmlformats.org/officeDocument/2006/relationships/externalLink" Target="externalLinks/externalLink193.xml"/><Relationship Id="rId218" Type="http://schemas.openxmlformats.org/officeDocument/2006/relationships/externalLink" Target="externalLinks/externalLink198.xml"/><Relationship Id="rId234" Type="http://schemas.openxmlformats.org/officeDocument/2006/relationships/externalLink" Target="externalLinks/externalLink214.xml"/><Relationship Id="rId239" Type="http://schemas.openxmlformats.org/officeDocument/2006/relationships/externalLink" Target="externalLinks/externalLink21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9.xml"/><Relationship Id="rId250" Type="http://schemas.openxmlformats.org/officeDocument/2006/relationships/externalLink" Target="externalLinks/externalLink230.xml"/><Relationship Id="rId255" Type="http://schemas.openxmlformats.org/officeDocument/2006/relationships/externalLink" Target="externalLinks/externalLink235.xml"/><Relationship Id="rId271" Type="http://schemas.openxmlformats.org/officeDocument/2006/relationships/externalLink" Target="externalLinks/externalLink251.xml"/><Relationship Id="rId276" Type="http://schemas.openxmlformats.org/officeDocument/2006/relationships/externalLink" Target="externalLinks/externalLink256.xml"/><Relationship Id="rId292" Type="http://schemas.openxmlformats.org/officeDocument/2006/relationships/theme" Target="theme/theme1.xml"/><Relationship Id="rId24" Type="http://schemas.openxmlformats.org/officeDocument/2006/relationships/externalLink" Target="externalLinks/externalLink4.xml"/><Relationship Id="rId40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25.xml"/><Relationship Id="rId66" Type="http://schemas.openxmlformats.org/officeDocument/2006/relationships/externalLink" Target="externalLinks/externalLink46.xml"/><Relationship Id="rId87" Type="http://schemas.openxmlformats.org/officeDocument/2006/relationships/externalLink" Target="externalLinks/externalLink67.xml"/><Relationship Id="rId110" Type="http://schemas.openxmlformats.org/officeDocument/2006/relationships/externalLink" Target="externalLinks/externalLink90.xml"/><Relationship Id="rId115" Type="http://schemas.openxmlformats.org/officeDocument/2006/relationships/externalLink" Target="externalLinks/externalLink95.xml"/><Relationship Id="rId131" Type="http://schemas.openxmlformats.org/officeDocument/2006/relationships/externalLink" Target="externalLinks/externalLink111.xml"/><Relationship Id="rId136" Type="http://schemas.openxmlformats.org/officeDocument/2006/relationships/externalLink" Target="externalLinks/externalLink116.xml"/><Relationship Id="rId157" Type="http://schemas.openxmlformats.org/officeDocument/2006/relationships/externalLink" Target="externalLinks/externalLink137.xml"/><Relationship Id="rId178" Type="http://schemas.openxmlformats.org/officeDocument/2006/relationships/externalLink" Target="externalLinks/externalLink158.xml"/><Relationship Id="rId61" Type="http://schemas.openxmlformats.org/officeDocument/2006/relationships/externalLink" Target="externalLinks/externalLink41.xml"/><Relationship Id="rId82" Type="http://schemas.openxmlformats.org/officeDocument/2006/relationships/externalLink" Target="externalLinks/externalLink62.xml"/><Relationship Id="rId152" Type="http://schemas.openxmlformats.org/officeDocument/2006/relationships/externalLink" Target="externalLinks/externalLink132.xml"/><Relationship Id="rId173" Type="http://schemas.openxmlformats.org/officeDocument/2006/relationships/externalLink" Target="externalLinks/externalLink153.xml"/><Relationship Id="rId194" Type="http://schemas.openxmlformats.org/officeDocument/2006/relationships/externalLink" Target="externalLinks/externalLink174.xml"/><Relationship Id="rId199" Type="http://schemas.openxmlformats.org/officeDocument/2006/relationships/externalLink" Target="externalLinks/externalLink179.xml"/><Relationship Id="rId203" Type="http://schemas.openxmlformats.org/officeDocument/2006/relationships/externalLink" Target="externalLinks/externalLink183.xml"/><Relationship Id="rId208" Type="http://schemas.openxmlformats.org/officeDocument/2006/relationships/externalLink" Target="externalLinks/externalLink188.xml"/><Relationship Id="rId229" Type="http://schemas.openxmlformats.org/officeDocument/2006/relationships/externalLink" Target="externalLinks/externalLink209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204.xml"/><Relationship Id="rId240" Type="http://schemas.openxmlformats.org/officeDocument/2006/relationships/externalLink" Target="externalLinks/externalLink220.xml"/><Relationship Id="rId245" Type="http://schemas.openxmlformats.org/officeDocument/2006/relationships/externalLink" Target="externalLinks/externalLink225.xml"/><Relationship Id="rId261" Type="http://schemas.openxmlformats.org/officeDocument/2006/relationships/externalLink" Target="externalLinks/externalLink241.xml"/><Relationship Id="rId266" Type="http://schemas.openxmlformats.org/officeDocument/2006/relationships/externalLink" Target="externalLinks/externalLink246.xml"/><Relationship Id="rId287" Type="http://schemas.openxmlformats.org/officeDocument/2006/relationships/externalLink" Target="externalLinks/externalLink267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Relationship Id="rId56" Type="http://schemas.openxmlformats.org/officeDocument/2006/relationships/externalLink" Target="externalLinks/externalLink36.xml"/><Relationship Id="rId77" Type="http://schemas.openxmlformats.org/officeDocument/2006/relationships/externalLink" Target="externalLinks/externalLink57.xml"/><Relationship Id="rId100" Type="http://schemas.openxmlformats.org/officeDocument/2006/relationships/externalLink" Target="externalLinks/externalLink80.xml"/><Relationship Id="rId105" Type="http://schemas.openxmlformats.org/officeDocument/2006/relationships/externalLink" Target="externalLinks/externalLink85.xml"/><Relationship Id="rId126" Type="http://schemas.openxmlformats.org/officeDocument/2006/relationships/externalLink" Target="externalLinks/externalLink106.xml"/><Relationship Id="rId147" Type="http://schemas.openxmlformats.org/officeDocument/2006/relationships/externalLink" Target="externalLinks/externalLink127.xml"/><Relationship Id="rId168" Type="http://schemas.openxmlformats.org/officeDocument/2006/relationships/externalLink" Target="externalLinks/externalLink148.xml"/><Relationship Id="rId282" Type="http://schemas.openxmlformats.org/officeDocument/2006/relationships/externalLink" Target="externalLinks/externalLink26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1.xml"/><Relationship Id="rId72" Type="http://schemas.openxmlformats.org/officeDocument/2006/relationships/externalLink" Target="externalLinks/externalLink52.xml"/><Relationship Id="rId93" Type="http://schemas.openxmlformats.org/officeDocument/2006/relationships/externalLink" Target="externalLinks/externalLink73.xml"/><Relationship Id="rId98" Type="http://schemas.openxmlformats.org/officeDocument/2006/relationships/externalLink" Target="externalLinks/externalLink78.xml"/><Relationship Id="rId121" Type="http://schemas.openxmlformats.org/officeDocument/2006/relationships/externalLink" Target="externalLinks/externalLink101.xml"/><Relationship Id="rId142" Type="http://schemas.openxmlformats.org/officeDocument/2006/relationships/externalLink" Target="externalLinks/externalLink122.xml"/><Relationship Id="rId163" Type="http://schemas.openxmlformats.org/officeDocument/2006/relationships/externalLink" Target="externalLinks/externalLink143.xml"/><Relationship Id="rId184" Type="http://schemas.openxmlformats.org/officeDocument/2006/relationships/externalLink" Target="externalLinks/externalLink164.xml"/><Relationship Id="rId189" Type="http://schemas.openxmlformats.org/officeDocument/2006/relationships/externalLink" Target="externalLinks/externalLink169.xml"/><Relationship Id="rId219" Type="http://schemas.openxmlformats.org/officeDocument/2006/relationships/externalLink" Target="externalLinks/externalLink199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94.xml"/><Relationship Id="rId230" Type="http://schemas.openxmlformats.org/officeDocument/2006/relationships/externalLink" Target="externalLinks/externalLink210.xml"/><Relationship Id="rId235" Type="http://schemas.openxmlformats.org/officeDocument/2006/relationships/externalLink" Target="externalLinks/externalLink215.xml"/><Relationship Id="rId251" Type="http://schemas.openxmlformats.org/officeDocument/2006/relationships/externalLink" Target="externalLinks/externalLink231.xml"/><Relationship Id="rId256" Type="http://schemas.openxmlformats.org/officeDocument/2006/relationships/externalLink" Target="externalLinks/externalLink236.xml"/><Relationship Id="rId277" Type="http://schemas.openxmlformats.org/officeDocument/2006/relationships/externalLink" Target="externalLinks/externalLink257.xml"/><Relationship Id="rId25" Type="http://schemas.openxmlformats.org/officeDocument/2006/relationships/externalLink" Target="externalLinks/externalLink5.xml"/><Relationship Id="rId46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47.xml"/><Relationship Id="rId116" Type="http://schemas.openxmlformats.org/officeDocument/2006/relationships/externalLink" Target="externalLinks/externalLink96.xml"/><Relationship Id="rId137" Type="http://schemas.openxmlformats.org/officeDocument/2006/relationships/externalLink" Target="externalLinks/externalLink117.xml"/><Relationship Id="rId158" Type="http://schemas.openxmlformats.org/officeDocument/2006/relationships/externalLink" Target="externalLinks/externalLink138.xml"/><Relationship Id="rId272" Type="http://schemas.openxmlformats.org/officeDocument/2006/relationships/externalLink" Target="externalLinks/externalLink252.xml"/><Relationship Id="rId29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42.xml"/><Relationship Id="rId83" Type="http://schemas.openxmlformats.org/officeDocument/2006/relationships/externalLink" Target="externalLinks/externalLink63.xml"/><Relationship Id="rId88" Type="http://schemas.openxmlformats.org/officeDocument/2006/relationships/externalLink" Target="externalLinks/externalLink68.xml"/><Relationship Id="rId111" Type="http://schemas.openxmlformats.org/officeDocument/2006/relationships/externalLink" Target="externalLinks/externalLink91.xml"/><Relationship Id="rId132" Type="http://schemas.openxmlformats.org/officeDocument/2006/relationships/externalLink" Target="externalLinks/externalLink112.xml"/><Relationship Id="rId153" Type="http://schemas.openxmlformats.org/officeDocument/2006/relationships/externalLink" Target="externalLinks/externalLink133.xml"/><Relationship Id="rId174" Type="http://schemas.openxmlformats.org/officeDocument/2006/relationships/externalLink" Target="externalLinks/externalLink154.xml"/><Relationship Id="rId179" Type="http://schemas.openxmlformats.org/officeDocument/2006/relationships/externalLink" Target="externalLinks/externalLink159.xml"/><Relationship Id="rId195" Type="http://schemas.openxmlformats.org/officeDocument/2006/relationships/externalLink" Target="externalLinks/externalLink175.xml"/><Relationship Id="rId209" Type="http://schemas.openxmlformats.org/officeDocument/2006/relationships/externalLink" Target="externalLinks/externalLink189.xml"/><Relationship Id="rId190" Type="http://schemas.openxmlformats.org/officeDocument/2006/relationships/externalLink" Target="externalLinks/externalLink170.xml"/><Relationship Id="rId204" Type="http://schemas.openxmlformats.org/officeDocument/2006/relationships/externalLink" Target="externalLinks/externalLink184.xml"/><Relationship Id="rId220" Type="http://schemas.openxmlformats.org/officeDocument/2006/relationships/externalLink" Target="externalLinks/externalLink200.xml"/><Relationship Id="rId225" Type="http://schemas.openxmlformats.org/officeDocument/2006/relationships/externalLink" Target="externalLinks/externalLink205.xml"/><Relationship Id="rId241" Type="http://schemas.openxmlformats.org/officeDocument/2006/relationships/externalLink" Target="externalLinks/externalLink221.xml"/><Relationship Id="rId246" Type="http://schemas.openxmlformats.org/officeDocument/2006/relationships/externalLink" Target="externalLinks/externalLink226.xml"/><Relationship Id="rId267" Type="http://schemas.openxmlformats.org/officeDocument/2006/relationships/externalLink" Target="externalLinks/externalLink247.xml"/><Relationship Id="rId288" Type="http://schemas.openxmlformats.org/officeDocument/2006/relationships/externalLink" Target="externalLinks/externalLink268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37.xml"/><Relationship Id="rId106" Type="http://schemas.openxmlformats.org/officeDocument/2006/relationships/externalLink" Target="externalLinks/externalLink86.xml"/><Relationship Id="rId127" Type="http://schemas.openxmlformats.org/officeDocument/2006/relationships/externalLink" Target="externalLinks/externalLink107.xml"/><Relationship Id="rId262" Type="http://schemas.openxmlformats.org/officeDocument/2006/relationships/externalLink" Target="externalLinks/externalLink242.xml"/><Relationship Id="rId283" Type="http://schemas.openxmlformats.org/officeDocument/2006/relationships/externalLink" Target="externalLinks/externalLink26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53.xml"/><Relationship Id="rId78" Type="http://schemas.openxmlformats.org/officeDocument/2006/relationships/externalLink" Target="externalLinks/externalLink58.xml"/><Relationship Id="rId94" Type="http://schemas.openxmlformats.org/officeDocument/2006/relationships/externalLink" Target="externalLinks/externalLink74.xml"/><Relationship Id="rId99" Type="http://schemas.openxmlformats.org/officeDocument/2006/relationships/externalLink" Target="externalLinks/externalLink79.xml"/><Relationship Id="rId101" Type="http://schemas.openxmlformats.org/officeDocument/2006/relationships/externalLink" Target="externalLinks/externalLink81.xml"/><Relationship Id="rId122" Type="http://schemas.openxmlformats.org/officeDocument/2006/relationships/externalLink" Target="externalLinks/externalLink102.xml"/><Relationship Id="rId143" Type="http://schemas.openxmlformats.org/officeDocument/2006/relationships/externalLink" Target="externalLinks/externalLink123.xml"/><Relationship Id="rId148" Type="http://schemas.openxmlformats.org/officeDocument/2006/relationships/externalLink" Target="externalLinks/externalLink128.xml"/><Relationship Id="rId164" Type="http://schemas.openxmlformats.org/officeDocument/2006/relationships/externalLink" Target="externalLinks/externalLink144.xml"/><Relationship Id="rId169" Type="http://schemas.openxmlformats.org/officeDocument/2006/relationships/externalLink" Target="externalLinks/externalLink149.xml"/><Relationship Id="rId185" Type="http://schemas.openxmlformats.org/officeDocument/2006/relationships/externalLink" Target="externalLinks/externalLink1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0.xml"/><Relationship Id="rId210" Type="http://schemas.openxmlformats.org/officeDocument/2006/relationships/externalLink" Target="externalLinks/externalLink190.xml"/><Relationship Id="rId215" Type="http://schemas.openxmlformats.org/officeDocument/2006/relationships/externalLink" Target="externalLinks/externalLink195.xml"/><Relationship Id="rId236" Type="http://schemas.openxmlformats.org/officeDocument/2006/relationships/externalLink" Target="externalLinks/externalLink216.xml"/><Relationship Id="rId257" Type="http://schemas.openxmlformats.org/officeDocument/2006/relationships/externalLink" Target="externalLinks/externalLink237.xml"/><Relationship Id="rId278" Type="http://schemas.openxmlformats.org/officeDocument/2006/relationships/externalLink" Target="externalLinks/externalLink258.xml"/><Relationship Id="rId26" Type="http://schemas.openxmlformats.org/officeDocument/2006/relationships/externalLink" Target="externalLinks/externalLink6.xml"/><Relationship Id="rId231" Type="http://schemas.openxmlformats.org/officeDocument/2006/relationships/externalLink" Target="externalLinks/externalLink211.xml"/><Relationship Id="rId252" Type="http://schemas.openxmlformats.org/officeDocument/2006/relationships/externalLink" Target="externalLinks/externalLink232.xml"/><Relationship Id="rId273" Type="http://schemas.openxmlformats.org/officeDocument/2006/relationships/externalLink" Target="externalLinks/externalLink253.xml"/><Relationship Id="rId294" Type="http://schemas.openxmlformats.org/officeDocument/2006/relationships/sharedStrings" Target="sharedStrings.xml"/><Relationship Id="rId47" Type="http://schemas.openxmlformats.org/officeDocument/2006/relationships/externalLink" Target="externalLinks/externalLink27.xml"/><Relationship Id="rId68" Type="http://schemas.openxmlformats.org/officeDocument/2006/relationships/externalLink" Target="externalLinks/externalLink48.xml"/><Relationship Id="rId89" Type="http://schemas.openxmlformats.org/officeDocument/2006/relationships/externalLink" Target="externalLinks/externalLink69.xml"/><Relationship Id="rId112" Type="http://schemas.openxmlformats.org/officeDocument/2006/relationships/externalLink" Target="externalLinks/externalLink92.xml"/><Relationship Id="rId133" Type="http://schemas.openxmlformats.org/officeDocument/2006/relationships/externalLink" Target="externalLinks/externalLink113.xml"/><Relationship Id="rId154" Type="http://schemas.openxmlformats.org/officeDocument/2006/relationships/externalLink" Target="externalLinks/externalLink134.xml"/><Relationship Id="rId175" Type="http://schemas.openxmlformats.org/officeDocument/2006/relationships/externalLink" Target="externalLinks/externalLink155.xml"/><Relationship Id="rId196" Type="http://schemas.openxmlformats.org/officeDocument/2006/relationships/externalLink" Target="externalLinks/externalLink176.xml"/><Relationship Id="rId200" Type="http://schemas.openxmlformats.org/officeDocument/2006/relationships/externalLink" Target="externalLinks/externalLink180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201.xml"/><Relationship Id="rId242" Type="http://schemas.openxmlformats.org/officeDocument/2006/relationships/externalLink" Target="externalLinks/externalLink222.xml"/><Relationship Id="rId263" Type="http://schemas.openxmlformats.org/officeDocument/2006/relationships/externalLink" Target="externalLinks/externalLink243.xml"/><Relationship Id="rId284" Type="http://schemas.openxmlformats.org/officeDocument/2006/relationships/externalLink" Target="externalLinks/externalLink264.xml"/><Relationship Id="rId37" Type="http://schemas.openxmlformats.org/officeDocument/2006/relationships/externalLink" Target="externalLinks/externalLink17.xml"/><Relationship Id="rId58" Type="http://schemas.openxmlformats.org/officeDocument/2006/relationships/externalLink" Target="externalLinks/externalLink38.xml"/><Relationship Id="rId79" Type="http://schemas.openxmlformats.org/officeDocument/2006/relationships/externalLink" Target="externalLinks/externalLink59.xml"/><Relationship Id="rId102" Type="http://schemas.openxmlformats.org/officeDocument/2006/relationships/externalLink" Target="externalLinks/externalLink82.xml"/><Relationship Id="rId123" Type="http://schemas.openxmlformats.org/officeDocument/2006/relationships/externalLink" Target="externalLinks/externalLink103.xml"/><Relationship Id="rId144" Type="http://schemas.openxmlformats.org/officeDocument/2006/relationships/externalLink" Target="externalLinks/externalLink124.xml"/><Relationship Id="rId90" Type="http://schemas.openxmlformats.org/officeDocument/2006/relationships/externalLink" Target="externalLinks/externalLink70.xml"/><Relationship Id="rId165" Type="http://schemas.openxmlformats.org/officeDocument/2006/relationships/externalLink" Target="externalLinks/externalLink145.xml"/><Relationship Id="rId186" Type="http://schemas.openxmlformats.org/officeDocument/2006/relationships/externalLink" Target="externalLinks/externalLink166.xml"/><Relationship Id="rId211" Type="http://schemas.openxmlformats.org/officeDocument/2006/relationships/externalLink" Target="externalLinks/externalLink191.xml"/><Relationship Id="rId232" Type="http://schemas.openxmlformats.org/officeDocument/2006/relationships/externalLink" Target="externalLinks/externalLink212.xml"/><Relationship Id="rId253" Type="http://schemas.openxmlformats.org/officeDocument/2006/relationships/externalLink" Target="externalLinks/externalLink233.xml"/><Relationship Id="rId274" Type="http://schemas.openxmlformats.org/officeDocument/2006/relationships/externalLink" Target="externalLinks/externalLink254.xml"/><Relationship Id="rId295" Type="http://schemas.openxmlformats.org/officeDocument/2006/relationships/calcChain" Target="calcChain.xml"/><Relationship Id="rId27" Type="http://schemas.openxmlformats.org/officeDocument/2006/relationships/externalLink" Target="externalLinks/externalLink7.xml"/><Relationship Id="rId48" Type="http://schemas.openxmlformats.org/officeDocument/2006/relationships/externalLink" Target="externalLinks/externalLink28.xml"/><Relationship Id="rId69" Type="http://schemas.openxmlformats.org/officeDocument/2006/relationships/externalLink" Target="externalLinks/externalLink49.xml"/><Relationship Id="rId113" Type="http://schemas.openxmlformats.org/officeDocument/2006/relationships/externalLink" Target="externalLinks/externalLink93.xml"/><Relationship Id="rId134" Type="http://schemas.openxmlformats.org/officeDocument/2006/relationships/externalLink" Target="externalLinks/externalLink114.xml"/><Relationship Id="rId80" Type="http://schemas.openxmlformats.org/officeDocument/2006/relationships/externalLink" Target="externalLinks/externalLink60.xml"/><Relationship Id="rId155" Type="http://schemas.openxmlformats.org/officeDocument/2006/relationships/externalLink" Target="externalLinks/externalLink135.xml"/><Relationship Id="rId176" Type="http://schemas.openxmlformats.org/officeDocument/2006/relationships/externalLink" Target="externalLinks/externalLink156.xml"/><Relationship Id="rId197" Type="http://schemas.openxmlformats.org/officeDocument/2006/relationships/externalLink" Target="externalLinks/externalLink177.xml"/><Relationship Id="rId201" Type="http://schemas.openxmlformats.org/officeDocument/2006/relationships/externalLink" Target="externalLinks/externalLink181.xml"/><Relationship Id="rId222" Type="http://schemas.openxmlformats.org/officeDocument/2006/relationships/externalLink" Target="externalLinks/externalLink202.xml"/><Relationship Id="rId243" Type="http://schemas.openxmlformats.org/officeDocument/2006/relationships/externalLink" Target="externalLinks/externalLink223.xml"/><Relationship Id="rId264" Type="http://schemas.openxmlformats.org/officeDocument/2006/relationships/externalLink" Target="externalLinks/externalLink244.xml"/><Relationship Id="rId285" Type="http://schemas.openxmlformats.org/officeDocument/2006/relationships/externalLink" Target="externalLinks/externalLink265.xml"/><Relationship Id="rId17" Type="http://schemas.openxmlformats.org/officeDocument/2006/relationships/worksheet" Target="worksheets/sheet17.xml"/><Relationship Id="rId38" Type="http://schemas.openxmlformats.org/officeDocument/2006/relationships/externalLink" Target="externalLinks/externalLink18.xml"/><Relationship Id="rId59" Type="http://schemas.openxmlformats.org/officeDocument/2006/relationships/externalLink" Target="externalLinks/externalLink39.xml"/><Relationship Id="rId103" Type="http://schemas.openxmlformats.org/officeDocument/2006/relationships/externalLink" Target="externalLinks/externalLink83.xml"/><Relationship Id="rId124" Type="http://schemas.openxmlformats.org/officeDocument/2006/relationships/externalLink" Target="externalLinks/externalLink104.xml"/><Relationship Id="rId70" Type="http://schemas.openxmlformats.org/officeDocument/2006/relationships/externalLink" Target="externalLinks/externalLink50.xml"/><Relationship Id="rId91" Type="http://schemas.openxmlformats.org/officeDocument/2006/relationships/externalLink" Target="externalLinks/externalLink71.xml"/><Relationship Id="rId145" Type="http://schemas.openxmlformats.org/officeDocument/2006/relationships/externalLink" Target="externalLinks/externalLink125.xml"/><Relationship Id="rId166" Type="http://schemas.openxmlformats.org/officeDocument/2006/relationships/externalLink" Target="externalLinks/externalLink146.xml"/><Relationship Id="rId187" Type="http://schemas.openxmlformats.org/officeDocument/2006/relationships/externalLink" Target="externalLinks/externalLink167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92.xml"/><Relationship Id="rId233" Type="http://schemas.openxmlformats.org/officeDocument/2006/relationships/externalLink" Target="externalLinks/externalLink213.xml"/><Relationship Id="rId254" Type="http://schemas.openxmlformats.org/officeDocument/2006/relationships/externalLink" Target="externalLinks/externalLink234.xml"/><Relationship Id="rId28" Type="http://schemas.openxmlformats.org/officeDocument/2006/relationships/externalLink" Target="externalLinks/externalLink8.xml"/><Relationship Id="rId49" Type="http://schemas.openxmlformats.org/officeDocument/2006/relationships/externalLink" Target="externalLinks/externalLink29.xml"/><Relationship Id="rId114" Type="http://schemas.openxmlformats.org/officeDocument/2006/relationships/externalLink" Target="externalLinks/externalLink94.xml"/><Relationship Id="rId275" Type="http://schemas.openxmlformats.org/officeDocument/2006/relationships/externalLink" Target="externalLinks/externalLink255.xml"/><Relationship Id="rId60" Type="http://schemas.openxmlformats.org/officeDocument/2006/relationships/externalLink" Target="externalLinks/externalLink40.xml"/><Relationship Id="rId81" Type="http://schemas.openxmlformats.org/officeDocument/2006/relationships/externalLink" Target="externalLinks/externalLink61.xml"/><Relationship Id="rId135" Type="http://schemas.openxmlformats.org/officeDocument/2006/relationships/externalLink" Target="externalLinks/externalLink115.xml"/><Relationship Id="rId156" Type="http://schemas.openxmlformats.org/officeDocument/2006/relationships/externalLink" Target="externalLinks/externalLink136.xml"/><Relationship Id="rId177" Type="http://schemas.openxmlformats.org/officeDocument/2006/relationships/externalLink" Target="externalLinks/externalLink157.xml"/><Relationship Id="rId198" Type="http://schemas.openxmlformats.org/officeDocument/2006/relationships/externalLink" Target="externalLinks/externalLink178.xml"/><Relationship Id="rId202" Type="http://schemas.openxmlformats.org/officeDocument/2006/relationships/externalLink" Target="externalLinks/externalLink182.xml"/><Relationship Id="rId223" Type="http://schemas.openxmlformats.org/officeDocument/2006/relationships/externalLink" Target="externalLinks/externalLink203.xml"/><Relationship Id="rId244" Type="http://schemas.openxmlformats.org/officeDocument/2006/relationships/externalLink" Target="externalLinks/externalLink224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9.xml"/><Relationship Id="rId265" Type="http://schemas.openxmlformats.org/officeDocument/2006/relationships/externalLink" Target="externalLinks/externalLink245.xml"/><Relationship Id="rId286" Type="http://schemas.openxmlformats.org/officeDocument/2006/relationships/externalLink" Target="externalLinks/externalLink266.xml"/><Relationship Id="rId50" Type="http://schemas.openxmlformats.org/officeDocument/2006/relationships/externalLink" Target="externalLinks/externalLink30.xml"/><Relationship Id="rId104" Type="http://schemas.openxmlformats.org/officeDocument/2006/relationships/externalLink" Target="externalLinks/externalLink84.xml"/><Relationship Id="rId125" Type="http://schemas.openxmlformats.org/officeDocument/2006/relationships/externalLink" Target="externalLinks/externalLink105.xml"/><Relationship Id="rId146" Type="http://schemas.openxmlformats.org/officeDocument/2006/relationships/externalLink" Target="externalLinks/externalLink126.xml"/><Relationship Id="rId167" Type="http://schemas.openxmlformats.org/officeDocument/2006/relationships/externalLink" Target="externalLinks/externalLink147.xml"/><Relationship Id="rId188" Type="http://schemas.openxmlformats.org/officeDocument/2006/relationships/externalLink" Target="externalLinks/externalLink16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6;&#1040;&#1057;&#1063;&#1045;&#1058;%20&#1058;&#1040;&#1056;&#1048;&#1060;&#1054;&#1042;/!&#1058;&#1040;&#1056;&#1048;&#1060;&#1053;&#1054;&#1045;%20&#1056;&#1045;&#1043;&#1059;&#1051;&#1048;&#1056;&#1054;&#1042;&#1040;&#1053;&#1048;&#1045;/!&#1058;&#1069;/2014/&#1055;&#1086;&#1083;&#1080;&#1090;&#1077;&#1093;/PROG.ESB.PLAN.4.178_(1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53;&#1050;%20&#1050;&#1088;&#1072;&#1089;&#1085;&#1072;&#1103;%20&#1085;&#1080;&#1090;&#1100;/PROG.ESB.PLAN.4.178_&#1086;&#1090;_01.04.201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43;&#1057;&#1056;%20&#1058;&#1069;&#1062;/PROG.ESB.PLAN.4.178_(1)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5;&#1088;&#1086;&#1083;&#1077;&#1090;&#1072;&#1088;&#1089;&#1082;&#1080;&#1081;%20&#1079;&#1072;&#1074;&#1086;&#1076;/&#1058;&#1045;&#1055;&#1051;&#1054;/PROG.ESB.PLAN.4.178_(1)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1;&#1072;&#1083;&#1072;&#1085;&#1089;\An(EsMon)\&#1061;&#1072;&#1085;&#1086;&#1074;&#1072;\&#1043;&#1088;(27.07.00)5&#1061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&#1061;&#1072;&#1085;&#1086;&#1074;&#1072;/&#1043;&#1088;(27.07.00)5&#1061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1;&#1072;&#1083;&#1072;&#1085;&#1089;\An(EsMon)\&#1061;&#1072;&#1085;&#1086;&#1074;&#1072;\&#1043;&#1088;(27.07.00)5&#1061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72;&#1083;&#1072;&#1085;&#1089;\An(EsMon)\&#1061;&#1072;&#1085;&#1086;&#1074;&#1072;\&#1043;&#1088;(27.07.00)5&#1061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ndrey.Apukhtin\Documents\&#1058;&#1072;&#1088;&#1080;&#1092;&#1085;&#1086;&#1077;%20&#1088;&#1077;&#1075;&#1091;&#1083;&#1080;&#1088;&#1086;&#1074;&#1072;&#1085;&#1080;&#1077;\&#1054;&#1090;&#1095;&#1077;&#1090;&#1085;&#1086;&#1089;&#1090;&#1100;\&#1057;&#1055;&#1041;\2016\&#1088;&#1072;&#1089;&#1082;&#1088;&#1099;&#1090;&#1080;&#1077;%20&#1080;&#1085;&#1092;&#1086;&#1088;&#1084;&#1072;&#1094;&#1080;&#1080;_openinfo\WARM.OPENINFO.PLAN.4.178_v1.0_10.05.2016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h/Desktop/&#1043;&#1086;&#1083;&#1086;&#1074;&#1095;&#1091;&#1082;%20&#1045;.&#1048;/&#1057;&#1086;&#1074;&#1072;&#1074;&#1090;&#1086;/WARM.TOPL.Q1.2011_spb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Users\buh\Desktop\&#1043;&#1086;&#1083;&#1086;&#1074;&#1095;&#1091;&#1082;%20&#1045;.&#1048;\&#1057;&#1086;&#1074;&#1072;&#1074;&#1090;&#1086;\WARM.TOPL.Q1.2011_spb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buh/Desktop/&#1043;&#1086;&#1083;&#1086;&#1074;&#1095;&#1091;&#1082;%20&#1045;.&#1048;/&#1057;&#1086;&#1074;&#1072;&#1074;&#1090;&#1086;/WARM.TOPL.Q1.2011_spb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buh\Desktop\&#1043;&#1086;&#1083;&#1086;&#1074;&#1095;&#1091;&#1082;%20&#1045;.&#1048;\&#1057;&#1086;&#1074;&#1072;&#1074;&#1090;&#1086;\WARM.TOPL.Q1.2011_spb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Reemstma\2001%20audit\Final\PBC%20received\FS%2001%20Dec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min\&#1056;&#1072;&#1073;&#1086;&#1095;&#1080;&#1081;%20&#1089;&#1090;&#1086;&#1083;\&#1054;&#1090;&#1095;&#1077;&#1090;&#1099;%20&#1087;&#1086;%20&#1090;&#1072;&#1088;&#1080;&#1092;&#1085;&#1086;&#1084;&#1091;%20&#1082;&#1086;&#1084;&#1080;&#1090;&#1077;&#1090;&#1091;\2013\WARM.CALC.QV.4.178_v.1.5.1%201%20&#1087;&#1086;&#1083;&#1091;&#1075;&#1086;&#1076;&#1080;&#1077;%202013&#1075;%20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h/AppData/Roaming/Microsoft/Excel/3REK/&#1050;&#1086;&#1087;&#1080;&#1103;%20&#1075;&#1086;&#1076;%20WARM.3REK.2010.4.78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Users\buh\AppData\Roaming\Microsoft\Excel\3REK\&#1050;&#1086;&#1087;&#1080;&#1103;%20&#1075;&#1086;&#1076;%20WARM.3REK.2010.4.78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buh/AppData/Roaming/Microsoft/Excel/3REK/&#1050;&#1086;&#1087;&#1080;&#1103;%20&#1075;&#1086;&#1076;%20WARM.3REK.2010.4.78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6;&#1082;&#1091;&#1084;&#1077;&#1085;&#1090;&#1099;/&#1047;&#1072;&#1088;&#1087;&#1083;&#1072;&#1090;&#1072;/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buh\AppData\Roaming\Microsoft\Excel\3REK\&#1050;&#1086;&#1087;&#1080;&#1103;%20&#1075;&#1086;&#1076;%20WARM.3REK.2010.4.78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&#1069;&#1082;&#1089;&#1087;&#1077;&#1088;&#1090;&#1080;&#1079;&#1099;\2014\&#1058;&#1077;&#1087;&#1083;&#1086;&#1089;&#1085;&#1072;&#1073;&#1078;&#1077;&#1085;&#1080;&#1077;\&#1058;&#1088;&#1077;&#1089;&#1090;%20&#1051;&#1077;&#1085;&#1084;&#1086;&#1089;&#1090;&#1086;&#1089;&#1090;&#1088;&#1086;&#1081;\WARM.CALC.PLAN.4.178_&#1087;&#1083;&#1072;&#1085;_&#1085;&#1072;_2014_&#1089;&#1088;&#1086;&#1082;_&#1076;&#1086;_15_&#1084;&#1072;&#1103;%20(2).xlsx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82;&#1089;&#1087;&#1077;&#1088;&#1090;&#1080;&#1079;&#1099;/2014/&#1058;&#1077;&#1087;&#1083;&#1086;&#1089;&#1085;&#1072;&#1073;&#1078;&#1077;&#1085;&#1080;&#1077;/&#1058;&#1088;&#1077;&#1089;&#1090;%20&#1051;&#1077;&#1085;&#1084;&#1086;&#1089;&#1090;&#1086;&#1089;&#1090;&#1088;&#1086;&#1081;/WARM.CALC.PLAN.4.178_&#1087;&#1083;&#1072;&#1085;_&#1085;&#1072;_2014_&#1089;&#1088;&#1086;&#1082;_&#1076;&#1086;_15_&#1084;&#1072;&#1103;%20(2).xlsx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-=%20NEW%20%20ARBAITEN%20=-/RUSSAM/%202008_02%20&#1055;&#1088;&#1077;&#1076;&#1083;&#1086;&#1078;&#1077;&#1085;&#1080;&#1077;%20&#1085;&#1072;%202009/__AUDIT%20-%20Energo/_2007_12%20&#1056;&#1091;&#1089;&#1089;&#1082;&#1080;&#1077;%20&#1089;&#1072;&#1084;&#1086;&#1094;&#1074;&#1077;&#1090;&#1077;/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81;/05_&#1040;&#1084;&#1086;&#1088;&#1090;&#1080;&#1079;&#1072;&#1094;&#1080;&#1103;/&#1056;&#1099;&#1074;&#1082;&#1080;&#1085;&#1072;/CTEC_2006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%20%20%20-=(%20F1%20)=-/%20%20%20-=(%20NEW%20%20ENERGI%20AFK%20)=-/%20===(%20MAKAROVA%20-2008%20-/-=%20&#1043;&#1052;&#1040;2007%20=-%20%20%20%20%20%20-=&#1090;&#1072;&#1088;&#1080;&#1092;%202008=-/FST_&#1058;&#1072;&#1088;&#1055;&#1088;&#1077;&#1076;&#1083;_&#1043;&#1052;&#1040;%20&#1052;&#1072;&#1082;&#1072;&#1088;&#1086;&#1074;&#1072;%2007%20ewr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0;&#1069;&#1064;%20&#1089;&#1077;&#1085;&#1090;&#1103;&#1073;&#1088;&#1103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60;&#1060;&#1056;%20&#1103;&#1085;&#1074;&#1072;&#1088;&#1100;%202002\ais.chees.02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ikovaNA/Local%20Settings/Temporary%20Internet%20Files/OLK5F5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Zolotareva\&#1052;&#1086;&#1080;%20&#1076;&#1086;&#1082;&#1091;&#1084;&#1077;&#1085;&#1090;&#1099;\budget03\&#1089;&#1088;&#1072;&#1074;&#1085;&#1077;&#1085;&#1080;&#1077;%20&#1074;&#1072;&#1088;&#1080;&#1072;&#1085;&#1090;&#1086;&#1074;%20&#1087;&#1086;%20&#1089;&#1073;&#1077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1;&#1072;&#1083;&#1072;&#1085;&#1089;\An(EsMon)\SC_W\&#1055;&#1088;&#1086;&#1075;&#1085;&#1086;&#1079;\&#1055;&#1088;&#1086;&#1075;05_00(27.06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4;&#1090;&#1095;&#1077;&#1090;%202806200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hkut.OE/Local%20Settings/Temporary%20Internet%20Files/Content.IE5/RN2W9U05/&#1050;&#1086;&#1087;&#1080;&#1103;%20INV.WARM.Q4.2008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2;&#1054;&#1041;/06-03-06/Var2.7%20(version%201)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52;&#1086;&#1080;%20&#1076;&#1086;&#1082;&#1091;&#1084;&#1077;&#1085;&#1090;&#1099;\&#1052;&#1054;&#1041;\06-03-06\Var2.7%20(version%201)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2;&#1086;&#1080;%20&#1076;&#1086;&#1082;&#1091;&#1084;&#1077;&#1085;&#1090;&#1099;\&#1052;&#1054;&#1041;\06-03-06\Var2.7%20(version%201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urwhitefacebro/Desktop/WARM%20CALC%20&#1082;&#1086;&#1088;&#1088;&#1077;&#1082;&#1090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75;&#1073;&#1091;\Users\Ourwhitefacebro\Desktop\WARM%20CALC%20&#1082;&#1086;&#1088;&#1088;&#1077;&#1082;&#109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5;&#1086;&#1076;&#1075;&#1086;&#1090;&#1086;&#1074;&#1082;&#1072;%20&#1076;&#1086;&#1082;&#1091;&#1084;&#1077;&#1085;&#1090;&#1086;&#1074;%20&#1074;%20&#1050;&#1058;%20&#1057;&#1055;&#1073;%20(&#1079;&#1072;&#1103;&#1074;&#1082;&#1080;)/&#1090;&#1077;&#1087;&#1083;&#1086;/&#1042;&#1053;&#1048;&#1048;&#1056;&#1040;/&#1088;&#1072;&#1089;&#1095;&#1077;&#1090;&#1099;_&#1053;&#1059;&#1056;_&#1089;&#1085;_&#1050;&#1041;&#1057;&#1052;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!&#1058;&#1072;&#1088;&#1080;&#1092;&#1085;&#1086;&#1077;%20&#1088;&#1077;&#1075;&#1091;&#1083;&#1080;&#1088;&#1086;&#1074;&#1072;&#1085;&#1080;&#1077;/!!!&#1055;&#1086;&#1076;&#1075;&#1086;&#1090;&#1086;&#1074;&#1082;&#1072;%20&#1076;&#1086;&#1082;&#1091;&#1084;&#1077;&#1085;&#1090;&#1086;&#1074;%20&#1074;%20&#1050;&#1058;%20&#1057;&#1055;&#1073;%20(&#1079;&#1072;&#1103;&#1074;&#1082;&#1080;)/&#1090;&#1077;&#1087;&#1083;&#1086;/&#1042;&#1053;&#1048;&#1048;&#1056;&#1040;/&#1088;&#1072;&#1089;&#1095;&#1077;&#1090;&#1099;_&#1053;&#1059;&#1056;_&#1089;&#1085;_&#1050;&#1041;&#1057;&#1052;.xlsx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cuments/!&#1058;&#1072;&#1088;&#1080;&#1092;&#1085;&#1086;&#1077;%20&#1088;&#1077;&#1075;&#1091;&#1083;&#1080;&#1088;&#1086;&#1074;&#1072;&#1085;&#1080;&#1077;/!!!&#1055;&#1086;&#1076;&#1075;&#1086;&#1090;&#1086;&#1074;&#1082;&#1072;%20&#1076;&#1086;&#1082;&#1091;&#1084;&#1077;&#1085;&#1090;&#1086;&#1074;%20&#1074;%20&#1050;&#1058;%20&#1057;&#1055;&#1073;%20(&#1079;&#1072;&#1103;&#1074;&#1082;&#1080;)/&#1090;&#1077;&#1087;&#1083;&#1086;/&#1050;&#1041;&#1057;&#1052;/&#1079;&#1072;&#1103;&#1074;&#1082;&#1072;%20(&#1088;&#1072;&#1089;&#1095;&#1077;&#1090;)/&#1088;&#1072;&#1089;&#1095;&#1077;&#1090;&#1099;_&#1053;&#1059;&#1056;_&#1089;&#1085;_&#1050;&#1041;&#1057;&#1052;.xlsx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DPOKOT~1/LOCALS~1/Temp/notes6030C8/2007/&#1052;&#1077;&#1090;&#1086;&#1076;&#1080;&#1082;&#1072;_&#1054;&#1056;&#1069;/&#1060;&#1086;&#1088;&#1084;&#1091;&#1083;&#1072;%20&#1080;&#1085;&#1076;&#1077;&#1082;&#1089;&#1072;&#1094;&#1080;&#1080;/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5;&#1088;&#1084;&#1086;&#1083;&#1077;&#1085;&#1082;&#1086;/&#1056;&#1072;&#1073;&#1086;&#1095;&#1080;&#1081;%20&#1089;&#1090;&#1086;&#1083;/Tarif_demo/Tarif2_demo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&#1044;&#1086;&#1082;&#1091;&#1084;&#1077;&#1085;&#1090;&#1099;%20&#1087;&#1083;&#1072;&#1085;&#1086;&#1074;&#1086;&#1075;&#1086;%20&#1086;&#1090;&#1076;&#1077;&#1083;&#1072;\GraphNovo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&#1054;&#1083;&#1103;\&#1092;&#1080;&#1085;&#1088;&#1077;&#1079;-2001%20&#1075;\&#1060;&#1080;&#1085;%20&#1088;&#1077;&#1079;%202%20&#1082;&#1074;&#1072;&#1088;&#1090;&#1072;&#1083;%202001&#1075;\&#1084;&#1072;&#1088;&#1090;\&#1085;&#1072;&#1082;&#1083;&#1072;&#1076;&#1085;&#1099;&#1077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83;&#1080;&#1084;&#1086;&#1074;/&#1054;&#1090;&#1095;&#1077;&#1090;&#1085;&#1086;&#1089;&#1090;&#1100;/&#1054;&#1040;&#1054;%20&#1052;&#1086;&#1088;&#1089;&#1082;&#1086;&#1081;%20&#1079;&#1072;&#1074;&#1086;&#1076;%20&#1040;&#1083;&#1084;&#1072;&#1079;/&#1056;&#1072;&#1089;&#1082;&#1088;&#1099;&#1090;&#1080;&#1077;%20&#1080;&#1085;&#1092;&#1086;&#1088;&#1084;&#1072;&#1094;&#1080;&#1080;/1%20&#1082;&#1074;.%202013/&#1087;&#1101;&#1096;&#1082;&#1080;%201%20&#1082;&#1074;.%202013.xlsx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3/&#1042;&#1086;&#1079;&#1088;&#1086;&#1078;&#1076;&#1077;&#1085;&#1080;&#1077;/&#1061;&#1072;&#1088;&#1072;&#1082;&#1090;&#1077;&#1088;&#1080;&#1089;&#1090;&#1080;&#1082;&#1072;%20&#1091;&#1095;&#1072;&#1089;&#1090;&#1082;&#1086;&#1074;%20&#1090;&#1077;&#1087;&#1083;&#1086;&#1074;&#1086;&#1081;%20&#1089;&#1077;&#1090;&#1080;_&#1074;&#1086;&#1079;&#1088;&#1086;&#1078;&#1076;&#1077;&#1085;&#1080;&#1077;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lina/Local%20Settings/Temporary%20Internet%20Files/Content.IE5/MC3LGGK9/&#1082;&#1072;&#1083;&#1100;&#1082;&#1091;&#1083;&#1103;&#1094;&#1080;&#1103;_&#1089;&#1086;&#1074;&#1072;&#1074;&#1090;&#1086;_&#1087;&#1086;&#1076;&#1072;&#1095;&#1072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86;&#1083;&#1086;&#1074;&#1095;&#1091;&#1082;/&#1082;&#1072;&#1083;&#1100;&#1082;&#1091;&#1083;&#1103;&#1094;&#1080;&#1103;%20&#1042;&#1077;&#1082;&#1090;&#1086;&#1088;%20&#1079;&#1072;&#1103;&#1074;&#1082;&#1072;1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1;&#1072;&#1083;&#1072;&#1085;&#1089;\An(EsMon)\SC_W\&#1055;&#1088;&#1086;&#1075;&#1085;&#1086;&#1079;\&#1055;&#1088;&#1086;&#1075;05_00(27.06)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2;&#1072;&#1083;&#1100;&#1082;&#1091;&#1083;&#1103;&#1094;&#1080;&#1103;%20&#1042;&#1077;&#1082;&#1090;&#1086;&#1088;%20&#1079;&#1072;&#1103;&#1074;&#1082;&#1072;1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om-001\econom\&#1052;&#1086;&#1080;%20&#1076;&#1086;&#1082;&#1091;&#1084;&#1077;&#1085;&#1090;&#1099;\&#1088;&#1080;&#1089;&#1091;&#1085;&#1082;&#1080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parova\Local%20Settings\Temporary%20Internet%20Files\OLKA\&#1060;&#1054;&#1058;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72;&#1083;&#1072;&#1085;&#1089;\An(EsMon)\SC_W\&#1055;&#1088;&#1086;&#1075;&#1085;&#1086;&#1079;\&#1055;&#1088;&#1086;&#1075;05_00(27.06)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1;&#1072;&#1085;&#1086;&#1074;&#1072;/&#1043;&#1088;(27.07.00)5&#1061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61;&#1072;&#1085;&#1086;&#1074;&#1072;\&#1043;&#1088;(27.07.00)5&#1061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61;&#1072;&#1085;&#1086;&#1074;&#1072;\&#1043;&#1088;(27.07.00)5&#1061;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Holding_sales_LMK_2001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Holding_sales_LMK_2001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35\&#1050;&#1086;&#1087;&#1080;&#1103;%20V2.200721&#1072;&#1087;&#1088;&#1077;&#1083;&#1103;&#1091;&#1090;&#1086;&#1095;&#1085;.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/SC_W/&#1055;&#1088;&#1086;&#1075;&#1085;&#1086;&#1079;/&#1055;&#1088;&#1086;&#1075;05_00(27.06)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SC_W\&#1055;&#1088;&#1086;&#1075;&#1085;&#1086;&#1079;\&#1055;&#1088;&#1086;&#1075;05_00(27.06)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SC_W\&#1055;&#1088;&#1086;&#1075;&#1085;&#1086;&#1079;\&#1055;&#1088;&#1086;&#1075;05_00(27.06)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&#1054;&#1090;&#1095;&#1077;&#1090;&#1099;%20&#1076;&#1086;&#1095;&#1077;&#1088;&#1085;&#1080;&#1093;\&#1042;&#1043;&#1069;&#1057;-3\NALOG99\9_MEC\9_MEC\&#1050;&#1085;&#1080;&#1075;&#1072;1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1;_1_&#1089;&#1082;&#1083;&#1072;&#1076;&#1099;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/0_&#1041;&#1070;&#1044;&#1046;&#1045;&#1058;/&#1048;&#1058;&#1054;&#1043;&#1048;/&#1041;&#1102;&#1076;&#1078;&#1077;&#1090;06_&#1044;&#1056;&#1055;_&#1086;&#1073;&#1097;&#1080;&#1081;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75;&#1073;&#1091;\&#1069;&#1082;&#1089;&#1087;&#1077;&#1088;&#1090;&#1080;&#1079;&#1099;\2019\&#1058;&#1077;&#1087;&#1083;&#1086;&#1101;&#1085;&#1077;&#1088;&#1075;&#1080;&#1103;\&#1057;&#1055;&#1073;&#1055;&#1059;\!&#1082;&#1072;&#1083;&#1100;&#1082;._&#1057;&#1055;&#1073;&#1055;&#1059;_&#1082;&#1086;&#1088;&#1088;.2019.xlsx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8/&#1058;&#1077;&#1087;&#1083;&#1086;+&#1043;&#1042;&#1057;/&#1057;&#1055;&#1073;&#1043;&#1055;&#1059;/&#1082;&#1072;&#1083;&#1100;&#1082;_&#1057;&#1055;&#1073;&#1055;&#1059;_2018_&#1082;&#1086;&#1088;&#1088;&#1077;&#1082;&#1090;&#1080;&#1088;&#1086;&#1074;&#1082;&#1072;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6/&#1058;&#1077;&#1087;&#1083;&#1086;+&#1043;&#1042;&#1057;/&#1044;&#1077;&#1090;&#1089;&#1082;&#1086;&#1089;&#1077;&#1083;&#1100;&#1089;&#1082;&#1080;&#1081;/&#1050;&#1072;&#1083;&#1100;&#1082;_&#1044;&#1077;&#1090;&#1089;&#1082;&#1086;&#1089;&#1077;&#1083;&#1100;&#1089;&#1082;&#1080;&#1081;_&#1044;&#1048;_2016-2018.xlsx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6/&#1058;&#1077;&#1087;&#1083;&#1086;+&#1043;&#1042;&#1057;/&#1057;&#1055;&#1073;&#1043;&#1055;&#1059;/!&#1082;&#1072;&#1083;&#1100;&#1082;._&#1044;&#1048;%20(2014-16)_&#1055;&#1086;&#1083;&#1080;&#1090;&#1077;&#1093;_&#1082;&#1086;&#1088;&#1088;.2016+&#1054;&#1055;&#1056;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2003_&#1085;&#1086;&#1074;/2003/0303_&#1087;&#1086;%20&#1074;&#1080;&#1076;&#1072;&#1084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erenkova/Local%20Settings/Temporary%20Internet%20Files/OLK1C5/V2008-201105.02.09%20&#1086;&#1090;&#1095;&#1077;&#109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92;&#1083;&#1077;&#1096;&#1082;&#1072;/&#1088;&#1080;&#1075;&#1077;&#1083;&#1100;/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Documents%20and%20Settings\Cherenkova\Local%20Settings\Temporary%20Internet%20Files\OLK1C5\V2008-201105.02.09%20&#1086;&#1090;&#1095;&#1077;&#109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Cherenkova\Local%20Settings\Temporary%20Internet%20Files\OLK1C5\V2008-201105.02.09%20&#1086;&#1090;&#1095;&#1077;&#109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Vmylyuki2/G_2001/Sebest_2001/VYR46_12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VYR46_12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58;&#1043;&#1050;%20&#1080;%20&#1058;&#1077;&#1087;&#1083;&#1086;&#1089;&#1077;&#1090;&#1100;/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Klepinina/Desktop/&#1040;&#1076;&#1072;&#1084;&#1072;&#1085;&#1090;/PROG.ESB.PLAN.4.178_&#1040;&#1076;&#1072;&#1084;&#1072;&#1085;&#1090;_&#1087;&#1083;201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Klepinina\Desktop\&#1040;&#1076;&#1072;&#1084;&#1072;&#1085;&#1090;\PROG.ESB.PLAN.4.178_&#1040;&#1076;&#1072;&#1084;&#1072;&#1085;&#1090;_&#1087;&#1083;201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lepinina\Desktop\&#1040;&#1076;&#1072;&#1084;&#1072;&#1085;&#1090;\PROG.ESB.PLAN.4.178_&#1040;&#1076;&#1072;&#1084;&#1072;&#1085;&#1090;_&#1087;&#1083;2015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72;&#1103;/&#1076;&#1080;&#1089;&#1082;%20R/&#1058;&#1043;&#1050;/&#1058;&#1072;&#1088;&#1080;&#1092;&#1099;%202014/&#1090;&#1072;&#1088;&#1080;&#1092;&#1099;%20&#1082;%2001.05.2013/&#1057;&#1055;&#1073;/&#1057;&#1084;&#1077;&#1090;&#1072;_&#1087;&#1088;&#1086;&#1080;&#1079;&#1074;&#1086;&#1076;&#1089;&#1090;&#1074;&#1086;_2013_&#1087;&#1088;&#1077;&#1076;&#1074;_27.04.2012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Sharova\AppData\Local\Microsoft\Windows\Temporary%20Internet%20Files\Content.IE5\M0A4P2CY\WARM.CALC.D.QV.4.178_&#1092;&#1072;&#1082;&#1090;_201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4/&#1043;&#1057;&#1056;%20&#1058;&#1069;&#1062;/WARM.CALC.D.PLAN.4.178%20(6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min/AppData/Local/Microsoft/Windows/Temporary%20Internet%20Files/Content.IE5/N965EB88/WARM.CALC.D.PLAN.4.178_v.2.0.&#1058;&#1077;&#1093;&#1087;&#1088;&#1080;&#1073;&#1086;&#1088;_2015_2017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&#1050;&#1080;&#1084;\&#1096;&#1072;&#1073;&#1083;&#1086;&#1085;&#1099;\&#1056;&#1045;&#1043;&#1059;&#1051;&#1048;&#1056;&#1054;&#1042;&#1040;&#1053;&#1048;&#1045;%202015_&#1087;&#1088;&#1080;&#1084;&#1077;&#1088;&#1099;%20&#1088;&#1072;&#1089;&#1095;&#1077;&#1090;&#1072;\&#1058;&#1045;&#1055;&#1051;&#1054;\&#1044;&#1048;_&#1090;&#1077;&#1087;&#1083;&#1086;\ADR.PR.REM.PLAN_&#1085;&#1072;_2015&#1075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DR.PR.REM.PLAN.4.178_v.1.3_2016.xlsm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54;&#1058;&#1063;&#1045;&#1058;%202015/&#1057;&#1077;&#1074;&#1077;&#1088;&#1085;&#1072;&#1103;%20&#1079;&#1072;&#1088;&#1103;/ADR.PR.REM.PLAN_&#1085;&#1072;_2015&#1075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KIM/Downloads/ADR_PR_REM_QV_4_178_&#1092;_2013_&#1042;&#1042;&#1057;&#1057;(&#1091;&#1090;&#1086;&#1095;&#1085;_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DR.PR.REM.PLAN.4.178_v.1.3_2016.xlsm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min/AppData/Local/Microsoft/Windows/Temporary%20Internet%20Files/Content.IE5/C8H61IIB/WATER.CALC.D.PLAN.4.178_v.1.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Users\Demin\AppData\Local\Microsoft\Windows\Temporary%20Internet%20Files\Content.IE5\C8H61IIB\WATER.CALC.D.PLAN.4.178_v.1.5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emin\AppData\Local\Microsoft\Windows\Temporary%20Internet%20Files\Content.IE5\C8H61IIB\WATER.CALC.D.PLAN.4.178_v.1.5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Users\Demin\AppData\Local\Microsoft\Windows\Temporary%20Internet%20Files\Content.IE5\N965EB88\WARM.CALC.D.PLAN.4.178_v.2.0.&#1058;&#1077;&#1093;&#1087;&#1088;&#1080;&#1073;&#1086;&#1088;_2015_2017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emin\AppData\Local\Microsoft\Windows\Temporary%20Internet%20Files\Content.IE5\N965EB88\WARM.CALC.D.PLAN.4.178_v.2.0.&#1058;&#1077;&#1093;&#1087;&#1088;&#1080;&#1073;&#1086;&#1088;_2015_2017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2008%20&#1060;&#1069;&#1057;/&#1056;&#1072;&#1089;&#1095;&#1077;&#1090;%20&#1060;&#1057;&#1058;/&#1042;&#1058;&#1048;%202008_&#1060;&#1057;&#1058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Reemtsma/1999/Audit%208%20months/Working%20papers/aydit/Reconciliatio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&#1061;&#1072;&#1085;&#1086;&#1074;&#1072;/&#1043;&#1088;(27.07.00)5&#1061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1;&#1072;&#1083;&#1072;&#1085;&#1089;\An(EsMon)\7.02.01\&#1061;&#1072;&#1085;&#1086;&#1074;&#1072;\&#1043;&#1088;(27.07.00)5&#1061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72;&#1083;&#1072;&#1085;&#1089;\An(EsMon)\7.02.01\&#1061;&#1072;&#1085;&#1086;&#1074;&#1072;\&#1043;&#1088;(27.07.00)5&#1061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arova\AppData\Local\Microsoft\Windows\Temporary%20Internet%20Files\Content.IE5\M0A4P2CY\WARM.CALC.D.QV.4.178_&#1092;&#1072;&#1082;&#1090;_201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0;&#1072;&#1088;&#1080;&#1092;&#1086;&#1074;/&#1069;&#1057;&#1054;+&#1082;&#1072;&#1083;&#1100;&#1082;&#1091;&#1083;&#1103;&#1094;&#1080;&#1080;/&#1048;&#1058;&#1054;&#1043;&#1048;%202013/&#1043;&#1086;&#1085;&#1095;&#1072;&#1088;&#1086;&#1074;&#1072;/&#1042;&#1042;&#1057;&#1057;/WATER.CALC.QV.4.178_v.1.3_&#1092;.2013&#1075;._&#1042;&#1042;&#1057;&#1057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Golovchuk/Documents/&#1054;&#1054;&#1054;%20&#1069;&#1085;&#1077;&#1088;&#1075;&#1086;&#1087;&#1088;&#1086;&#1084;&#1089;&#1077;&#1088;&#1074;&#1080;&#1089;/&#1040;&#1085;&#1072;&#1083;&#1080;&#1090;&#1080;&#1082;&#1072;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buh/Desktop/&#1043;&#1086;&#1083;&#1086;&#1074;&#1095;&#1091;&#1082;%20&#1045;.&#1048;/&#1096;&#1072;&#1073;&#1083;&#1086;&#1085;&#1099;_&#1090;&#1101;/CALC.WARM.P2012.4.7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uh/Desktop/&#1043;&#1086;&#1083;&#1086;&#1074;&#1095;&#1091;&#1082;%20&#1045;.&#1048;/&#1096;&#1072;&#1073;&#1083;&#1086;&#1085;&#1099;_&#1090;&#1101;/CALC.WARM.P2012.4.78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2;&#1077;&#1085;&#1086;&#1086;&#1073;&#1088;&#1072;&#1079;&#1086;&#1074;&#1072;&#1085;&#1080;&#1103;%20&#1074;%20&#1101;&#1085;&#1077;&#1088;&#1075;&#1077;&#1090;&#1080;&#1082;&#1077;/&#1056;&#1046;&#1040;&#1042;&#1048;&#1053;&#1040;%20&#1047;%20&#1043;/&#1052;&#1086;&#1085;&#1080;&#1090;&#1086;&#1088;&#1080;&#1085;&#1075;%202007/&#1052;&#1086;&#1085;&#1080;&#1090;&#1086;&#1088;&#1080;&#1085;&#1075;%20_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LL.PES.PLAN.4.178_v.1.1_2016_&#1042;&#1042;&#1057;&#1057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LL.PES.PLAN.4.178_v.1.1_2016_&#1042;&#1042;&#1057;&#1057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0;&#1080;&#1084;\&#1056;&#1077;&#1075;&#1091;&#1083;&#1080;&#1088;&#1086;&#1074;&#1072;&#1085;&#1080;&#1077;\ALL.PES.PLAN.4.178_v.1.1_2016_&#1042;&#1042;&#1057;&#1057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80;&#1084;/&#1056;&#1077;&#1075;&#1091;&#1083;&#1080;&#1088;&#1086;&#1074;&#1072;&#1085;&#1080;&#1077;/ALL.PES.PLAN.4.178_v.1.1_2016_&#1042;&#1042;&#1057;&#1057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LL.PES.PLAN.4.178_v.1.1_2016_&#1042;&#1042;&#1057;&#105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  <cell r="S2" t="str">
            <v>Инвестиционная составляющая в тарифе</v>
          </cell>
        </row>
        <row r="3">
          <cell r="O3" t="str">
            <v>Модернизация</v>
          </cell>
          <cell r="S3" t="str">
            <v>Прибыль от нерегулируемых видов деятельности</v>
          </cell>
        </row>
        <row r="4">
          <cell r="O4" t="str">
            <v>Новое строительство</v>
          </cell>
          <cell r="S4" t="str">
            <v>Прибыль от технологического присоединения (подключения)</v>
          </cell>
        </row>
        <row r="5">
          <cell r="O5" t="str">
            <v>Техническое перевооружение</v>
          </cell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>
        <row r="2"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Т-ТС.26"/>
      <sheetName val="СТ-ТС.27"/>
      <sheetName val="Ссылки на публикации"/>
      <sheetName val="Проверка"/>
    </sheetNames>
    <sheetDataSet>
      <sheetData sheetId="0">
        <row r="2">
          <cell r="E2">
            <v>2012</v>
          </cell>
          <cell r="L2" t="str">
            <v>Метод экономически обоснованных расходов (затрат)</v>
          </cell>
          <cell r="N2" t="str">
            <v xml:space="preserve">Базовый уровень операционных расходов регулируемой организации (Базовый уровень расходов регулируемой организации при методе сравнения аналогов) </v>
          </cell>
        </row>
        <row r="3">
          <cell r="L3" t="str">
            <v>Метод индексации установленных тарифов</v>
          </cell>
          <cell r="N3" t="str">
            <v>Индекс эффективности операционных расходов (индекс снижения расходов при методе сравнения аналогов)</v>
          </cell>
        </row>
        <row r="4">
          <cell r="L4" t="str">
            <v>Метод обеспечения доходности инвестированного капитала</v>
          </cell>
          <cell r="N4" t="str">
            <v xml:space="preserve">Норматив чистого оборотного капитала (в процентах) </v>
          </cell>
        </row>
        <row r="5">
          <cell r="L5" t="str">
            <v>Метод сравнения аналогов</v>
          </cell>
          <cell r="N5" t="str">
            <v xml:space="preserve">Норма доходности инвестированного капитала </v>
          </cell>
        </row>
        <row r="6">
          <cell r="N6" t="str">
            <v xml:space="preserve">Размер инвестированного капитала </v>
          </cell>
        </row>
        <row r="7">
          <cell r="N7" t="str">
            <v xml:space="preserve">Срок возврата инвестированного капитала </v>
          </cell>
        </row>
        <row r="8">
          <cell r="N8" t="str">
            <v>Уровень надежности теплоснабжения</v>
          </cell>
        </row>
        <row r="9">
          <cell r="N9" t="str">
            <v xml:space="preserve">Показатели энергосбережения и энергетической эффективности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2-1"/>
      <sheetName val="vedom"/>
      <sheetName val="F-1,2,3"/>
      <sheetName val="F-4, F-5"/>
      <sheetName val="WTB"/>
      <sheetName val="HBII PAJE"/>
      <sheetName val="MB"/>
      <sheetName val="SDC"/>
      <sheetName val="oth income"/>
      <sheetName val="oth sales"/>
      <sheetName val="othexp"/>
      <sheetName val="C-1000"/>
      <sheetName val="C-2000"/>
      <sheetName val="SS-1000"/>
      <sheetName val="SS-1000 (DM)"/>
      <sheetName val="Prov (DM) (2)"/>
      <sheetName val="Sales "/>
      <sheetName val="11-1som"/>
      <sheetName val="11-1dm"/>
      <sheetName val="11-2tob"/>
      <sheetName val="12-1(som)"/>
      <sheetName val="12-2(dm)"/>
      <sheetName val="COS (im)"/>
      <sheetName val="C-13"/>
      <sheetName val="FA"/>
      <sheetName val="Depn"/>
      <sheetName val="SS-8.2 All combined"/>
      <sheetName val="LKK"/>
      <sheetName val="PL (dec)"/>
      <sheetName val="PL (nov)"/>
      <sheetName val="PL (oct)"/>
      <sheetName val="PL (3)"/>
      <sheetName val="PL (2)"/>
      <sheetName val="PL"/>
      <sheetName val="tax"/>
      <sheetName val="ex-rate"/>
      <sheetName val="COP(units)"/>
      <sheetName val="COS (loc)"/>
      <sheetName val="x-rate"/>
      <sheetName val="FS-97"/>
      <sheetName val="Anlagevermögen"/>
      <sheetName val="XLR_NoRangeSheet"/>
      <sheetName val="выр _июль"/>
      <sheetName val="TEHSHEET"/>
      <sheetName val="Анализ бюджета"/>
      <sheetName val="Нск"/>
      <sheetName val="Производство электроэнергии"/>
      <sheetName val="Т12"/>
      <sheetName val="Т3"/>
      <sheetName val="Т6"/>
      <sheetName val="Anlageverm?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3">
          <cell r="J3">
            <v>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</sheetData>
      <sheetData sheetId="2">
        <row r="5">
          <cell r="F5" t="str">
            <v>ГРЭС-1</v>
          </cell>
        </row>
      </sheetData>
      <sheetData sheetId="3">
        <row r="13">
          <cell r="H13">
            <v>323</v>
          </cell>
        </row>
      </sheetData>
      <sheetData sheetId="4">
        <row r="13">
          <cell r="H13">
            <v>323</v>
          </cell>
        </row>
      </sheetData>
      <sheetData sheetId="5">
        <row r="13">
          <cell r="H13">
            <v>323</v>
          </cell>
        </row>
      </sheetData>
      <sheetData sheetId="6"/>
      <sheetData sheetId="7">
        <row r="13">
          <cell r="H13">
            <v>323</v>
          </cell>
        </row>
      </sheetData>
      <sheetData sheetId="8">
        <row r="13">
          <cell r="H13">
            <v>323</v>
          </cell>
        </row>
      </sheetData>
      <sheetData sheetId="9">
        <row r="13">
          <cell r="H13">
            <v>323</v>
          </cell>
        </row>
      </sheetData>
      <sheetData sheetId="10"/>
      <sheetData sheetId="11">
        <row r="13">
          <cell r="H13">
            <v>323</v>
          </cell>
        </row>
      </sheetData>
      <sheetData sheetId="12">
        <row r="13">
          <cell r="H13">
            <v>323</v>
          </cell>
        </row>
      </sheetData>
      <sheetData sheetId="13"/>
      <sheetData sheetId="14">
        <row r="13">
          <cell r="H13">
            <v>323</v>
          </cell>
        </row>
      </sheetData>
      <sheetData sheetId="15">
        <row r="13">
          <cell r="H13">
            <v>323</v>
          </cell>
        </row>
      </sheetData>
      <sheetData sheetId="16">
        <row r="13">
          <cell r="H13">
            <v>323</v>
          </cell>
        </row>
      </sheetData>
      <sheetData sheetId="17">
        <row r="13">
          <cell r="H13">
            <v>323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</sheetData>
      <sheetData sheetId="20" refreshError="1"/>
      <sheetData sheetId="21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  <sheetName val="Лист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13">
          <cell r="G13">
            <v>2101537.73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13">
          <cell r="G13">
            <v>2101537.73</v>
          </cell>
        </row>
      </sheetData>
      <sheetData sheetId="40">
        <row r="5">
          <cell r="G5">
            <v>2222938.4948999998</v>
          </cell>
        </row>
      </sheetData>
      <sheetData sheetId="41">
        <row r="13">
          <cell r="G13">
            <v>2101537.73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13">
          <cell r="G13">
            <v>2101537.73</v>
          </cell>
        </row>
      </sheetData>
      <sheetData sheetId="48">
        <row r="5">
          <cell r="G5">
            <v>2222938.4948999998</v>
          </cell>
        </row>
      </sheetData>
      <sheetData sheetId="49">
        <row r="13">
          <cell r="G13">
            <v>2101537.73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 refreshError="1"/>
      <sheetData sheetId="56">
        <row r="5">
          <cell r="G5">
            <v>2222938.4948999998</v>
          </cell>
        </row>
      </sheetData>
      <sheetData sheetId="57" refreshError="1"/>
      <sheetData sheetId="58" refreshError="1"/>
      <sheetData sheetId="59">
        <row r="5">
          <cell r="G5">
            <v>2222938.4948999998</v>
          </cell>
        </row>
      </sheetData>
      <sheetData sheetId="60">
        <row r="13">
          <cell r="G13">
            <v>2101537.73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13">
          <cell r="G13">
            <v>2101537.73</v>
          </cell>
        </row>
      </sheetData>
      <sheetData sheetId="76"/>
      <sheetData sheetId="77"/>
      <sheetData sheetId="78">
        <row r="5">
          <cell r="G5">
            <v>2222938.4948999998</v>
          </cell>
        </row>
      </sheetData>
      <sheetData sheetId="79"/>
      <sheetData sheetId="80"/>
      <sheetData sheetId="81">
        <row r="5">
          <cell r="G5">
            <v>2222938.4948999998</v>
          </cell>
        </row>
      </sheetData>
      <sheetData sheetId="82"/>
      <sheetData sheetId="83">
        <row r="13">
          <cell r="G13">
            <v>2101537.73</v>
          </cell>
        </row>
      </sheetData>
      <sheetData sheetId="84"/>
      <sheetData sheetId="85"/>
      <sheetData sheetId="86">
        <row r="5">
          <cell r="G5">
            <v>2222938.4948999998</v>
          </cell>
        </row>
      </sheetData>
      <sheetData sheetId="87"/>
      <sheetData sheetId="88"/>
      <sheetData sheetId="89">
        <row r="5">
          <cell r="G5">
            <v>2222938.4948999998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  <sheetName val="ВЗ"/>
      <sheetName val="МВЗ"/>
      <sheetName val="ПФМ"/>
      <sheetName val="ФК"/>
      <sheetName val="Карельский_GES.2007.5_исп"/>
      <sheetName val="0_11"/>
      <sheetName val="6_11"/>
      <sheetName val="17_11"/>
      <sheetName val="24_11"/>
      <sheetName val="2_1"/>
      <sheetName val="Карельский_GES_2007_5_исп"/>
      <sheetName val="18.1"/>
      <sheetName val="19.1.1"/>
      <sheetName val="19.1.2"/>
      <sheetName val="19.2"/>
      <sheetName val="21.1"/>
      <sheetName val="21.2.1"/>
      <sheetName val="21.2.2"/>
      <sheetName val="21.4"/>
      <sheetName val="28.3"/>
      <sheetName val="1.1"/>
      <sheetName val="1.2"/>
      <sheetName val="18.2"/>
      <sheetName val="20.1"/>
      <sheetName val="21.3"/>
      <sheetName val="25.1"/>
      <sheetName val="28.1"/>
      <sheetName val="28.2"/>
      <sheetName val="P2.1"/>
      <sheetName val="P2.2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  <sheetName val="0_1"/>
      <sheetName val="2_11"/>
      <sheetName val="2_21"/>
      <sheetName val="6_1"/>
      <sheetName val="17_1"/>
      <sheetName val="24_1"/>
      <sheetName val="4_1"/>
      <sheetName val="с теми же формулами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>
        <row r="4">
          <cell r="K4" t="str">
            <v>Проектная мощность/
протяженность сетей (корректировка)</v>
          </cell>
        </row>
        <row r="12"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10">
          <cell r="B10" t="str">
            <v>БП №1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>
        <row r="6">
          <cell r="F6">
            <v>17217</v>
          </cell>
        </row>
      </sheetData>
      <sheetData sheetId="14">
        <row r="10">
          <cell r="E10">
            <v>0</v>
          </cell>
        </row>
      </sheetData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/>
      <sheetData sheetId="37"/>
      <sheetData sheetId="38">
        <row r="10">
          <cell r="D10" t="str">
            <v>Действующая ИПР</v>
          </cell>
        </row>
      </sheetData>
      <sheetData sheetId="39"/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>
        <row r="10">
          <cell r="B10">
            <v>0</v>
          </cell>
        </row>
      </sheetData>
      <sheetData sheetId="45">
        <row r="11">
          <cell r="L11">
            <v>14851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Budget_Model_SVI_16_11_01_FINAL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еш сентября"/>
      <sheetName val="PFT_TAX"/>
      <sheetName val="CH_ACC"/>
      <sheetName val="COMPILE"/>
      <sheetName val="AP_MV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Анализ продукции"/>
      <sheetName val="ФФР Сыр"/>
      <sheetName val="примечание"/>
      <sheetName val="Справочно"/>
      <sheetName val="СОК накладные (ТК-Бишкек)"/>
      <sheetName val="Anlageverm?gen"/>
      <sheetName val="Anlagevermögen"/>
      <sheetName val="к2"/>
      <sheetName val="мар 2001"/>
      <sheetName val="форма-прил к ф№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I1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  <sheetName val="A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ение (3)"/>
      <sheetName val="Справочно"/>
      <sheetName val="Инфо"/>
      <sheetName val="TEHSHEE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2006"/>
      <sheetName val="Списки"/>
      <sheetName val="I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т. мол."/>
      <sheetName val="Ежед. отч."/>
      <sheetName val="#ССЫЛКА"/>
      <sheetName val="1-й лист"/>
      <sheetName val="ПрФИН 2004"/>
      <sheetName val="рост филиалов"/>
      <sheetName val="рост филиалов_ДАиС_УП"/>
      <sheetName val="Марка_Формат"/>
      <sheetName val="New_титул лист"/>
      <sheetName val="ФИНплан"/>
      <sheetName val="КОРплан"/>
      <sheetName val="выполнение планов"/>
      <sheetName val="рост филиалов %"/>
      <sheetName val="рост филиалов (2)"/>
      <sheetName val="дивизионы"/>
      <sheetName val="Торг2003"/>
      <sheetName val="Торг2004"/>
      <sheetName val="ФЭО"/>
      <sheetName val="ФОТ по месяцам"/>
      <sheetName val="П2.1"/>
      <sheetName val="Сибмол"/>
      <sheetName val="Справочники"/>
      <sheetName val="Инфо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>
        <row r="6">
          <cell r="D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P2.1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БДР"/>
      <sheetName val="прочие доходы"/>
      <sheetName val="ТЭП ТНС утв."/>
      <sheetName val="КПЭ"/>
      <sheetName val="ОНА,ОНО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>
        <row r="1">
          <cell r="C1" t="str">
            <v xml:space="preserve"> Прогноз цен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FES"/>
      <sheetName val="XLR_NoRangeSheet"/>
      <sheetName val="SHPZ"/>
      <sheetName val="Лист13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Баланс"/>
      <sheetName val="Макро"/>
      <sheetName val="TEHSHEET"/>
      <sheetName val="0.3"/>
      <sheetName val="2.3"/>
      <sheetName val="РчСтЭЭ_Ф"/>
      <sheetName val="ИП"/>
      <sheetName val="Ист-ики финанс-я"/>
      <sheetName val="РчСтГМ_УП"/>
      <sheetName val="РчСтГМ_Ф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"/>
      <sheetName val="Скидки"/>
      <sheetName val="Бюджет"/>
      <sheetName val="Налоги"/>
      <sheetName val="Кредиты"/>
      <sheetName val="Сыр на холд."/>
      <sheetName val="Сыры у холд"/>
      <sheetName val="Покупн сыры"/>
      <sheetName val="Сыры тв"/>
      <sheetName val="УМАП"/>
      <sheetName val="План продаж"/>
      <sheetName val="Маржа"/>
      <sheetName val="Маржа схлоп"/>
      <sheetName val="Справочно"/>
      <sheetName val="СОК накладные (ТК-Бишкек)"/>
      <sheetName val="мар 2001"/>
      <sheetName val="ONEX_SIM"/>
      <sheetName val="Бюджет Проекта"/>
      <sheetName val="Допущения"/>
      <sheetName val="ВалКурс"/>
      <sheetName val="CF мес"/>
      <sheetName val="З&amp;И"/>
      <sheetName val="Банки"/>
      <sheetName val="Вводные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  <sheetName val="8РЭК"/>
      <sheetName val="газ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  <sheetData sheetId="23" refreshError="1"/>
      <sheetData sheetId="2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#ССЫЛКА"/>
      <sheetName val="Лист1"/>
      <sheetName val="Лист2"/>
      <sheetName val="13DC9748"/>
      <sheetName val="СписочнаяЧисленность"/>
      <sheetName val="накладные"/>
      <sheetName val="поку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ДиапазонЗащиты"/>
      <definedName name="P2_ДиапазонЗащиты"/>
      <definedName name="P3_ДиапазонЗащиты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SCOPE_PER_PRT" refersTo="#ССЫЛКА!"/>
      <definedName name="P1_ДиапазонЗащиты"/>
      <definedName name="P2_SCOPE_PER_PRT" refersTo="#ССЫЛКА!"/>
      <definedName name="P2_ДиапазонЗащиты"/>
      <definedName name="P3_SCOPE_PER_PRT" refersTo="#ССЫЛКА!"/>
      <definedName name="P3_ДиапазонЗащиты"/>
      <definedName name="P4_SCOPE_PER_PRT" refersTo="#ССЫЛКА!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ДиапазонЗащиты"/>
      <definedName name="P2_ДиапазонЗащиты"/>
      <definedName name="P3_ДиапазонЗащиты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SCOPE_PER_PRT" refersTo="#ССЫЛКА!"/>
      <definedName name="P1_ДиапазонЗащиты"/>
      <definedName name="P2_SCOPE_PER_PRT" refersTo="#ССЫЛКА!"/>
      <definedName name="P2_ДиапазонЗащиты"/>
      <definedName name="P3_SCOPE_PER_PRT" refersTo="#ССЫЛКА!"/>
      <definedName name="P3_ДиапазонЗащиты"/>
      <definedName name="P4_SCOPE_PER_PRT" refersTo="#ССЫЛКА!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нагрузки"/>
      <sheetName val="характеристики тепловой сети"/>
      <sheetName val="потери"/>
      <sheetName val="Лист2"/>
      <sheetName val="Тепловые нагрузки"/>
      <sheetName val="потребители"/>
      <sheetName val="Лист3"/>
      <sheetName val="Лист1"/>
      <sheetName val="вода"/>
      <sheetName val="Характеристика участков теплово"/>
    </sheetNames>
    <definedNames>
      <definedName name="__FY1" refersTo="#ССЫЛКА!"/>
      <definedName name="__M8" refersTo="#ССЫЛКА!"/>
      <definedName name="__M9" refersTo="#ССЫЛКА!"/>
      <definedName name="__q11" refersTo="#ССЫЛКА!"/>
      <definedName name="__q15" refersTo="#ССЫЛКА!"/>
      <definedName name="__q17" refersTo="#ССЫЛКА!"/>
      <definedName name="__q2" refersTo="#ССЫЛКА!"/>
      <definedName name="__q3" refersTo="#ССЫЛКА!"/>
      <definedName name="__q4" refersTo="#ССЫЛКА!"/>
      <definedName name="__q5" refersTo="#ССЫЛКА!"/>
      <definedName name="__q6" refersTo="#ССЫЛКА!"/>
      <definedName name="__q7" refersTo="#ССЫЛКА!"/>
      <definedName name="__q8" refersTo="#ССЫЛКА!"/>
      <definedName name="__q9" refersTo="#ССЫЛКА!"/>
      <definedName name="AN" refersTo="#ССЫЛКА!"/>
      <definedName name="cd" refersTo="#ССЫЛКА!"/>
      <definedName name="CompOt" refersTo="#ССЫЛКА!"/>
      <definedName name="CompOt2" refersTo="#ССЫЛКА!"/>
      <definedName name="CompRas" refersTo="#ССЫЛКА!"/>
      <definedName name="ct" refersTo="#ССЫЛКА!"/>
      <definedName name="dsragh" refersTo="#ССЫЛКА!"/>
      <definedName name="ew" refersTo="#ССЫЛКА!"/>
      <definedName name="fbgffnjfgg" refersTo="#ССЫЛКА!"/>
      <definedName name="fg" refersTo="#ССЫЛКА!"/>
      <definedName name="gfg" refersTo="#ССЫЛКА!"/>
      <definedName name="ghhktyi" refersTo="#ССЫЛКА!"/>
      <definedName name="grety5e" refersTo="#ССЫЛКА!"/>
      <definedName name="hfte" refersTo="#ССЫЛКА!"/>
      <definedName name="knkn.n." refersTo="#ССЫЛКА!"/>
      <definedName name="nfyz" refersTo="#ССЫЛКА!"/>
      <definedName name="P1_SCOPE_SV_PRT" refersTo="#ССЫЛКА!"/>
      <definedName name="P1_ДиапазонЗащиты"/>
      <definedName name="P2_SCOPE_SV_PRT" refersTo="#ССЫЛКА!"/>
      <definedName name="P2_ДиапазонЗащиты"/>
      <definedName name="P3_SCOPE_SV_PRT" refersTo="#ССЫЛКА!"/>
      <definedName name="P3_ДиапазонЗащиты"/>
      <definedName name="P4_ДиапазонЗащиты"/>
      <definedName name="P5_SCOPE_PER_PRT" refersTo="#ССЫЛКА!"/>
      <definedName name="P6_SCOPE_PER_PRT" refersTo="#ССЫЛКА!"/>
      <definedName name="P7_SCOPE_PER_PRT" refersTo="#ССЫЛКА!" sheetId="3"/>
      <definedName name="P8_SCOPE_PER_PRT" refersTo="#ССЫЛКА!" sheetId="3"/>
      <definedName name="rr" refersTo="#ССЫЛКА!"/>
      <definedName name="rrtget6" refersTo="#ССЫЛКА!"/>
      <definedName name="uka" refersTo="#ССЫЛКА!"/>
      <definedName name="upr" refersTo="#ССЫЛКА!"/>
      <definedName name="VV" refersTo="#ССЫЛКА!"/>
      <definedName name="АААААААА" refersTo="#ССЫЛКА!"/>
      <definedName name="ав" refersTo="#ССЫЛКА!"/>
      <definedName name="аяыпамыпмипи" refersTo="#ССЫЛКА!"/>
      <definedName name="бб" refersTo="#ССЫЛКА!"/>
      <definedName name="в23ё" refersTo="#ССЫЛКА!"/>
      <definedName name="вв" refersTo="#ССЫЛКА!"/>
      <definedName name="вм" refersTo="#ССЫЛКА!"/>
      <definedName name="вмивртвр" refersTo="#ССЫЛКА!"/>
      <definedName name="вртт" refersTo="#ССЫЛКА!"/>
      <definedName name="гггр" refersTo="#ССЫЛКА!"/>
      <definedName name="гнлзщ" refersTo="#ССЫЛКА!"/>
      <definedName name="дж" refersTo="#ССЫЛКА!"/>
      <definedName name="доопатмо" refersTo="#ССЫЛКА!"/>
      <definedName name="жд" refersTo="#ССЫЛКА!"/>
      <definedName name="йй" refersTo="#ССЫЛКА!"/>
      <definedName name="йййййййййййййййййййййййй" refersTo="#ССЫЛКА!"/>
      <definedName name="йфц" refersTo="#ССЫЛКА!"/>
      <definedName name="йц" refersTo="#ССЫЛКА!"/>
      <definedName name="кв3" refersTo="#ССЫЛКА!"/>
      <definedName name="квартал" refersTo="#ССЫЛКА!"/>
      <definedName name="ке" refersTo="#ССЫЛКА!"/>
      <definedName name="кпнрг" refersTo="#ССЫЛКА!"/>
      <definedName name="ктджщз" refersTo="#ССЫЛКА!"/>
      <definedName name="лара" refersTo="#ССЫЛКА!"/>
      <definedName name="лена" refersTo="#ССЫЛКА!"/>
      <definedName name="ло" refersTo="#ССЫЛКА!"/>
      <definedName name="лод" refersTo="#ССЫЛКА!"/>
      <definedName name="лор" refersTo="#ССЫЛКА!"/>
      <definedName name="мам" refersTo="#ССЫЛКА!"/>
      <definedName name="мым" refersTo="#ССЫЛКА!"/>
      <definedName name="нгг" refersTo="#ССЫЛКА!"/>
      <definedName name="олло" refersTo="#ССЫЛКА!"/>
      <definedName name="олс" refersTo="#ССЫЛКА!"/>
      <definedName name="оро" refersTo="#ССЫЛКА!"/>
      <definedName name="план56" refersTo="#ССЫЛКА!"/>
      <definedName name="ПМС" refersTo="#ССЫЛКА!"/>
      <definedName name="ПМС1" refersTo="#ССЫЛКА!"/>
      <definedName name="прил" refersTo="#ССЫЛКА!"/>
      <definedName name="ропор" refersTo="#ССЫЛКА!"/>
      <definedName name="рск2" refersTo="#ССЫЛКА!"/>
      <definedName name="рск3" refersTo="#ССЫЛКА!"/>
      <definedName name="сваеррта" refersTo="#ССЫЛКА!"/>
      <definedName name="свмпвппв" refersTo="#ССЫЛКА!"/>
      <definedName name="себ" refersTo="#ССЫЛКА!"/>
      <definedName name="себестоимость2" refersTo="#ССЫЛКА!"/>
      <definedName name="ск" refersTo="#ССЫЛКА!"/>
      <definedName name="сомп" refersTo="#ССЫЛКА!"/>
      <definedName name="сомпас" refersTo="#ССЫЛКА!"/>
      <definedName name="сссс" refersTo="#ССЫЛКА!"/>
      <definedName name="ссы" refersTo="#ССЫЛКА!"/>
      <definedName name="ссы2" refersTo="#ССЫЛКА!"/>
      <definedName name="таня" refersTo="#ССЫЛКА!"/>
      <definedName name="тепло" refersTo="#ССЫЛКА!"/>
      <definedName name="ть" refersTo="#ССЫЛКА!"/>
      <definedName name="у1" refersTo="#ССЫЛКА!"/>
      <definedName name="ук" refersTo="#ССЫЛКА!"/>
      <definedName name="умер" refersTo="#ССЫЛКА!"/>
      <definedName name="уу" refersTo="#ССЫЛКА!"/>
      <definedName name="УФ" refersTo="#ССЫЛКА!"/>
      <definedName name="уыукпе" refersTo="#ССЫЛКА!"/>
      <definedName name="фам" refersTo="#ССЫЛКА!"/>
      <definedName name="Форма" refersTo="#ССЫЛКА!"/>
      <definedName name="фыаспит" refersTo="#ССЫЛКА!"/>
      <definedName name="ц1" refersTo="#ССЫЛКА!"/>
      <definedName name="цуа" refersTo="#ССЫЛКА!"/>
      <definedName name="черновик" refersTo="#ССЫЛКА!"/>
      <definedName name="шшшшшо" refersTo="#ССЫЛКА!"/>
      <definedName name="ыаппр" refersTo="#ССЫЛКА!"/>
      <definedName name="ыаупп" refersTo="#ССЫЛКА!"/>
      <definedName name="ыаыыа" refersTo="#ССЫЛКА!"/>
      <definedName name="ыв" refersTo="#ССЫЛКА!"/>
      <definedName name="ывпкывк" refersTo="#ССЫЛКА!"/>
      <definedName name="ывпмьпь" refersTo="#ССЫЛКА!"/>
      <definedName name="ымпы" refersTo="#ССЫЛКА!"/>
      <definedName name="ыпр" refersTo="#ССЫЛКА!"/>
      <definedName name="ыфса" refersTo="#ССЫЛКА!"/>
      <definedName name="ю" refersTo="#ССЫЛКА!"/>
      <definedName name="ююююююю" refersTo="#ССЫЛКА!"/>
      <definedName name="яяя" refersTo="#ССЫЛКА!"/>
    </definedNames>
    <sheetDataSet>
      <sheetData sheetId="0">
        <row r="3">
          <cell r="F3">
            <v>1.728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E15">
            <v>3150</v>
          </cell>
        </row>
      </sheetData>
      <sheetData sheetId="9"/>
      <sheetData sheetId="10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#ССЫЛКА"/>
      <sheetName val="Приложение 3"/>
      <sheetName val="накладные в %% факт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  <sheetName val="Расч.турби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эл ст"/>
      <sheetName val="Приход"/>
      <sheetName val="Расход"/>
      <sheetName val="АНАЛИТ"/>
      <sheetName val="план ФР"/>
      <sheetName val="т-сети"/>
      <sheetName val="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  <sheetName val="АТП неосн. 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2009(2,3) (2)"/>
      <sheetName val="Печ40"/>
      <sheetName val="2002-03(2,3)"/>
      <sheetName val="I"/>
      <sheetName val="2002_v2_"/>
      <sheetName val="Параметр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Ф-4 р"/>
      <sheetName val="план счетов"/>
      <sheetName val="издержки"/>
      <sheetName val="Лист8"/>
      <sheetName val="Лист9"/>
      <sheetName val="Лист10"/>
      <sheetName val="Лист11"/>
      <sheetName val="Лист12"/>
      <sheetName val="тит.лист"/>
      <sheetName val="Витим"/>
      <sheetName val="Лист15"/>
      <sheetName val="стр деб-кред"/>
      <sheetName val="Лист7"/>
      <sheetName val="Лист4"/>
      <sheetName val="Лист5"/>
      <sheetName val="Лист6"/>
      <sheetName val="счет 26"/>
      <sheetName val="Financing"/>
      <sheetName val="курс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. корр.2019 (ДИ)"/>
      <sheetName val="подконтрольные"/>
      <sheetName val="Тарифное меню_!!"/>
      <sheetName val="переменные"/>
      <sheetName val="учет итогов"/>
      <sheetName val="Лист1"/>
      <sheetName val="амортизация"/>
      <sheetName val="Лист4"/>
      <sheetName val="Закрытый ГВС"/>
    </sheetNames>
    <sheetDataSet>
      <sheetData sheetId="0">
        <row r="10">
          <cell r="I10">
            <v>1.08</v>
          </cell>
          <cell r="J10">
            <v>1.04</v>
          </cell>
          <cell r="K10">
            <v>1.04</v>
          </cell>
          <cell r="L10">
            <v>1.04</v>
          </cell>
        </row>
        <row r="90">
          <cell r="E90">
            <v>69958.679999999993</v>
          </cell>
          <cell r="F90">
            <v>42198.94</v>
          </cell>
        </row>
        <row r="91">
          <cell r="E91">
            <v>4465.32</v>
          </cell>
          <cell r="F91">
            <v>2443.54</v>
          </cell>
        </row>
        <row r="96">
          <cell r="E96">
            <v>11621.98</v>
          </cell>
          <cell r="F96">
            <v>7060.66</v>
          </cell>
        </row>
        <row r="97">
          <cell r="E97">
            <v>191501.41</v>
          </cell>
          <cell r="F97">
            <v>116806.84</v>
          </cell>
        </row>
        <row r="98">
          <cell r="E98">
            <v>44586.61</v>
          </cell>
          <cell r="F98">
            <v>26744.92</v>
          </cell>
        </row>
      </sheetData>
      <sheetData sheetId="1">
        <row r="102">
          <cell r="D102">
            <v>240314.04</v>
          </cell>
          <cell r="V102">
            <v>249115.70202708634</v>
          </cell>
          <cell r="W102">
            <v>223706.4972982762</v>
          </cell>
          <cell r="X102">
            <v>13752.404728810143</v>
          </cell>
          <cell r="Y102">
            <v>11656.8</v>
          </cell>
          <cell r="AA102">
            <v>2525.21</v>
          </cell>
        </row>
      </sheetData>
      <sheetData sheetId="2" refreshError="1"/>
      <sheetData sheetId="3">
        <row r="44">
          <cell r="H44">
            <v>1532.44</v>
          </cell>
          <cell r="I44">
            <v>992.77</v>
          </cell>
        </row>
        <row r="45">
          <cell r="H45">
            <v>44586.61</v>
          </cell>
          <cell r="I45">
            <v>26744.92</v>
          </cell>
        </row>
      </sheetData>
      <sheetData sheetId="4">
        <row r="168">
          <cell r="G168">
            <v>90.33</v>
          </cell>
        </row>
        <row r="182">
          <cell r="G182">
            <v>398.71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2"/>
      <sheetName val="Прил 3"/>
      <sheetName val="Пр (2ГВС)"/>
      <sheetName val="пр3ГВС"/>
      <sheetName val="пр 4 (ГВС)"/>
      <sheetName val="Прил к Расп"/>
      <sheetName val="Кальк_корр 2018"/>
      <sheetName val="Тарифы"/>
      <sheetName val="индексы"/>
      <sheetName val="баланс"/>
      <sheetName val="расшифровка"/>
      <sheetName val="переменные"/>
      <sheetName val="амортизация"/>
      <sheetName val="страхование"/>
      <sheetName val="учет итогов"/>
      <sheetName val="для шаблона"/>
    </sheetNames>
    <sheetDataSet>
      <sheetData sheetId="0" refreshError="1"/>
      <sheetData sheetId="1" refreshError="1"/>
      <sheetData sheetId="2">
        <row r="61">
          <cell r="G61">
            <v>71331.53</v>
          </cell>
        </row>
      </sheetData>
      <sheetData sheetId="3" refreshError="1"/>
      <sheetData sheetId="4" refreshError="1"/>
      <sheetData sheetId="5" refreshError="1"/>
      <sheetData sheetId="6">
        <row r="12">
          <cell r="AC12">
            <v>2288.37</v>
          </cell>
        </row>
        <row r="19">
          <cell r="Y19">
            <v>0</v>
          </cell>
        </row>
        <row r="23">
          <cell r="Y23">
            <v>0</v>
          </cell>
        </row>
        <row r="25">
          <cell r="Y25">
            <v>85</v>
          </cell>
        </row>
        <row r="26">
          <cell r="Y26">
            <v>74</v>
          </cell>
        </row>
        <row r="27">
          <cell r="Y27">
            <v>0</v>
          </cell>
        </row>
        <row r="28">
          <cell r="Y28">
            <v>11</v>
          </cell>
        </row>
        <row r="31">
          <cell r="Y31">
            <v>0</v>
          </cell>
        </row>
        <row r="32">
          <cell r="Y32">
            <v>0</v>
          </cell>
        </row>
        <row r="33">
          <cell r="Y33">
            <v>0</v>
          </cell>
        </row>
        <row r="34">
          <cell r="Y34">
            <v>0</v>
          </cell>
        </row>
        <row r="35">
          <cell r="Y35">
            <v>0</v>
          </cell>
        </row>
        <row r="36">
          <cell r="Y36">
            <v>0</v>
          </cell>
        </row>
        <row r="37">
          <cell r="Y37">
            <v>0</v>
          </cell>
        </row>
        <row r="38">
          <cell r="Y38">
            <v>0</v>
          </cell>
        </row>
        <row r="39">
          <cell r="Y39">
            <v>0</v>
          </cell>
        </row>
        <row r="43">
          <cell r="Y43">
            <v>0</v>
          </cell>
        </row>
        <row r="48">
          <cell r="Y48">
            <v>0</v>
          </cell>
        </row>
        <row r="51">
          <cell r="Y51">
            <v>0</v>
          </cell>
        </row>
        <row r="52">
          <cell r="Y52">
            <v>0</v>
          </cell>
        </row>
        <row r="53">
          <cell r="Y53">
            <v>0</v>
          </cell>
        </row>
        <row r="54">
          <cell r="Y54">
            <v>0</v>
          </cell>
        </row>
        <row r="55">
          <cell r="Y55">
            <v>0</v>
          </cell>
        </row>
        <row r="58">
          <cell r="Y58">
            <v>0</v>
          </cell>
        </row>
        <row r="62">
          <cell r="Y62">
            <v>0</v>
          </cell>
        </row>
        <row r="70">
          <cell r="Y70">
            <v>0</v>
          </cell>
        </row>
        <row r="81">
          <cell r="Y81">
            <v>0</v>
          </cell>
        </row>
        <row r="82">
          <cell r="Y82">
            <v>0</v>
          </cell>
        </row>
        <row r="83">
          <cell r="Y83">
            <v>0</v>
          </cell>
        </row>
        <row r="84">
          <cell r="Y84">
            <v>0</v>
          </cell>
        </row>
      </sheetData>
      <sheetData sheetId="7">
        <row r="31">
          <cell r="M31">
            <v>326990.89</v>
          </cell>
        </row>
        <row r="47">
          <cell r="M47">
            <v>71331.53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2"/>
      <sheetName val="Прил 3"/>
      <sheetName val="Прил 3 (2)"/>
      <sheetName val="Прил 4"/>
      <sheetName val="Кальк_2016_ЭОР"/>
      <sheetName val="Кальк_2016-2018"/>
      <sheetName val="Тарифное меню"/>
      <sheetName val="индексы"/>
      <sheetName val="переменные_3 года"/>
      <sheetName val="расчет для теплоносителя"/>
      <sheetName val="для  шаблона"/>
      <sheetName val="лизинг"/>
      <sheetName val="работы и услуги"/>
      <sheetName val="25"/>
      <sheetName val="26"/>
      <sheetName val="29"/>
      <sheetName val="амортизация"/>
      <sheetName val="аналоги"/>
      <sheetName val="итоги"/>
    </sheetNames>
    <sheetDataSet>
      <sheetData sheetId="0"/>
      <sheetData sheetId="1"/>
      <sheetData sheetId="2"/>
      <sheetData sheetId="3"/>
      <sheetData sheetId="4"/>
      <sheetData sheetId="5">
        <row r="13">
          <cell r="F13">
            <v>39877.479999999996</v>
          </cell>
          <cell r="Q13">
            <v>42095.839999999997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_ДИ (2015-17)_корр.2016"/>
      <sheetName val="Тарифное меню"/>
      <sheetName val="для шаблона"/>
      <sheetName val="Приложение 2"/>
      <sheetName val="Приложение 3"/>
      <sheetName val="переменные_3 года"/>
      <sheetName val="Расчет для теплоносителя"/>
      <sheetName val="Пр (2ГВС)"/>
      <sheetName val="пр3ГВС"/>
      <sheetName val="пр 4 (ГВС)"/>
      <sheetName val="пр5"/>
      <sheetName val="Прил 1 к Расп"/>
      <sheetName val="Прил 2 к Расп"/>
      <sheetName val="ОС"/>
      <sheetName val="Страхование"/>
      <sheetName val="ИТОГИ 2014"/>
    </sheetNames>
    <sheetDataSet>
      <sheetData sheetId="0"/>
      <sheetData sheetId="1">
        <row r="92">
          <cell r="AE92">
            <v>2043.17</v>
          </cell>
          <cell r="AJ92">
            <v>2288.37</v>
          </cell>
        </row>
      </sheetData>
      <sheetData sheetId="2">
        <row r="76">
          <cell r="I76">
            <v>71331.53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îî" refersTo="#ССЫЛКА!" sheetId="7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ŕŕ" refersTo="#ССЫЛКА!" sheetId="7"/>
      <definedName name="ůůů" refersTo="#ССЫЛКА!" sheetId="7"/>
      <definedName name="аполлд" refersTo="#ССЫЛКА!" sheetId="7"/>
      <definedName name="вап" refersTo="#ССЫЛКА!" sheetId="7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й" refersTo="#ССЫЛКА!" sheetId="7"/>
      <definedName name="компенсация" refersTo="#ССЫЛКА!" sheetId="7"/>
      <definedName name="корректив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оа" refersTo="#ССЫЛКА!" sheetId="7"/>
      <definedName name="пго" refersTo="#ССЫЛКА!" sheetId="7"/>
      <definedName name="рсср" refersTo="#ССЫЛКА!" sheetId="7"/>
      <definedName name="ру" refersTo="#ССЫЛКА!" sheetId="7"/>
      <definedName name="сокращение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НВВ на долгосрочный период"/>
      <sheetName val="Калькуляция тепло"/>
      <sheetName val="Цеховые расходы (25 счет)"/>
      <sheetName val="Общехоз.расходы (26 счет)"/>
      <sheetName val="Отчет по долгоср. показателям"/>
      <sheetName val="Ссылки"/>
      <sheetName val="Комментарии"/>
      <sheetName val="Проверка"/>
    </sheetNames>
    <sheetDataSet>
      <sheetData sheetId="0">
        <row r="2">
          <cell r="C2" t="str">
            <v>WARM.CALC.D.QV.4.178</v>
          </cell>
        </row>
        <row r="3">
          <cell r="J3">
            <v>12</v>
          </cell>
        </row>
        <row r="4">
          <cell r="C4" t="str">
            <v>Версия 1.0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1">
          <cell r="A1">
            <v>26361120</v>
          </cell>
        </row>
        <row r="14">
          <cell r="F14" t="str">
            <v>ЗАО "ГСР ТЭЦ"</v>
          </cell>
        </row>
        <row r="18">
          <cell r="F18" t="str">
            <v>Факт</v>
          </cell>
        </row>
        <row r="23">
          <cell r="F23">
            <v>2014</v>
          </cell>
        </row>
        <row r="24">
          <cell r="F24" t="str">
            <v>Год</v>
          </cell>
        </row>
      </sheetData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 refreshError="1"/>
      <sheetData sheetId="4" refreshError="1"/>
      <sheetData sheetId="5">
        <row r="1">
          <cell r="A1">
            <v>26361120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2015</v>
          </cell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C4" t="str">
            <v>Версия 2.0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18">
          <cell r="F18" t="str">
            <v>План</v>
          </cell>
        </row>
        <row r="23">
          <cell r="F23">
            <v>2015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>
            <v>158443</v>
          </cell>
          <cell r="C50">
            <v>158</v>
          </cell>
        </row>
        <row r="53">
          <cell r="B53">
            <v>108686</v>
          </cell>
          <cell r="C53">
            <v>109</v>
          </cell>
        </row>
        <row r="69">
          <cell r="B69">
            <v>61133</v>
          </cell>
          <cell r="C69">
            <v>11768.86052201291</v>
          </cell>
        </row>
        <row r="73">
          <cell r="A73" t="str">
            <v>Assets</v>
          </cell>
        </row>
        <row r="78">
          <cell r="B78">
            <v>-500</v>
          </cell>
          <cell r="C78">
            <v>-200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AK01</v>
          </cell>
          <cell r="C84" t="str">
            <v>Sub01</v>
          </cell>
        </row>
        <row r="89">
          <cell r="B89">
            <v>-200</v>
          </cell>
          <cell r="C89">
            <v>-100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clone"/>
      <sheetName val="Свод по регионам"/>
      <sheetName val="Лист3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Q2" t="str">
            <v>м</v>
          </cell>
        </row>
        <row r="3">
          <cell r="J3" t="str">
            <v>Февраль</v>
          </cell>
          <cell r="Q3" t="str">
            <v>м2</v>
          </cell>
        </row>
        <row r="4">
          <cell r="J4" t="str">
            <v>Март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Q2" t="str">
            <v>м</v>
          </cell>
        </row>
        <row r="3">
          <cell r="J3" t="str">
            <v>Февраль</v>
          </cell>
          <cell r="Q3" t="str">
            <v>м2</v>
          </cell>
        </row>
        <row r="4">
          <cell r="J4" t="str">
            <v>Март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</v>
          </cell>
          <cell r="L6">
            <v>3814916</v>
          </cell>
        </row>
        <row r="7">
          <cell r="G7">
            <v>0</v>
          </cell>
          <cell r="L7">
            <v>4521433</v>
          </cell>
        </row>
        <row r="8">
          <cell r="G8">
            <v>0</v>
          </cell>
          <cell r="L8">
            <v>56451</v>
          </cell>
        </row>
        <row r="9">
          <cell r="G9">
            <v>0</v>
          </cell>
        </row>
        <row r="10">
          <cell r="G10">
            <v>4521433</v>
          </cell>
        </row>
        <row r="11">
          <cell r="G11">
            <v>0</v>
          </cell>
        </row>
        <row r="12">
          <cell r="L12">
            <v>5501148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</v>
          </cell>
        </row>
        <row r="16">
          <cell r="G16">
            <v>29679.98</v>
          </cell>
          <cell r="L16">
            <v>-873048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</v>
          </cell>
          <cell r="L18">
            <v>1093729</v>
          </cell>
        </row>
        <row r="19">
          <cell r="G19">
            <v>645315</v>
          </cell>
          <cell r="L19">
            <v>913</v>
          </cell>
        </row>
        <row r="20">
          <cell r="L20">
            <v>4899</v>
          </cell>
        </row>
        <row r="21">
          <cell r="G21">
            <v>2074016</v>
          </cell>
          <cell r="L21">
            <v>1197.818</v>
          </cell>
        </row>
        <row r="22">
          <cell r="L22">
            <v>0</v>
          </cell>
        </row>
        <row r="23">
          <cell r="G23">
            <v>27925</v>
          </cell>
          <cell r="L23">
            <v>0</v>
          </cell>
        </row>
        <row r="24">
          <cell r="G24">
            <v>27925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</v>
          </cell>
        </row>
        <row r="41">
          <cell r="G41">
            <v>273188</v>
          </cell>
        </row>
        <row r="42">
          <cell r="G42">
            <v>528534</v>
          </cell>
        </row>
        <row r="43">
          <cell r="G43">
            <v>-890756</v>
          </cell>
        </row>
        <row r="45">
          <cell r="G45">
            <v>10075324.5272</v>
          </cell>
        </row>
        <row r="47">
          <cell r="G47">
            <v>4899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Списки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V2" t="str">
            <v>пропорционально выручке</v>
          </cell>
        </row>
        <row r="3">
          <cell r="V3" t="str">
            <v>пропорционально оплате труда производственных рабочих</v>
          </cell>
        </row>
        <row r="4">
          <cell r="V4" t="str">
            <v>пропорционально удельным показателям</v>
          </cell>
        </row>
        <row r="5">
          <cell r="V5" t="str">
            <v>пропорционально прямым затратам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</sheetData>
      <sheetData sheetId="3"/>
      <sheetData sheetId="4"/>
      <sheetData sheetId="5">
        <row r="1">
          <cell r="A1">
            <v>26422151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V2" t="str">
            <v>пропорционально выручке</v>
          </cell>
        </row>
        <row r="3">
          <cell r="V3" t="str">
            <v>пропорционально оплате труда производственных рабочих</v>
          </cell>
        </row>
        <row r="4">
          <cell r="V4" t="str">
            <v>пропорционально удельным показателям</v>
          </cell>
        </row>
        <row r="5">
          <cell r="V5" t="str">
            <v>пропорционально прямым затратам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</sheetData>
      <sheetData sheetId="3"/>
      <sheetData sheetId="4"/>
      <sheetData sheetId="5">
        <row r="1">
          <cell r="A1">
            <v>26422151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ОГНОЗ_1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G100">
            <v>12</v>
          </cell>
        </row>
        <row r="102">
          <cell r="G102">
            <v>98.602992700082496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tion"/>
      <sheetName val="Таб1.1"/>
    </sheetNames>
    <definedNames>
      <definedName name="F01_2"/>
    </defined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  <sheetName val="FES"/>
      <sheetName val="TOC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НВВ на долгосрочный период"/>
      <sheetName val="Калькуляция тепло"/>
      <sheetName val="Цеховые расходы (25 счет)"/>
      <sheetName val="Общехоз.расходы (26 счет)"/>
      <sheetName val="Отчет по долгоср. показателям"/>
      <sheetName val="Ссылки"/>
      <sheetName val="Комментарии"/>
      <sheetName val="Проверка"/>
    </sheetNames>
    <sheetDataSet>
      <sheetData sheetId="0">
        <row r="2">
          <cell r="C2" t="str">
            <v>WARM.CALC.D.QV.4.178</v>
          </cell>
        </row>
        <row r="4">
          <cell r="C4" t="str">
            <v>Версия 1.0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1">
          <cell r="A1">
            <v>26361120</v>
          </cell>
        </row>
        <row r="18">
          <cell r="F18" t="str">
            <v>Факт</v>
          </cell>
        </row>
        <row r="23">
          <cell r="F23">
            <v>2014</v>
          </cell>
        </row>
        <row r="24">
          <cell r="F24" t="str">
            <v>Год</v>
          </cell>
        </row>
      </sheetData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WATER.CALC.QV.4.178</v>
          </cell>
        </row>
        <row r="3">
          <cell r="C3" t="str">
            <v>Отчёт о деятельности организации водопроводно-канализационного хозяйства</v>
          </cell>
          <cell r="G3" t="str">
            <v>Год 2013</v>
          </cell>
        </row>
        <row r="4">
          <cell r="C4" t="str">
            <v>Версия 1.3</v>
          </cell>
        </row>
      </sheetData>
      <sheetData sheetId="1"/>
      <sheetData sheetId="2"/>
      <sheetData sheetId="3"/>
      <sheetData sheetId="4"/>
      <sheetData sheetId="5">
        <row r="1">
          <cell r="A1">
            <v>26555079</v>
          </cell>
        </row>
        <row r="21">
          <cell r="F21" t="str">
            <v>Факт</v>
          </cell>
        </row>
      </sheetData>
      <sheetData sheetId="6"/>
      <sheetData sheetId="7">
        <row r="16">
          <cell r="I16">
            <v>1338.25</v>
          </cell>
        </row>
      </sheetData>
      <sheetData sheetId="8">
        <row r="16">
          <cell r="I16">
            <v>669.12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/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P4">
            <v>283.92500000000001</v>
          </cell>
        </row>
      </sheetData>
      <sheetData sheetId="7">
        <row r="5">
          <cell r="Z5">
            <v>14943.677369999998</v>
          </cell>
        </row>
      </sheetData>
      <sheetData sheetId="8">
        <row r="26">
          <cell r="H26">
            <v>95.983770000000007</v>
          </cell>
        </row>
      </sheetData>
      <sheetData sheetId="9">
        <row r="14">
          <cell r="H14">
            <v>4078.9473684210529</v>
          </cell>
        </row>
      </sheetData>
      <sheetData sheetId="10">
        <row r="26">
          <cell r="H26">
            <v>95.983770000000007</v>
          </cell>
        </row>
      </sheetData>
      <sheetData sheetId="11">
        <row r="72">
          <cell r="AL72">
            <v>1243.0809999999999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P4">
            <v>283.92500000000001</v>
          </cell>
        </row>
      </sheetData>
      <sheetData sheetId="7">
        <row r="5">
          <cell r="Z5">
            <v>14943.677369999998</v>
          </cell>
        </row>
      </sheetData>
      <sheetData sheetId="8">
        <row r="19">
          <cell r="I19">
            <v>321.7911828</v>
          </cell>
        </row>
      </sheetData>
      <sheetData sheetId="9">
        <row r="14">
          <cell r="H14">
            <v>4078.9473684210529</v>
          </cell>
        </row>
      </sheetData>
      <sheetData sheetId="10">
        <row r="26">
          <cell r="H26">
            <v>95.983770000000007</v>
          </cell>
        </row>
      </sheetData>
      <sheetData sheetId="11">
        <row r="72">
          <cell r="AL72">
            <v>1243.0809999999999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  <sheetName val="Список_форм"/>
      <sheetName val="Приложение_(ТЭЦ)_"/>
      <sheetName val="Регионы"/>
      <sheetName val="Титульный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 refreshError="1"/>
      <sheetData sheetId="258"/>
      <sheetData sheetId="259" refreshError="1"/>
      <sheetData sheetId="26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C6:V188"/>
  <sheetViews>
    <sheetView view="pageBreakPreview" zoomScale="110" zoomScaleNormal="100" zoomScaleSheetLayoutView="110" workbookViewId="0">
      <selection activeCell="F176" sqref="F176"/>
    </sheetView>
  </sheetViews>
  <sheetFormatPr defaultRowHeight="12.75" outlineLevelRow="1"/>
  <cols>
    <col min="1" max="2" width="2.75" style="55" customWidth="1"/>
    <col min="3" max="3" width="33" style="55" customWidth="1"/>
    <col min="4" max="4" width="10.5" style="55" bestFit="1" customWidth="1"/>
    <col min="5" max="5" width="11.125" style="55" bestFit="1" customWidth="1"/>
    <col min="6" max="6" width="12.25" style="55" customWidth="1"/>
    <col min="7" max="7" width="11.375" style="55" customWidth="1"/>
    <col min="8" max="8" width="17.5" style="55" customWidth="1"/>
    <col min="9" max="9" width="13" style="55" customWidth="1"/>
    <col min="10" max="10" width="16.875" style="55" customWidth="1"/>
    <col min="11" max="11" width="11.375" style="55" bestFit="1" customWidth="1"/>
    <col min="12" max="12" width="11.375" style="55" customWidth="1"/>
    <col min="13" max="13" width="9.625" style="55" bestFit="1" customWidth="1"/>
    <col min="14" max="15" width="11.125" style="55" bestFit="1" customWidth="1"/>
    <col min="16" max="16" width="9.625" style="55" bestFit="1" customWidth="1"/>
    <col min="17" max="18" width="11.125" style="55" bestFit="1" customWidth="1"/>
    <col min="19" max="19" width="9.625" style="55" bestFit="1" customWidth="1"/>
    <col min="20" max="248" width="9" style="55"/>
    <col min="249" max="249" width="25.625" style="55" customWidth="1"/>
    <col min="250" max="504" width="9" style="55"/>
    <col min="505" max="505" width="25.625" style="55" customWidth="1"/>
    <col min="506" max="760" width="9" style="55"/>
    <col min="761" max="761" width="25.625" style="55" customWidth="1"/>
    <col min="762" max="1016" width="9" style="55"/>
    <col min="1017" max="1017" width="25.625" style="55" customWidth="1"/>
    <col min="1018" max="1272" width="9" style="55"/>
    <col min="1273" max="1273" width="25.625" style="55" customWidth="1"/>
    <col min="1274" max="1528" width="9" style="55"/>
    <col min="1529" max="1529" width="25.625" style="55" customWidth="1"/>
    <col min="1530" max="1784" width="9" style="55"/>
    <col min="1785" max="1785" width="25.625" style="55" customWidth="1"/>
    <col min="1786" max="2040" width="9" style="55"/>
    <col min="2041" max="2041" width="25.625" style="55" customWidth="1"/>
    <col min="2042" max="2296" width="9" style="55"/>
    <col min="2297" max="2297" width="25.625" style="55" customWidth="1"/>
    <col min="2298" max="2552" width="9" style="55"/>
    <col min="2553" max="2553" width="25.625" style="55" customWidth="1"/>
    <col min="2554" max="2808" width="9" style="55"/>
    <col min="2809" max="2809" width="25.625" style="55" customWidth="1"/>
    <col min="2810" max="3064" width="9" style="55"/>
    <col min="3065" max="3065" width="25.625" style="55" customWidth="1"/>
    <col min="3066" max="3320" width="9" style="55"/>
    <col min="3321" max="3321" width="25.625" style="55" customWidth="1"/>
    <col min="3322" max="3576" width="9" style="55"/>
    <col min="3577" max="3577" width="25.625" style="55" customWidth="1"/>
    <col min="3578" max="3832" width="9" style="55"/>
    <col min="3833" max="3833" width="25.625" style="55" customWidth="1"/>
    <col min="3834" max="4088" width="9" style="55"/>
    <col min="4089" max="4089" width="25.625" style="55" customWidth="1"/>
    <col min="4090" max="4344" width="9" style="55"/>
    <col min="4345" max="4345" width="25.625" style="55" customWidth="1"/>
    <col min="4346" max="4600" width="9" style="55"/>
    <col min="4601" max="4601" width="25.625" style="55" customWidth="1"/>
    <col min="4602" max="4856" width="9" style="55"/>
    <col min="4857" max="4857" width="25.625" style="55" customWidth="1"/>
    <col min="4858" max="5112" width="9" style="55"/>
    <col min="5113" max="5113" width="25.625" style="55" customWidth="1"/>
    <col min="5114" max="5368" width="9" style="55"/>
    <col min="5369" max="5369" width="25.625" style="55" customWidth="1"/>
    <col min="5370" max="5624" width="9" style="55"/>
    <col min="5625" max="5625" width="25.625" style="55" customWidth="1"/>
    <col min="5626" max="5880" width="9" style="55"/>
    <col min="5881" max="5881" width="25.625" style="55" customWidth="1"/>
    <col min="5882" max="6136" width="9" style="55"/>
    <col min="6137" max="6137" width="25.625" style="55" customWidth="1"/>
    <col min="6138" max="6392" width="9" style="55"/>
    <col min="6393" max="6393" width="25.625" style="55" customWidth="1"/>
    <col min="6394" max="6648" width="9" style="55"/>
    <col min="6649" max="6649" width="25.625" style="55" customWidth="1"/>
    <col min="6650" max="6904" width="9" style="55"/>
    <col min="6905" max="6905" width="25.625" style="55" customWidth="1"/>
    <col min="6906" max="7160" width="9" style="55"/>
    <col min="7161" max="7161" width="25.625" style="55" customWidth="1"/>
    <col min="7162" max="7416" width="9" style="55"/>
    <col min="7417" max="7417" width="25.625" style="55" customWidth="1"/>
    <col min="7418" max="7672" width="9" style="55"/>
    <col min="7673" max="7673" width="25.625" style="55" customWidth="1"/>
    <col min="7674" max="7928" width="9" style="55"/>
    <col min="7929" max="7929" width="25.625" style="55" customWidth="1"/>
    <col min="7930" max="8184" width="9" style="55"/>
    <col min="8185" max="8185" width="25.625" style="55" customWidth="1"/>
    <col min="8186" max="8440" width="9" style="55"/>
    <col min="8441" max="8441" width="25.625" style="55" customWidth="1"/>
    <col min="8442" max="8696" width="9" style="55"/>
    <col min="8697" max="8697" width="25.625" style="55" customWidth="1"/>
    <col min="8698" max="8952" width="9" style="55"/>
    <col min="8953" max="8953" width="25.625" style="55" customWidth="1"/>
    <col min="8954" max="9208" width="9" style="55"/>
    <col min="9209" max="9209" width="25.625" style="55" customWidth="1"/>
    <col min="9210" max="9464" width="9" style="55"/>
    <col min="9465" max="9465" width="25.625" style="55" customWidth="1"/>
    <col min="9466" max="9720" width="9" style="55"/>
    <col min="9721" max="9721" width="25.625" style="55" customWidth="1"/>
    <col min="9722" max="9976" width="9" style="55"/>
    <col min="9977" max="9977" width="25.625" style="55" customWidth="1"/>
    <col min="9978" max="10232" width="9" style="55"/>
    <col min="10233" max="10233" width="25.625" style="55" customWidth="1"/>
    <col min="10234" max="10488" width="9" style="55"/>
    <col min="10489" max="10489" width="25.625" style="55" customWidth="1"/>
    <col min="10490" max="10744" width="9" style="55"/>
    <col min="10745" max="10745" width="25.625" style="55" customWidth="1"/>
    <col min="10746" max="11000" width="9" style="55"/>
    <col min="11001" max="11001" width="25.625" style="55" customWidth="1"/>
    <col min="11002" max="11256" width="9" style="55"/>
    <col min="11257" max="11257" width="25.625" style="55" customWidth="1"/>
    <col min="11258" max="11512" width="9" style="55"/>
    <col min="11513" max="11513" width="25.625" style="55" customWidth="1"/>
    <col min="11514" max="11768" width="9" style="55"/>
    <col min="11769" max="11769" width="25.625" style="55" customWidth="1"/>
    <col min="11770" max="12024" width="9" style="55"/>
    <col min="12025" max="12025" width="25.625" style="55" customWidth="1"/>
    <col min="12026" max="12280" width="9" style="55"/>
    <col min="12281" max="12281" width="25.625" style="55" customWidth="1"/>
    <col min="12282" max="12536" width="9" style="55"/>
    <col min="12537" max="12537" width="25.625" style="55" customWidth="1"/>
    <col min="12538" max="12792" width="9" style="55"/>
    <col min="12793" max="12793" width="25.625" style="55" customWidth="1"/>
    <col min="12794" max="13048" width="9" style="55"/>
    <col min="13049" max="13049" width="25.625" style="55" customWidth="1"/>
    <col min="13050" max="13304" width="9" style="55"/>
    <col min="13305" max="13305" width="25.625" style="55" customWidth="1"/>
    <col min="13306" max="13560" width="9" style="55"/>
    <col min="13561" max="13561" width="25.625" style="55" customWidth="1"/>
    <col min="13562" max="13816" width="9" style="55"/>
    <col min="13817" max="13817" width="25.625" style="55" customWidth="1"/>
    <col min="13818" max="14072" width="9" style="55"/>
    <col min="14073" max="14073" width="25.625" style="55" customWidth="1"/>
    <col min="14074" max="14328" width="9" style="55"/>
    <col min="14329" max="14329" width="25.625" style="55" customWidth="1"/>
    <col min="14330" max="14584" width="9" style="55"/>
    <col min="14585" max="14585" width="25.625" style="55" customWidth="1"/>
    <col min="14586" max="14840" width="9" style="55"/>
    <col min="14841" max="14841" width="25.625" style="55" customWidth="1"/>
    <col min="14842" max="15096" width="9" style="55"/>
    <col min="15097" max="15097" width="25.625" style="55" customWidth="1"/>
    <col min="15098" max="15352" width="9" style="55"/>
    <col min="15353" max="15353" width="25.625" style="55" customWidth="1"/>
    <col min="15354" max="15608" width="9" style="55"/>
    <col min="15609" max="15609" width="25.625" style="55" customWidth="1"/>
    <col min="15610" max="15864" width="9" style="55"/>
    <col min="15865" max="15865" width="25.625" style="55" customWidth="1"/>
    <col min="15866" max="16120" width="9" style="55"/>
    <col min="16121" max="16121" width="25.625" style="55" customWidth="1"/>
    <col min="16122" max="16384" width="9" style="55"/>
  </cols>
  <sheetData>
    <row r="6" spans="3:12" ht="13.5" thickBot="1">
      <c r="C6" s="54" t="s">
        <v>14</v>
      </c>
    </row>
    <row r="7" spans="3:12" ht="12.75" customHeight="1" thickBot="1">
      <c r="C7" s="54"/>
      <c r="D7" s="631">
        <v>2015</v>
      </c>
      <c r="E7" s="615">
        <v>2016</v>
      </c>
      <c r="F7" s="450">
        <v>2017</v>
      </c>
      <c r="G7" s="451">
        <v>2018</v>
      </c>
      <c r="H7" s="285">
        <v>2019</v>
      </c>
      <c r="I7" s="639">
        <v>2020</v>
      </c>
      <c r="J7" s="639">
        <v>2021</v>
      </c>
      <c r="K7" s="639">
        <v>2022</v>
      </c>
      <c r="L7" s="640">
        <v>2023</v>
      </c>
    </row>
    <row r="8" spans="3:12" s="57" customFormat="1" ht="15.75" customHeight="1">
      <c r="C8" s="626" t="s">
        <v>15</v>
      </c>
      <c r="D8" s="632">
        <v>1.0669999999999999</v>
      </c>
      <c r="E8" s="452">
        <v>1.071</v>
      </c>
      <c r="F8" s="453">
        <v>1.0369999999999999</v>
      </c>
      <c r="G8" s="454">
        <v>1.0269999999999999</v>
      </c>
      <c r="H8" s="448">
        <v>1.046</v>
      </c>
      <c r="I8" s="641">
        <v>1.034</v>
      </c>
      <c r="J8" s="641">
        <v>1.04</v>
      </c>
      <c r="K8" s="641">
        <f>J8</f>
        <v>1.04</v>
      </c>
      <c r="L8" s="642">
        <f>K8</f>
        <v>1.04</v>
      </c>
    </row>
    <row r="9" spans="3:12" s="57" customFormat="1" ht="15.75" customHeight="1">
      <c r="C9" s="626" t="s">
        <v>377</v>
      </c>
      <c r="D9" s="633">
        <v>1.089</v>
      </c>
      <c r="E9" s="455">
        <v>1.075</v>
      </c>
      <c r="F9" s="456">
        <v>1.0569999999999999</v>
      </c>
      <c r="G9" s="457">
        <v>1.0389999999999999</v>
      </c>
      <c r="H9" s="58">
        <v>1.0589999999999999</v>
      </c>
      <c r="I9" s="643">
        <v>1.042</v>
      </c>
      <c r="J9" s="643">
        <v>1.04</v>
      </c>
      <c r="K9" s="643">
        <f>J9</f>
        <v>1.04</v>
      </c>
      <c r="L9" s="644">
        <v>1.0389999999999999</v>
      </c>
    </row>
    <row r="10" spans="3:12" s="57" customFormat="1" ht="27" customHeight="1">
      <c r="C10" s="626" t="s">
        <v>378</v>
      </c>
      <c r="D10" s="634">
        <v>1.1200000000000001</v>
      </c>
      <c r="E10" s="458">
        <v>1.1200000000000001</v>
      </c>
      <c r="F10" s="459">
        <v>1.1200000000000001</v>
      </c>
      <c r="G10" s="460">
        <v>1.1200000000000001</v>
      </c>
      <c r="H10" s="220">
        <v>1.08</v>
      </c>
      <c r="I10" s="645">
        <f>H10</f>
        <v>1.08</v>
      </c>
      <c r="J10" s="645">
        <v>1.04</v>
      </c>
      <c r="K10" s="645">
        <f>J10</f>
        <v>1.04</v>
      </c>
      <c r="L10" s="646">
        <f>K10</f>
        <v>1.04</v>
      </c>
    </row>
    <row r="11" spans="3:12" s="57" customFormat="1" ht="40.5" customHeight="1">
      <c r="C11" s="626" t="s">
        <v>379</v>
      </c>
      <c r="D11" s="635">
        <v>1.1000000000000001</v>
      </c>
      <c r="E11" s="461">
        <v>1.1000000000000001</v>
      </c>
      <c r="F11" s="462">
        <v>1.1000000000000001</v>
      </c>
      <c r="G11" s="463">
        <v>1.075</v>
      </c>
      <c r="H11" s="447">
        <v>1.07</v>
      </c>
      <c r="I11" s="447">
        <v>1.07</v>
      </c>
      <c r="J11" s="447">
        <v>1.07</v>
      </c>
      <c r="K11" s="447">
        <v>1.07</v>
      </c>
      <c r="L11" s="660">
        <v>1.07</v>
      </c>
    </row>
    <row r="12" spans="3:12" s="57" customFormat="1" ht="16.5" customHeight="1" thickBot="1">
      <c r="C12" s="627" t="s">
        <v>18</v>
      </c>
      <c r="D12" s="636">
        <v>1.085</v>
      </c>
      <c r="E12" s="464">
        <v>1.04</v>
      </c>
      <c r="F12" s="465">
        <v>1.0569999999999999</v>
      </c>
      <c r="G12" s="466">
        <v>1.0389999999999999</v>
      </c>
      <c r="H12" s="612">
        <v>1.0589999999999999</v>
      </c>
      <c r="I12" s="647">
        <v>1.042</v>
      </c>
      <c r="J12" s="647">
        <v>1.04</v>
      </c>
      <c r="K12" s="647">
        <f>J12</f>
        <v>1.04</v>
      </c>
      <c r="L12" s="648">
        <v>1.0389999999999999</v>
      </c>
    </row>
    <row r="13" spans="3:12" s="57" customFormat="1" ht="16.5" customHeight="1" thickBot="1">
      <c r="C13" s="628" t="s">
        <v>16</v>
      </c>
      <c r="D13" s="637"/>
      <c r="E13" s="467"/>
      <c r="F13" s="468"/>
      <c r="G13" s="469"/>
      <c r="H13" s="59"/>
      <c r="I13" s="649"/>
      <c r="J13" s="649"/>
      <c r="K13" s="649"/>
      <c r="L13" s="650"/>
    </row>
    <row r="14" spans="3:12" s="57" customFormat="1" ht="15.75" customHeight="1">
      <c r="C14" s="629" t="s">
        <v>380</v>
      </c>
      <c r="D14" s="638">
        <v>1.075</v>
      </c>
      <c r="E14" s="470">
        <v>1.02</v>
      </c>
      <c r="F14" s="471">
        <v>1.0389999999999999</v>
      </c>
      <c r="G14" s="472">
        <v>1.034</v>
      </c>
      <c r="H14" s="221">
        <v>1.014</v>
      </c>
      <c r="I14" s="651">
        <v>1.03</v>
      </c>
      <c r="J14" s="651">
        <f t="shared" ref="J14:L15" si="0">I14</f>
        <v>1.03</v>
      </c>
      <c r="K14" s="651">
        <f t="shared" si="0"/>
        <v>1.03</v>
      </c>
      <c r="L14" s="652">
        <f t="shared" si="0"/>
        <v>1.03</v>
      </c>
    </row>
    <row r="15" spans="3:12" s="57" customFormat="1" ht="15.75" customHeight="1">
      <c r="C15" s="630" t="s">
        <v>381</v>
      </c>
      <c r="D15" s="634">
        <v>1.075</v>
      </c>
      <c r="E15" s="458">
        <f>E14</f>
        <v>1.02</v>
      </c>
      <c r="F15" s="459">
        <f>F14</f>
        <v>1.0389999999999999</v>
      </c>
      <c r="G15" s="460">
        <f>G14</f>
        <v>1.034</v>
      </c>
      <c r="H15" s="220">
        <v>1.014</v>
      </c>
      <c r="I15" s="645">
        <v>1.03</v>
      </c>
      <c r="J15" s="645">
        <f t="shared" si="0"/>
        <v>1.03</v>
      </c>
      <c r="K15" s="645">
        <f t="shared" si="0"/>
        <v>1.03</v>
      </c>
      <c r="L15" s="646">
        <f t="shared" si="0"/>
        <v>1.03</v>
      </c>
    </row>
    <row r="16" spans="3:12" s="57" customFormat="1">
      <c r="C16" s="626" t="s">
        <v>38</v>
      </c>
      <c r="D16" s="633">
        <v>0.99099999999999999</v>
      </c>
      <c r="E16" s="473"/>
      <c r="F16" s="474">
        <v>1.1579999999999999</v>
      </c>
      <c r="G16" s="475">
        <v>1.2210000000000001</v>
      </c>
      <c r="H16" s="613">
        <v>1.0189999999999999</v>
      </c>
      <c r="I16" s="653">
        <v>1.004</v>
      </c>
      <c r="J16" s="653">
        <v>1.0049999999999999</v>
      </c>
      <c r="K16" s="653">
        <v>1.016</v>
      </c>
      <c r="L16" s="654">
        <v>1.0269999999999999</v>
      </c>
    </row>
    <row r="17" spans="3:15" s="57" customFormat="1" ht="13.5" thickBot="1">
      <c r="C17" s="626" t="s">
        <v>52</v>
      </c>
      <c r="D17" s="636">
        <v>1.032</v>
      </c>
      <c r="E17" s="476">
        <v>1.0129999999999999</v>
      </c>
      <c r="F17" s="477">
        <v>1.0740000000000001</v>
      </c>
      <c r="G17" s="478">
        <v>1.0980000000000001</v>
      </c>
      <c r="H17" s="614">
        <v>1.0429999999999999</v>
      </c>
      <c r="I17" s="655">
        <v>1.0409999999999999</v>
      </c>
      <c r="J17" s="656">
        <v>1.04</v>
      </c>
      <c r="K17" s="655">
        <v>1.042</v>
      </c>
      <c r="L17" s="657">
        <v>1.0429999999999999</v>
      </c>
    </row>
    <row r="21" spans="3:15">
      <c r="C21" s="55" t="s">
        <v>382</v>
      </c>
    </row>
    <row r="22" spans="3:15" ht="25.5">
      <c r="D22" s="445" t="s">
        <v>11</v>
      </c>
      <c r="E22" s="445" t="s">
        <v>228</v>
      </c>
      <c r="F22" s="446" t="s">
        <v>229</v>
      </c>
      <c r="G22" s="446" t="s">
        <v>230</v>
      </c>
      <c r="H22" s="446" t="s">
        <v>231</v>
      </c>
      <c r="I22" s="446" t="s">
        <v>232</v>
      </c>
      <c r="J22" s="446" t="s">
        <v>233</v>
      </c>
      <c r="K22" s="446" t="s">
        <v>234</v>
      </c>
    </row>
    <row r="23" spans="3:15">
      <c r="C23" s="442" t="s">
        <v>53</v>
      </c>
      <c r="D23" s="444" t="s">
        <v>19</v>
      </c>
      <c r="E23" s="520">
        <v>4528</v>
      </c>
      <c r="F23" s="520">
        <v>4528</v>
      </c>
      <c r="G23" s="520">
        <v>4528</v>
      </c>
      <c r="H23" s="520">
        <v>4528</v>
      </c>
      <c r="I23" s="520">
        <v>4528</v>
      </c>
      <c r="J23" s="520">
        <v>4528</v>
      </c>
      <c r="K23" s="520">
        <v>4528</v>
      </c>
      <c r="L23" s="1423" t="s">
        <v>321</v>
      </c>
      <c r="M23" s="1424"/>
      <c r="N23" s="1424"/>
      <c r="O23" s="1424"/>
    </row>
    <row r="24" spans="3:15" s="494" customFormat="1" ht="25.5">
      <c r="C24" s="490" t="s">
        <v>181</v>
      </c>
      <c r="D24" s="492" t="s">
        <v>325</v>
      </c>
      <c r="E24" s="526">
        <f>$G$103/$G$122*7000</f>
        <v>8098.9997854493822</v>
      </c>
      <c r="F24" s="526">
        <f t="shared" ref="F24:K24" si="1">$G$103/$G$122*7000</f>
        <v>8098.9997854493822</v>
      </c>
      <c r="G24" s="526">
        <f t="shared" si="1"/>
        <v>8098.9997854493822</v>
      </c>
      <c r="H24" s="526">
        <f>$G$103/$G$122*7000</f>
        <v>8098.9997854493822</v>
      </c>
      <c r="I24" s="526">
        <f t="shared" si="1"/>
        <v>8098.9997854493822</v>
      </c>
      <c r="J24" s="526">
        <f t="shared" si="1"/>
        <v>8098.9997854493822</v>
      </c>
      <c r="K24" s="526">
        <f t="shared" si="1"/>
        <v>8098.9997854493822</v>
      </c>
      <c r="L24" s="493"/>
      <c r="M24" s="493"/>
      <c r="N24" s="493"/>
      <c r="O24" s="493"/>
    </row>
    <row r="25" spans="3:15" s="494" customFormat="1">
      <c r="C25" s="490" t="s">
        <v>324</v>
      </c>
      <c r="D25" s="492"/>
      <c r="E25" s="526">
        <f>E24/7900</f>
        <v>1.0251898462594156</v>
      </c>
      <c r="F25" s="526">
        <f t="shared" ref="F25:K25" si="2">F24/7900</f>
        <v>1.0251898462594156</v>
      </c>
      <c r="G25" s="526">
        <f t="shared" si="2"/>
        <v>1.0251898462594156</v>
      </c>
      <c r="H25" s="526">
        <f>H24/7900</f>
        <v>1.0251898462594156</v>
      </c>
      <c r="I25" s="526">
        <f t="shared" si="2"/>
        <v>1.0251898462594156</v>
      </c>
      <c r="J25" s="526">
        <f t="shared" si="2"/>
        <v>1.0251898462594156</v>
      </c>
      <c r="K25" s="526">
        <f t="shared" si="2"/>
        <v>1.0251898462594156</v>
      </c>
      <c r="L25" s="493"/>
      <c r="M25" s="493"/>
      <c r="N25" s="493"/>
      <c r="O25" s="493"/>
    </row>
    <row r="26" spans="3:15" ht="25.5">
      <c r="C26" s="491" t="s">
        <v>326</v>
      </c>
      <c r="D26" s="444" t="s">
        <v>19</v>
      </c>
      <c r="E26" s="520">
        <f>ROUND(E23*E25,2)</f>
        <v>4642.0600000000004</v>
      </c>
      <c r="F26" s="520">
        <f t="shared" ref="F26:K26" si="3">ROUND(F23*F25,2)</f>
        <v>4642.0600000000004</v>
      </c>
      <c r="G26" s="873">
        <f t="shared" si="3"/>
        <v>4642.0600000000004</v>
      </c>
      <c r="H26" s="795">
        <f>ROUND(H23*H25,2)</f>
        <v>4642.0600000000004</v>
      </c>
      <c r="I26" s="520">
        <f t="shared" si="3"/>
        <v>4642.0600000000004</v>
      </c>
      <c r="J26" s="520">
        <f t="shared" si="3"/>
        <v>4642.0600000000004</v>
      </c>
      <c r="K26" s="520">
        <f t="shared" si="3"/>
        <v>4642.0600000000004</v>
      </c>
      <c r="L26" s="489"/>
      <c r="M26" s="489"/>
      <c r="N26" s="489"/>
      <c r="O26" s="489"/>
    </row>
    <row r="27" spans="3:15">
      <c r="C27" s="442" t="s">
        <v>54</v>
      </c>
      <c r="D27" s="444" t="s">
        <v>19</v>
      </c>
      <c r="E27" s="520">
        <f>86.17</f>
        <v>86.17</v>
      </c>
      <c r="F27" s="520">
        <f>87.74</f>
        <v>87.74</v>
      </c>
      <c r="G27" s="873">
        <f>93.52</f>
        <v>93.52</v>
      </c>
      <c r="H27" s="795">
        <f>106.13</f>
        <v>106.13</v>
      </c>
      <c r="I27" s="520">
        <f>107.49</f>
        <v>107.49</v>
      </c>
      <c r="J27" s="520">
        <f>108.75</f>
        <v>108.75</v>
      </c>
      <c r="K27" s="520">
        <f>109.81</f>
        <v>109.81</v>
      </c>
      <c r="L27" s="55" t="s">
        <v>235</v>
      </c>
    </row>
    <row r="28" spans="3:15" ht="25.5">
      <c r="C28" s="56" t="s">
        <v>322</v>
      </c>
      <c r="D28" s="444" t="s">
        <v>19</v>
      </c>
      <c r="E28" s="520">
        <f>384.84</f>
        <v>384.84</v>
      </c>
      <c r="F28" s="520">
        <f>398.83</f>
        <v>398.83</v>
      </c>
      <c r="G28" s="873">
        <f>567.63</f>
        <v>567.63</v>
      </c>
      <c r="H28" s="795">
        <f>776.37</f>
        <v>776.37</v>
      </c>
      <c r="I28" s="520">
        <f>780.63</f>
        <v>780.63</v>
      </c>
      <c r="J28" s="520">
        <f>784.88</f>
        <v>784.88</v>
      </c>
      <c r="K28" s="520">
        <f>893.54</f>
        <v>893.54</v>
      </c>
      <c r="L28" s="55" t="s">
        <v>236</v>
      </c>
    </row>
    <row r="29" spans="3:15" s="793" customFormat="1" ht="38.25" customHeight="1">
      <c r="C29" s="790" t="s">
        <v>323</v>
      </c>
      <c r="D29" s="791" t="s">
        <v>19</v>
      </c>
      <c r="E29" s="792">
        <v>240.86</v>
      </c>
      <c r="F29" s="792">
        <v>271.61</v>
      </c>
      <c r="G29" s="874">
        <v>430.47</v>
      </c>
      <c r="H29" s="874">
        <v>593.49</v>
      </c>
      <c r="I29" s="792">
        <v>645.71</v>
      </c>
      <c r="J29" s="792">
        <v>713.97</v>
      </c>
      <c r="K29" s="792">
        <v>740.06</v>
      </c>
      <c r="L29" s="793" t="s">
        <v>236</v>
      </c>
    </row>
    <row r="30" spans="3:15">
      <c r="C30" s="442" t="s">
        <v>55</v>
      </c>
      <c r="D30" s="444" t="s">
        <v>19</v>
      </c>
      <c r="E30" s="520">
        <v>114.32</v>
      </c>
      <c r="F30" s="520">
        <v>114.32</v>
      </c>
      <c r="G30" s="873">
        <v>114.32</v>
      </c>
      <c r="H30" s="795">
        <v>114.32</v>
      </c>
      <c r="I30" s="520">
        <v>114.32</v>
      </c>
      <c r="J30" s="520">
        <v>114.32</v>
      </c>
      <c r="K30" s="520">
        <v>114.32</v>
      </c>
      <c r="L30" s="55" t="s">
        <v>237</v>
      </c>
    </row>
    <row r="31" spans="3:15">
      <c r="D31" s="479"/>
    </row>
    <row r="32" spans="3:15">
      <c r="D32" s="479"/>
    </row>
    <row r="33" spans="3:8">
      <c r="D33" s="479"/>
      <c r="E33" s="479" t="s">
        <v>383</v>
      </c>
    </row>
    <row r="34" spans="3:8">
      <c r="C34" s="495" t="s">
        <v>52</v>
      </c>
      <c r="D34" s="498" t="s">
        <v>329</v>
      </c>
      <c r="E34" s="441"/>
    </row>
    <row r="35" spans="3:8">
      <c r="C35" s="495" t="s">
        <v>38</v>
      </c>
      <c r="D35" s="498" t="s">
        <v>329</v>
      </c>
      <c r="E35" s="441"/>
    </row>
    <row r="36" spans="3:8">
      <c r="C36" s="495" t="s">
        <v>330</v>
      </c>
      <c r="D36" s="498" t="s">
        <v>329</v>
      </c>
      <c r="E36" s="441"/>
    </row>
    <row r="37" spans="3:8" ht="25.5">
      <c r="C37" s="495" t="s">
        <v>331</v>
      </c>
      <c r="D37" s="498" t="s">
        <v>332</v>
      </c>
      <c r="E37" s="441"/>
    </row>
    <row r="38" spans="3:8" ht="15">
      <c r="C38" s="496"/>
      <c r="D38" s="497"/>
    </row>
    <row r="39" spans="3:8">
      <c r="D39" s="479"/>
    </row>
    <row r="40" spans="3:8">
      <c r="D40" s="479"/>
    </row>
    <row r="41" spans="3:8">
      <c r="C41" s="55" t="s">
        <v>17</v>
      </c>
      <c r="D41" s="479"/>
    </row>
    <row r="42" spans="3:8">
      <c r="D42" s="444" t="s">
        <v>11</v>
      </c>
      <c r="E42" s="445" t="s">
        <v>238</v>
      </c>
      <c r="F42" s="445" t="s">
        <v>239</v>
      </c>
      <c r="G42" s="445" t="s">
        <v>240</v>
      </c>
      <c r="H42" s="445" t="s">
        <v>241</v>
      </c>
    </row>
    <row r="43" spans="3:8">
      <c r="C43" s="441" t="s">
        <v>327</v>
      </c>
      <c r="D43" s="444" t="s">
        <v>23</v>
      </c>
      <c r="E43" s="441"/>
      <c r="F43" s="441"/>
      <c r="G43" s="441"/>
      <c r="H43" s="441"/>
    </row>
    <row r="44" spans="3:8">
      <c r="C44" s="441" t="s">
        <v>328</v>
      </c>
      <c r="D44" s="444" t="s">
        <v>23</v>
      </c>
      <c r="E44" s="441"/>
      <c r="F44" s="441"/>
      <c r="G44" s="441"/>
      <c r="H44" s="441"/>
    </row>
    <row r="45" spans="3:8">
      <c r="D45" s="479"/>
    </row>
    <row r="46" spans="3:8">
      <c r="D46" s="479"/>
    </row>
    <row r="47" spans="3:8">
      <c r="D47" s="479"/>
    </row>
    <row r="48" spans="3:8">
      <c r="C48" s="55" t="s">
        <v>242</v>
      </c>
      <c r="D48" s="479"/>
      <c r="E48" s="1425" t="s">
        <v>384</v>
      </c>
      <c r="F48" s="1425"/>
    </row>
    <row r="49" spans="3:21" ht="38.25">
      <c r="D49" s="445" t="s">
        <v>11</v>
      </c>
      <c r="E49" s="446" t="s">
        <v>245</v>
      </c>
      <c r="F49" s="446" t="s">
        <v>246</v>
      </c>
      <c r="U49" s="486"/>
    </row>
    <row r="50" spans="3:21" s="483" customFormat="1">
      <c r="C50" s="480" t="s">
        <v>176</v>
      </c>
      <c r="D50" s="481" t="s">
        <v>19</v>
      </c>
      <c r="E50" s="485"/>
      <c r="F50" s="485"/>
      <c r="U50" s="486"/>
    </row>
    <row r="51" spans="3:21">
      <c r="C51" s="442" t="s">
        <v>243</v>
      </c>
      <c r="D51" s="444" t="s">
        <v>19</v>
      </c>
      <c r="E51" s="443">
        <v>25.5</v>
      </c>
      <c r="F51" s="443"/>
      <c r="U51" s="486"/>
    </row>
    <row r="52" spans="3:21">
      <c r="C52" s="442" t="s">
        <v>244</v>
      </c>
      <c r="D52" s="444" t="s">
        <v>19</v>
      </c>
      <c r="E52" s="443">
        <v>34.369999999999997</v>
      </c>
      <c r="F52" s="443"/>
      <c r="U52" s="486"/>
    </row>
    <row r="53" spans="3:21" s="483" customFormat="1">
      <c r="C53" s="480" t="s">
        <v>177</v>
      </c>
      <c r="D53" s="481" t="s">
        <v>19</v>
      </c>
      <c r="E53" s="482"/>
      <c r="F53" s="482"/>
      <c r="U53" s="486"/>
    </row>
    <row r="54" spans="3:21">
      <c r="C54" s="442" t="s">
        <v>243</v>
      </c>
      <c r="D54" s="444" t="s">
        <v>19</v>
      </c>
      <c r="E54" s="443">
        <v>25.5</v>
      </c>
      <c r="F54" s="443"/>
      <c r="U54" s="486"/>
    </row>
    <row r="55" spans="3:21">
      <c r="C55" s="442" t="s">
        <v>244</v>
      </c>
      <c r="D55" s="444" t="s">
        <v>19</v>
      </c>
      <c r="E55" s="443">
        <v>40.28</v>
      </c>
      <c r="F55" s="443"/>
      <c r="U55" s="486"/>
    </row>
    <row r="56" spans="3:21">
      <c r="U56" s="486"/>
    </row>
    <row r="57" spans="3:21">
      <c r="U57" s="486"/>
    </row>
    <row r="58" spans="3:21">
      <c r="U58" s="486"/>
    </row>
    <row r="59" spans="3:21">
      <c r="C59" s="55" t="s">
        <v>18</v>
      </c>
      <c r="E59" s="1425" t="s">
        <v>384</v>
      </c>
      <c r="F59" s="1425"/>
      <c r="G59" s="1425"/>
      <c r="H59" s="1425"/>
      <c r="I59" s="1425"/>
      <c r="J59" s="1425"/>
      <c r="K59" s="1425"/>
      <c r="L59" s="1425"/>
      <c r="U59" s="486"/>
    </row>
    <row r="60" spans="3:21" ht="38.25">
      <c r="D60" s="445" t="s">
        <v>11</v>
      </c>
      <c r="E60" s="446" t="s">
        <v>248</v>
      </c>
      <c r="F60" s="446" t="s">
        <v>249</v>
      </c>
      <c r="G60" s="446" t="s">
        <v>250</v>
      </c>
      <c r="H60" s="446" t="s">
        <v>246</v>
      </c>
      <c r="I60" s="446" t="s">
        <v>246</v>
      </c>
      <c r="J60" s="446" t="s">
        <v>246</v>
      </c>
      <c r="K60" s="446" t="s">
        <v>246</v>
      </c>
      <c r="L60" s="446" t="s">
        <v>246</v>
      </c>
      <c r="U60" s="486"/>
    </row>
    <row r="61" spans="3:21" s="483" customFormat="1">
      <c r="C61" s="480" t="s">
        <v>247</v>
      </c>
      <c r="D61" s="481" t="s">
        <v>5</v>
      </c>
      <c r="E61" s="482"/>
      <c r="F61" s="482"/>
      <c r="G61" s="482"/>
      <c r="H61" s="482"/>
      <c r="I61" s="482"/>
      <c r="J61" s="482"/>
      <c r="K61" s="482"/>
      <c r="L61" s="482"/>
      <c r="U61" s="486"/>
    </row>
    <row r="62" spans="3:21">
      <c r="C62" s="442" t="s">
        <v>251</v>
      </c>
      <c r="D62" s="444" t="s">
        <v>5</v>
      </c>
      <c r="E62" s="443"/>
      <c r="F62" s="443"/>
      <c r="G62" s="443"/>
      <c r="H62" s="443"/>
      <c r="I62" s="443"/>
      <c r="J62" s="443"/>
      <c r="K62" s="443"/>
      <c r="L62" s="443"/>
      <c r="U62" s="486"/>
    </row>
    <row r="63" spans="3:21">
      <c r="C63" s="449" t="s">
        <v>252</v>
      </c>
      <c r="D63" s="444" t="s">
        <v>5</v>
      </c>
      <c r="E63" s="443">
        <v>1457.12</v>
      </c>
      <c r="F63" s="443">
        <v>865.26</v>
      </c>
      <c r="G63" s="443">
        <v>1297.26</v>
      </c>
      <c r="H63" s="443"/>
      <c r="I63" s="443"/>
      <c r="J63" s="443"/>
      <c r="K63" s="443"/>
      <c r="L63" s="443"/>
      <c r="U63" s="486"/>
    </row>
    <row r="64" spans="3:21">
      <c r="C64" s="449" t="s">
        <v>204</v>
      </c>
      <c r="D64" s="444" t="s">
        <v>5</v>
      </c>
      <c r="E64" s="443">
        <v>1457.12</v>
      </c>
      <c r="F64" s="443">
        <v>865.26</v>
      </c>
      <c r="G64" s="443"/>
      <c r="H64" s="443"/>
      <c r="I64" s="443"/>
      <c r="J64" s="443"/>
      <c r="K64" s="443"/>
      <c r="L64" s="443"/>
      <c r="U64" s="486"/>
    </row>
    <row r="65" spans="3:22">
      <c r="C65" s="442" t="s">
        <v>253</v>
      </c>
      <c r="D65" s="444" t="s">
        <v>5</v>
      </c>
      <c r="E65" s="443"/>
      <c r="F65" s="443"/>
      <c r="G65" s="443"/>
      <c r="H65" s="443"/>
      <c r="I65" s="443"/>
      <c r="J65" s="443"/>
      <c r="K65" s="443"/>
      <c r="L65" s="443"/>
      <c r="U65" s="486"/>
    </row>
    <row r="66" spans="3:22">
      <c r="C66" s="449" t="s">
        <v>252</v>
      </c>
      <c r="D66" s="444" t="s">
        <v>5</v>
      </c>
      <c r="E66" s="443">
        <v>2057.8000000000002</v>
      </c>
      <c r="F66" s="918">
        <v>1457.29</v>
      </c>
      <c r="G66" s="443">
        <v>1732.88</v>
      </c>
      <c r="H66" s="443"/>
      <c r="I66" s="443"/>
      <c r="J66" s="443"/>
      <c r="K66" s="443"/>
      <c r="L66" s="443"/>
      <c r="U66" s="486"/>
    </row>
    <row r="67" spans="3:22">
      <c r="C67" s="449" t="s">
        <v>204</v>
      </c>
      <c r="D67" s="444" t="s">
        <v>5</v>
      </c>
      <c r="E67" s="443">
        <v>2057.8000000000002</v>
      </c>
      <c r="F67" s="443"/>
      <c r="G67" s="443">
        <v>1732.88</v>
      </c>
      <c r="H67" s="443"/>
      <c r="I67" s="443"/>
      <c r="J67" s="443"/>
      <c r="K67" s="443"/>
      <c r="L67" s="443"/>
      <c r="U67" s="486"/>
    </row>
    <row r="68" spans="3:22" s="483" customFormat="1" ht="25.5">
      <c r="C68" s="484" t="s">
        <v>254</v>
      </c>
      <c r="D68" s="481" t="s">
        <v>5</v>
      </c>
      <c r="E68" s="658">
        <v>324.56</v>
      </c>
      <c r="F68" s="658"/>
      <c r="G68" s="658">
        <v>172.73204000000001</v>
      </c>
      <c r="H68" s="482"/>
      <c r="I68" s="482"/>
      <c r="J68" s="482"/>
      <c r="K68" s="482"/>
      <c r="L68" s="482"/>
      <c r="U68" s="486"/>
    </row>
    <row r="69" spans="3:22" s="483" customFormat="1">
      <c r="C69" s="480" t="s">
        <v>199</v>
      </c>
      <c r="D69" s="481" t="s">
        <v>19</v>
      </c>
      <c r="E69" s="482"/>
      <c r="F69" s="482"/>
      <c r="G69" s="482"/>
      <c r="H69" s="482"/>
      <c r="I69" s="482"/>
      <c r="J69" s="482"/>
      <c r="K69" s="482"/>
      <c r="L69" s="482"/>
      <c r="U69" s="486"/>
    </row>
    <row r="70" spans="3:22">
      <c r="C70" s="442" t="s">
        <v>252</v>
      </c>
      <c r="D70" s="444" t="s">
        <v>19</v>
      </c>
      <c r="E70" s="443">
        <v>32.5</v>
      </c>
      <c r="F70" s="443">
        <v>38.57</v>
      </c>
      <c r="G70" s="443">
        <v>41.46</v>
      </c>
      <c r="H70" s="443"/>
      <c r="I70" s="443"/>
      <c r="J70" s="443"/>
      <c r="K70" s="443"/>
      <c r="L70" s="443"/>
      <c r="U70" s="486"/>
    </row>
    <row r="71" spans="3:22">
      <c r="C71" s="442" t="s">
        <v>204</v>
      </c>
      <c r="D71" s="444" t="s">
        <v>19</v>
      </c>
      <c r="E71" s="443">
        <v>48.37</v>
      </c>
      <c r="F71" s="443">
        <v>82.93</v>
      </c>
      <c r="G71" s="443">
        <v>48.05</v>
      </c>
      <c r="H71" s="443"/>
      <c r="I71" s="443"/>
      <c r="J71" s="443"/>
      <c r="K71" s="443"/>
      <c r="L71" s="443"/>
      <c r="U71" s="486"/>
    </row>
    <row r="72" spans="3:22">
      <c r="U72" s="486"/>
    </row>
    <row r="73" spans="3:22">
      <c r="U73" s="486"/>
    </row>
    <row r="74" spans="3:22">
      <c r="U74" s="486"/>
    </row>
    <row r="76" spans="3:22" ht="15.75">
      <c r="C76" s="1426" t="s">
        <v>333</v>
      </c>
      <c r="D76" s="1426"/>
      <c r="E76" s="1426"/>
      <c r="F76" s="1426"/>
      <c r="G76" s="1426"/>
      <c r="H76" s="624"/>
      <c r="I76" s="624"/>
      <c r="J76" s="624"/>
      <c r="K76" s="624"/>
      <c r="L76" s="624"/>
      <c r="M76" s="624"/>
      <c r="N76" s="624"/>
      <c r="O76" s="624"/>
      <c r="P76" s="624"/>
      <c r="Q76" s="624"/>
      <c r="R76" s="624"/>
      <c r="S76" s="624"/>
      <c r="T76" s="623"/>
      <c r="U76" s="623"/>
      <c r="V76" s="623"/>
    </row>
    <row r="77" spans="3:22" ht="13.5" thickBot="1"/>
    <row r="78" spans="3:22" ht="15.75" customHeight="1">
      <c r="C78" s="2"/>
      <c r="D78" s="3"/>
      <c r="E78" s="1420" t="s">
        <v>170</v>
      </c>
      <c r="F78" s="1421"/>
      <c r="G78" s="1422"/>
    </row>
    <row r="79" spans="3:22" ht="25.5">
      <c r="C79" s="1"/>
      <c r="D79" s="6"/>
      <c r="E79" s="1052" t="s">
        <v>171</v>
      </c>
      <c r="F79" s="1053" t="s">
        <v>172</v>
      </c>
      <c r="G79" s="1054" t="s">
        <v>36</v>
      </c>
    </row>
    <row r="80" spans="3:22" ht="18.75" customHeight="1">
      <c r="C80" s="487" t="s">
        <v>320</v>
      </c>
      <c r="D80" s="6" t="s">
        <v>13</v>
      </c>
      <c r="E80" s="1055">
        <f>ROUND(G80*E81,2)</f>
        <v>26157.22</v>
      </c>
      <c r="F80" s="1056">
        <f>G80-E80</f>
        <v>15690.14</v>
      </c>
      <c r="G80" s="1057">
        <v>41847.360000000001</v>
      </c>
    </row>
    <row r="81" spans="3:10">
      <c r="C81" s="5" t="s">
        <v>35</v>
      </c>
      <c r="D81" s="6" t="s">
        <v>3</v>
      </c>
      <c r="E81" s="1058">
        <f>E82/G82</f>
        <v>0.62506257008689592</v>
      </c>
      <c r="F81" s="1059">
        <f>F82/G82</f>
        <v>0.37493742991310403</v>
      </c>
      <c r="G81" s="1060">
        <f>E81+F81</f>
        <v>1</v>
      </c>
    </row>
    <row r="82" spans="3:10" s="502" customFormat="1" ht="21" customHeight="1">
      <c r="C82" s="503" t="s">
        <v>34</v>
      </c>
      <c r="D82" s="504" t="s">
        <v>13</v>
      </c>
      <c r="E82" s="1061">
        <f>E83+E89</f>
        <v>74424</v>
      </c>
      <c r="F82" s="1062">
        <f>F83+F89</f>
        <v>44642.48</v>
      </c>
      <c r="G82" s="1063">
        <f>G83+G89</f>
        <v>119066.48000000001</v>
      </c>
    </row>
    <row r="83" spans="3:10" s="494" customFormat="1" ht="15.75">
      <c r="C83" s="662" t="s">
        <v>392</v>
      </c>
      <c r="D83" s="663" t="s">
        <v>13</v>
      </c>
      <c r="E83" s="1064"/>
      <c r="F83" s="1062"/>
      <c r="G83" s="1065">
        <f>E83+F83</f>
        <v>0</v>
      </c>
    </row>
    <row r="84" spans="3:10" s="494" customFormat="1" ht="25.5" outlineLevel="1">
      <c r="C84" s="505" t="s">
        <v>334</v>
      </c>
      <c r="D84" s="506" t="s">
        <v>13</v>
      </c>
      <c r="E84" s="1066"/>
      <c r="F84" s="1067"/>
      <c r="G84" s="1068">
        <f>SUM(E84:F84)</f>
        <v>0</v>
      </c>
    </row>
    <row r="85" spans="3:10" s="494" customFormat="1" outlineLevel="1">
      <c r="C85" s="507" t="s">
        <v>335</v>
      </c>
      <c r="D85" s="508" t="s">
        <v>13</v>
      </c>
      <c r="E85" s="1069"/>
      <c r="F85" s="1070"/>
      <c r="G85" s="1071">
        <f>SUM(E85:F85)</f>
        <v>0</v>
      </c>
    </row>
    <row r="86" spans="3:10" s="494" customFormat="1" outlineLevel="1">
      <c r="C86" s="509" t="s">
        <v>336</v>
      </c>
      <c r="D86" s="508" t="s">
        <v>13</v>
      </c>
      <c r="E86" s="1072">
        <f>E83-E87-E88</f>
        <v>0</v>
      </c>
      <c r="F86" s="1073">
        <f>F83-F87-F88</f>
        <v>0</v>
      </c>
      <c r="G86" s="1068">
        <f>E86+F86</f>
        <v>0</v>
      </c>
    </row>
    <row r="87" spans="3:10" s="494" customFormat="1" outlineLevel="1">
      <c r="C87" s="509" t="s">
        <v>361</v>
      </c>
      <c r="D87" s="508" t="s">
        <v>13</v>
      </c>
      <c r="E87" s="1074"/>
      <c r="F87" s="1075"/>
      <c r="G87" s="1068">
        <f t="shared" ref="G87" si="4">E87+F87</f>
        <v>0</v>
      </c>
    </row>
    <row r="88" spans="3:10" s="494" customFormat="1" outlineLevel="1">
      <c r="C88" s="509" t="s">
        <v>200</v>
      </c>
      <c r="D88" s="510" t="s">
        <v>13</v>
      </c>
      <c r="E88" s="1074">
        <f>G88/2</f>
        <v>0</v>
      </c>
      <c r="F88" s="1075">
        <f>G88-E88</f>
        <v>0</v>
      </c>
      <c r="G88" s="1068"/>
    </row>
    <row r="89" spans="3:10" s="494" customFormat="1" ht="15.75">
      <c r="C89" s="664" t="s">
        <v>393</v>
      </c>
      <c r="D89" s="663" t="s">
        <v>13</v>
      </c>
      <c r="E89" s="1076">
        <v>74424</v>
      </c>
      <c r="F89" s="1077">
        <v>44642.48</v>
      </c>
      <c r="G89" s="1078">
        <f>E89+F89</f>
        <v>119066.48000000001</v>
      </c>
      <c r="I89" s="911">
        <f>E89/G89</f>
        <v>0.62506257008689592</v>
      </c>
      <c r="J89" s="911">
        <f>F89/G89</f>
        <v>0.37493742991310403</v>
      </c>
    </row>
    <row r="90" spans="3:10" s="494" customFormat="1" ht="25.5">
      <c r="C90" s="505" t="s">
        <v>334</v>
      </c>
      <c r="D90" s="506" t="s">
        <v>13</v>
      </c>
      <c r="E90" s="1066">
        <f>E89-E91</f>
        <v>69958.679999999993</v>
      </c>
      <c r="F90" s="1067">
        <f>F89-F91</f>
        <v>42198.94</v>
      </c>
      <c r="G90" s="1068">
        <f>SUM(E90:F90)</f>
        <v>112157.62</v>
      </c>
      <c r="I90" s="911">
        <f t="shared" ref="I90:I94" si="5">E90/G90</f>
        <v>0.62375325011354554</v>
      </c>
      <c r="J90" s="911">
        <f t="shared" ref="J90:J94" si="6">F90/G90</f>
        <v>0.37624674988645446</v>
      </c>
    </row>
    <row r="91" spans="3:10" s="494" customFormat="1">
      <c r="C91" s="507" t="s">
        <v>335</v>
      </c>
      <c r="D91" s="508" t="s">
        <v>13</v>
      </c>
      <c r="E91" s="1069">
        <v>4465.32</v>
      </c>
      <c r="F91" s="1070">
        <v>2443.54</v>
      </c>
      <c r="G91" s="1071">
        <f>SUM(E91:F91)</f>
        <v>6908.86</v>
      </c>
      <c r="I91" s="911">
        <f t="shared" si="5"/>
        <v>0.64631791641457492</v>
      </c>
      <c r="J91" s="911">
        <f t="shared" si="6"/>
        <v>0.35368208358542508</v>
      </c>
    </row>
    <row r="92" spans="3:10" s="494" customFormat="1">
      <c r="C92" s="509" t="s">
        <v>336</v>
      </c>
      <c r="D92" s="508" t="s">
        <v>13</v>
      </c>
      <c r="E92" s="1072">
        <f>E89-E93-E94</f>
        <v>59425.42</v>
      </c>
      <c r="F92" s="1073">
        <f>F89-F93-F94</f>
        <v>35645.730000000003</v>
      </c>
      <c r="G92" s="1068">
        <f>E92+F92</f>
        <v>95071.15</v>
      </c>
      <c r="I92" s="911">
        <f t="shared" si="5"/>
        <v>0.62506259785434382</v>
      </c>
      <c r="J92" s="911">
        <f t="shared" si="6"/>
        <v>0.37493740214565624</v>
      </c>
    </row>
    <row r="93" spans="3:10" s="494" customFormat="1">
      <c r="C93" s="509" t="s">
        <v>361</v>
      </c>
      <c r="D93" s="508" t="s">
        <v>13</v>
      </c>
      <c r="E93" s="1074">
        <f>ROUND(E89/G89*G93,2)</f>
        <v>12312.64</v>
      </c>
      <c r="F93" s="1075">
        <f>G93-E93</f>
        <v>7385.6100000000006</v>
      </c>
      <c r="G93" s="1071">
        <v>19698.25</v>
      </c>
      <c r="I93" s="911">
        <f t="shared" si="5"/>
        <v>0.62506263246735116</v>
      </c>
      <c r="J93" s="911">
        <f t="shared" si="6"/>
        <v>0.37493736753264889</v>
      </c>
    </row>
    <row r="94" spans="3:10" s="494" customFormat="1">
      <c r="C94" s="509" t="s">
        <v>200</v>
      </c>
      <c r="D94" s="510" t="s">
        <v>13</v>
      </c>
      <c r="E94" s="1074">
        <f>ROUND(E89/G89*G94,2)</f>
        <v>2685.94</v>
      </c>
      <c r="F94" s="1075">
        <f>G94-E94</f>
        <v>1611.1399999999999</v>
      </c>
      <c r="G94" s="1071">
        <v>4297.08</v>
      </c>
      <c r="I94" s="911">
        <f t="shared" si="5"/>
        <v>0.62506166978506339</v>
      </c>
      <c r="J94" s="911">
        <f t="shared" si="6"/>
        <v>0.37493833021493661</v>
      </c>
    </row>
    <row r="95" spans="3:10" s="494" customFormat="1" ht="31.5">
      <c r="C95" s="503" t="s">
        <v>374</v>
      </c>
      <c r="D95" s="504" t="s">
        <v>362</v>
      </c>
      <c r="E95" s="1064">
        <f>E96+E97</f>
        <v>203123.39</v>
      </c>
      <c r="F95" s="1062">
        <f>F96+F97</f>
        <v>123867.5</v>
      </c>
      <c r="G95" s="1063">
        <v>326990.89</v>
      </c>
      <c r="H95" s="869"/>
      <c r="I95" s="871"/>
    </row>
    <row r="96" spans="3:10" s="494" customFormat="1">
      <c r="C96" s="509" t="s">
        <v>335</v>
      </c>
      <c r="D96" s="630" t="s">
        <v>362</v>
      </c>
      <c r="E96" s="1099">
        <v>11621.98</v>
      </c>
      <c r="F96" s="1100">
        <f>G96-E96</f>
        <v>7060.66</v>
      </c>
      <c r="G96" s="1101">
        <v>18682.64</v>
      </c>
      <c r="H96" s="869" t="s">
        <v>663</v>
      </c>
      <c r="I96" s="871"/>
    </row>
    <row r="97" spans="3:11" s="494" customFormat="1">
      <c r="C97" s="509" t="s">
        <v>662</v>
      </c>
      <c r="D97" s="630" t="s">
        <v>362</v>
      </c>
      <c r="E97" s="1099">
        <v>191501.41</v>
      </c>
      <c r="F97" s="1100">
        <f>G97-E97</f>
        <v>116806.84</v>
      </c>
      <c r="G97" s="1101">
        <f>G95-G96</f>
        <v>308308.25</v>
      </c>
      <c r="H97" s="869" t="s">
        <v>664</v>
      </c>
      <c r="I97" s="871"/>
    </row>
    <row r="98" spans="3:11" s="494" customFormat="1" ht="32.25" thickBot="1">
      <c r="C98" s="503" t="s">
        <v>375</v>
      </c>
      <c r="D98" s="504" t="s">
        <v>362</v>
      </c>
      <c r="E98" s="609">
        <f>ROUND(G98*E94/G94,2)</f>
        <v>44586.61</v>
      </c>
      <c r="F98" s="610">
        <f>G98-E98</f>
        <v>26744.92</v>
      </c>
      <c r="G98" s="611">
        <v>71331.53</v>
      </c>
      <c r="H98" s="870"/>
      <c r="I98" s="870"/>
    </row>
    <row r="99" spans="3:11" ht="13.5" thickBot="1">
      <c r="C99" s="511"/>
      <c r="D99" s="305"/>
      <c r="E99" s="512"/>
      <c r="F99" s="513"/>
      <c r="G99" s="514"/>
    </row>
    <row r="100" spans="3:11" ht="15.75" customHeight="1">
      <c r="C100" s="441"/>
      <c r="D100" s="515"/>
      <c r="E100" s="1420" t="s">
        <v>170</v>
      </c>
      <c r="F100" s="1421"/>
      <c r="G100" s="1422"/>
    </row>
    <row r="101" spans="3:11" ht="25.5">
      <c r="C101" s="441"/>
      <c r="D101" s="442"/>
      <c r="E101" s="499" t="s">
        <v>171</v>
      </c>
      <c r="F101" s="500" t="s">
        <v>172</v>
      </c>
      <c r="G101" s="501" t="s">
        <v>36</v>
      </c>
    </row>
    <row r="102" spans="3:11" s="516" customFormat="1" ht="25.5" customHeight="1">
      <c r="C102" s="517" t="s">
        <v>337</v>
      </c>
      <c r="D102" s="518" t="s">
        <v>338</v>
      </c>
      <c r="E102" s="519">
        <f>E80*G127/1000</f>
        <v>4247.1504096602512</v>
      </c>
      <c r="F102" s="520">
        <f t="shared" ref="F102:F107" si="7">G102-E102</f>
        <v>2547.609590339749</v>
      </c>
      <c r="G102" s="521">
        <f>SUM(G103:G107)</f>
        <v>6794.76</v>
      </c>
      <c r="I102" s="891"/>
      <c r="J102" s="894"/>
    </row>
    <row r="103" spans="3:11" s="522" customFormat="1" ht="15.75" customHeight="1">
      <c r="C103" s="523" t="s">
        <v>339</v>
      </c>
      <c r="D103" s="524" t="s">
        <v>338</v>
      </c>
      <c r="E103" s="525">
        <f>$E$102*G110</f>
        <v>4247.1504096602512</v>
      </c>
      <c r="F103" s="526">
        <f t="shared" si="7"/>
        <v>2547.609590339749</v>
      </c>
      <c r="G103" s="527">
        <v>6794.76</v>
      </c>
      <c r="I103" s="892"/>
      <c r="J103" s="893"/>
    </row>
    <row r="104" spans="3:11" s="522" customFormat="1" ht="15.75" hidden="1" customHeight="1" outlineLevel="1">
      <c r="C104" s="523" t="s">
        <v>340</v>
      </c>
      <c r="D104" s="524" t="s">
        <v>338</v>
      </c>
      <c r="E104" s="525">
        <f>$E$102*G111</f>
        <v>0</v>
      </c>
      <c r="F104" s="526">
        <f t="shared" si="7"/>
        <v>0</v>
      </c>
      <c r="G104" s="527"/>
      <c r="I104" s="892"/>
    </row>
    <row r="105" spans="3:11" s="522" customFormat="1" ht="15.75" hidden="1" customHeight="1" outlineLevel="1">
      <c r="C105" s="523" t="s">
        <v>356</v>
      </c>
      <c r="D105" s="524" t="s">
        <v>338</v>
      </c>
      <c r="E105" s="525">
        <f>$E$102*G112</f>
        <v>0</v>
      </c>
      <c r="F105" s="526">
        <f t="shared" si="7"/>
        <v>0</v>
      </c>
      <c r="G105" s="527"/>
      <c r="I105" s="892"/>
    </row>
    <row r="106" spans="3:11" s="522" customFormat="1" ht="15.75" hidden="1" customHeight="1" collapsed="1">
      <c r="C106" s="523" t="s">
        <v>357</v>
      </c>
      <c r="D106" s="524" t="s">
        <v>338</v>
      </c>
      <c r="E106" s="525">
        <f>$E$102*G113</f>
        <v>0</v>
      </c>
      <c r="F106" s="526">
        <f t="shared" si="7"/>
        <v>0</v>
      </c>
      <c r="G106" s="872"/>
      <c r="I106" s="892"/>
      <c r="J106" s="893"/>
      <c r="K106" s="895"/>
    </row>
    <row r="107" spans="3:11" s="522" customFormat="1" ht="15.75" hidden="1" customHeight="1" outlineLevel="1">
      <c r="C107" s="523" t="s">
        <v>358</v>
      </c>
      <c r="D107" s="524" t="s">
        <v>338</v>
      </c>
      <c r="E107" s="525">
        <f>$E$102*G114</f>
        <v>0</v>
      </c>
      <c r="F107" s="526">
        <f t="shared" si="7"/>
        <v>0</v>
      </c>
      <c r="G107" s="527"/>
    </row>
    <row r="108" spans="3:11" s="522" customFormat="1" ht="15.75" hidden="1" customHeight="1" outlineLevel="1">
      <c r="C108" s="523"/>
      <c r="D108" s="524"/>
      <c r="E108" s="525"/>
      <c r="F108" s="526"/>
      <c r="G108" s="527"/>
    </row>
    <row r="109" spans="3:11" s="522" customFormat="1" ht="15.75" customHeight="1" collapsed="1">
      <c r="C109" s="495" t="s">
        <v>341</v>
      </c>
      <c r="D109" s="518"/>
      <c r="E109" s="528"/>
      <c r="F109" s="529"/>
      <c r="G109" s="530">
        <f>G110+G111+G112+G113+G114</f>
        <v>1</v>
      </c>
    </row>
    <row r="110" spans="3:11" s="522" customFormat="1" ht="15.75" customHeight="1">
      <c r="C110" s="523" t="s">
        <v>339</v>
      </c>
      <c r="D110" s="524"/>
      <c r="E110" s="528"/>
      <c r="F110" s="529"/>
      <c r="G110" s="530">
        <f>G103/$G$102</f>
        <v>1</v>
      </c>
    </row>
    <row r="111" spans="3:11" s="522" customFormat="1" ht="15.75" hidden="1" customHeight="1" outlineLevel="1">
      <c r="C111" s="523" t="s">
        <v>340</v>
      </c>
      <c r="D111" s="524"/>
      <c r="E111" s="528"/>
      <c r="F111" s="529"/>
      <c r="G111" s="530">
        <f>G104/$G$102</f>
        <v>0</v>
      </c>
    </row>
    <row r="112" spans="3:11" s="522" customFormat="1" ht="15.75" hidden="1" customHeight="1" outlineLevel="1">
      <c r="C112" s="523" t="s">
        <v>356</v>
      </c>
      <c r="D112" s="524"/>
      <c r="E112" s="528"/>
      <c r="F112" s="529"/>
      <c r="G112" s="530">
        <f>G105/$G$102</f>
        <v>0</v>
      </c>
    </row>
    <row r="113" spans="3:7" s="522" customFormat="1" ht="15.75" hidden="1" customHeight="1" collapsed="1">
      <c r="C113" s="523" t="s">
        <v>357</v>
      </c>
      <c r="D113" s="524"/>
      <c r="E113" s="528"/>
      <c r="F113" s="529"/>
      <c r="G113" s="530">
        <f>G106/$G$102</f>
        <v>0</v>
      </c>
    </row>
    <row r="114" spans="3:7" s="522" customFormat="1" ht="15.75" hidden="1" customHeight="1" outlineLevel="1">
      <c r="C114" s="523" t="s">
        <v>358</v>
      </c>
      <c r="D114" s="524"/>
      <c r="E114" s="528"/>
      <c r="F114" s="529"/>
      <c r="G114" s="530">
        <f>G107/$G$102</f>
        <v>0</v>
      </c>
    </row>
    <row r="115" spans="3:7" s="522" customFormat="1" ht="15.75" customHeight="1" collapsed="1">
      <c r="C115" s="495" t="s">
        <v>342</v>
      </c>
      <c r="D115" s="524"/>
      <c r="E115" s="528"/>
      <c r="F115" s="529"/>
      <c r="G115" s="530"/>
    </row>
    <row r="116" spans="3:7" s="522" customFormat="1" ht="15.75" customHeight="1">
      <c r="C116" s="523" t="s">
        <v>339</v>
      </c>
      <c r="D116" s="524"/>
      <c r="E116" s="528"/>
      <c r="F116" s="529"/>
      <c r="G116" s="868">
        <f>G103/G122</f>
        <v>1.1569999693499118</v>
      </c>
    </row>
    <row r="117" spans="3:7" s="522" customFormat="1" ht="15.75" hidden="1" customHeight="1" outlineLevel="1">
      <c r="C117" s="523" t="s">
        <v>340</v>
      </c>
      <c r="D117" s="524"/>
      <c r="E117" s="528"/>
      <c r="F117" s="529"/>
      <c r="G117" s="531" t="e">
        <f>G104/G123</f>
        <v>#DIV/0!</v>
      </c>
    </row>
    <row r="118" spans="3:7" s="522" customFormat="1" ht="15.75" hidden="1" customHeight="1" outlineLevel="1">
      <c r="C118" s="523" t="s">
        <v>356</v>
      </c>
      <c r="D118" s="524"/>
      <c r="E118" s="528"/>
      <c r="F118" s="529"/>
      <c r="G118" s="531" t="e">
        <f>G105/G124</f>
        <v>#DIV/0!</v>
      </c>
    </row>
    <row r="119" spans="3:7" s="522" customFormat="1" ht="15.75" hidden="1" customHeight="1" collapsed="1">
      <c r="C119" s="523" t="s">
        <v>357</v>
      </c>
      <c r="D119" s="524"/>
      <c r="E119" s="528"/>
      <c r="F119" s="529"/>
      <c r="G119" s="868" t="e">
        <f>G106/G125</f>
        <v>#DIV/0!</v>
      </c>
    </row>
    <row r="120" spans="3:7" s="522" customFormat="1" ht="15.75" hidden="1" customHeight="1" outlineLevel="1">
      <c r="C120" s="523" t="s">
        <v>358</v>
      </c>
      <c r="D120" s="524"/>
      <c r="E120" s="528"/>
      <c r="F120" s="529"/>
      <c r="G120" s="531" t="e">
        <f>G107/G126</f>
        <v>#DIV/0!</v>
      </c>
    </row>
    <row r="121" spans="3:7" s="532" customFormat="1" ht="30" customHeight="1" collapsed="1">
      <c r="C121" s="533" t="s">
        <v>343</v>
      </c>
      <c r="D121" s="534"/>
      <c r="E121" s="535"/>
      <c r="F121" s="536"/>
      <c r="G121" s="537"/>
    </row>
    <row r="122" spans="3:7" s="538" customFormat="1" ht="14.25" customHeight="1">
      <c r="C122" s="596" t="s">
        <v>339</v>
      </c>
      <c r="D122" s="539" t="s">
        <v>56</v>
      </c>
      <c r="E122" s="540">
        <f>IFERROR(ROUND(E103/$G116,2),0)</f>
        <v>3670.83</v>
      </c>
      <c r="F122" s="541">
        <f>G122-E122</f>
        <v>2201.91</v>
      </c>
      <c r="G122" s="542">
        <v>5872.74</v>
      </c>
    </row>
    <row r="123" spans="3:7" s="538" customFormat="1" ht="14.25" hidden="1" customHeight="1" outlineLevel="1">
      <c r="C123" s="596" t="s">
        <v>340</v>
      </c>
      <c r="D123" s="539" t="s">
        <v>344</v>
      </c>
      <c r="E123" s="540">
        <f>IFERROR(ROUND(E104/$G117,2),0)</f>
        <v>0</v>
      </c>
      <c r="F123" s="541">
        <f>G123-E123</f>
        <v>0</v>
      </c>
      <c r="G123" s="542"/>
    </row>
    <row r="124" spans="3:7" s="538" customFormat="1" ht="14.25" hidden="1" customHeight="1" outlineLevel="1">
      <c r="C124" s="596" t="s">
        <v>356</v>
      </c>
      <c r="D124" s="539" t="s">
        <v>344</v>
      </c>
      <c r="E124" s="540">
        <f>IFERROR(ROUND(E105/$G118,2),0)</f>
        <v>0</v>
      </c>
      <c r="F124" s="541">
        <f>G124-E124</f>
        <v>0</v>
      </c>
      <c r="G124" s="558"/>
    </row>
    <row r="125" spans="3:7" s="538" customFormat="1" ht="14.25" hidden="1" customHeight="1" collapsed="1">
      <c r="C125" s="596" t="s">
        <v>357</v>
      </c>
      <c r="D125" s="539" t="s">
        <v>344</v>
      </c>
      <c r="E125" s="540">
        <f>IFERROR(ROUND(E106/$G119,2),0)</f>
        <v>0</v>
      </c>
      <c r="F125" s="541">
        <f>G125-E125</f>
        <v>0</v>
      </c>
      <c r="G125" s="542"/>
    </row>
    <row r="126" spans="3:7" s="538" customFormat="1" ht="14.25" hidden="1" customHeight="1" outlineLevel="1">
      <c r="C126" s="596" t="s">
        <v>358</v>
      </c>
      <c r="D126" s="539" t="s">
        <v>56</v>
      </c>
      <c r="E126" s="540">
        <f>IFERROR(ROUND(E107/$G120,2),0)</f>
        <v>0</v>
      </c>
      <c r="F126" s="541">
        <f>G126-E126</f>
        <v>0</v>
      </c>
      <c r="G126" s="558"/>
    </row>
    <row r="127" spans="3:7" ht="26.25" collapsed="1" thickBot="1">
      <c r="C127" s="543" t="s">
        <v>345</v>
      </c>
      <c r="D127" s="518" t="s">
        <v>346</v>
      </c>
      <c r="E127" s="544">
        <f>E102/E80*1000</f>
        <v>162.37009933243101</v>
      </c>
      <c r="F127" s="545">
        <f>F102/F80*1000</f>
        <v>162.37009933243101</v>
      </c>
      <c r="G127" s="546">
        <f>G102/G80*1000</f>
        <v>162.37009933243101</v>
      </c>
    </row>
    <row r="128" spans="3:7" s="547" customFormat="1" ht="13.5" thickBot="1">
      <c r="E128" s="548"/>
      <c r="F128" s="548"/>
      <c r="G128" s="548"/>
    </row>
    <row r="129" spans="3:10" s="547" customFormat="1" ht="15.75" customHeight="1">
      <c r="C129" s="441"/>
      <c r="D129" s="515"/>
      <c r="E129" s="1420" t="s">
        <v>170</v>
      </c>
      <c r="F129" s="1421"/>
      <c r="G129" s="1422"/>
    </row>
    <row r="130" spans="3:10" s="547" customFormat="1" ht="25.5">
      <c r="C130" s="441"/>
      <c r="D130" s="442"/>
      <c r="E130" s="499" t="s">
        <v>171</v>
      </c>
      <c r="F130" s="500" t="s">
        <v>172</v>
      </c>
      <c r="G130" s="501" t="s">
        <v>36</v>
      </c>
    </row>
    <row r="131" spans="3:10" s="538" customFormat="1" ht="18" customHeight="1">
      <c r="C131" s="549" t="s">
        <v>347</v>
      </c>
      <c r="D131" s="534" t="s">
        <v>348</v>
      </c>
      <c r="E131" s="540">
        <f>ROUND(G132*E80/1000,2)</f>
        <v>912.37</v>
      </c>
      <c r="F131" s="541">
        <f>G131-E131</f>
        <v>547.2700000000001</v>
      </c>
      <c r="G131" s="542">
        <v>1459.64</v>
      </c>
    </row>
    <row r="132" spans="3:10" ht="26.25" thickBot="1">
      <c r="C132" s="543" t="s">
        <v>349</v>
      </c>
      <c r="D132" s="518" t="s">
        <v>350</v>
      </c>
      <c r="E132" s="544">
        <f>E131/E80*1000</f>
        <v>34.880235743706713</v>
      </c>
      <c r="F132" s="545">
        <f>F131/F80*1000</f>
        <v>34.879867228718169</v>
      </c>
      <c r="G132" s="546">
        <f>G131/G80*1000</f>
        <v>34.880097573658176</v>
      </c>
    </row>
    <row r="133" spans="3:10">
      <c r="C133" s="486"/>
    </row>
    <row r="134" spans="3:10" ht="13.5" thickBot="1">
      <c r="C134" s="486"/>
    </row>
    <row r="135" spans="3:10" ht="15.75" customHeight="1">
      <c r="C135" s="441"/>
      <c r="D135" s="515"/>
      <c r="E135" s="1420" t="s">
        <v>170</v>
      </c>
      <c r="F135" s="1421"/>
      <c r="G135" s="1422"/>
    </row>
    <row r="136" spans="3:10" ht="25.5">
      <c r="C136" s="441"/>
      <c r="D136" s="442"/>
      <c r="E136" s="499" t="s">
        <v>171</v>
      </c>
      <c r="F136" s="500" t="s">
        <v>172</v>
      </c>
      <c r="G136" s="501" t="s">
        <v>36</v>
      </c>
    </row>
    <row r="137" spans="3:10" s="550" customFormat="1" ht="58.5" customHeight="1">
      <c r="C137" s="551" t="s">
        <v>385</v>
      </c>
      <c r="D137" s="534" t="s">
        <v>29</v>
      </c>
      <c r="E137" s="540">
        <f>ROUND(G140*(E92+E86)/1000,6)</f>
        <v>777.80289400000004</v>
      </c>
      <c r="F137" s="541">
        <f>G137-E137</f>
        <v>466.55710599999986</v>
      </c>
      <c r="G137" s="542">
        <f>55.02+1189.34</f>
        <v>1244.3599999999999</v>
      </c>
      <c r="H137" s="882"/>
      <c r="I137" s="882"/>
      <c r="J137" s="882"/>
    </row>
    <row r="138" spans="3:10" s="550" customFormat="1" ht="47.25">
      <c r="C138" s="551" t="s">
        <v>359</v>
      </c>
      <c r="D138" s="534" t="s">
        <v>29</v>
      </c>
      <c r="E138" s="552">
        <f>ROUND(G138*E95/G95,2)</f>
        <v>37517</v>
      </c>
      <c r="F138" s="541">
        <f>G138-E138</f>
        <v>22878.39</v>
      </c>
      <c r="G138" s="542">
        <v>60395.39</v>
      </c>
    </row>
    <row r="139" spans="3:10" s="550" customFormat="1" ht="47.25">
      <c r="C139" s="551" t="s">
        <v>351</v>
      </c>
      <c r="D139" s="534" t="s">
        <v>29</v>
      </c>
      <c r="E139" s="552">
        <f>ROUND((E88+E94)*G142,2)</f>
        <v>44586.61</v>
      </c>
      <c r="F139" s="541">
        <f>G139-E139</f>
        <v>26744.92</v>
      </c>
      <c r="G139" s="542">
        <v>71331.53</v>
      </c>
    </row>
    <row r="140" spans="3:10">
      <c r="C140" s="446" t="s">
        <v>352</v>
      </c>
      <c r="D140" s="518" t="s">
        <v>353</v>
      </c>
      <c r="E140" s="553">
        <f t="shared" ref="E140:G140" si="8">E137*1000/(E86+E92)</f>
        <v>13.088723546253441</v>
      </c>
      <c r="F140" s="520">
        <f t="shared" si="8"/>
        <v>13.08872355819336</v>
      </c>
      <c r="G140" s="554">
        <f t="shared" si="8"/>
        <v>13.088723550730165</v>
      </c>
    </row>
    <row r="141" spans="3:10">
      <c r="C141" s="446" t="s">
        <v>360</v>
      </c>
      <c r="D141" s="518" t="s">
        <v>353</v>
      </c>
      <c r="E141" s="553">
        <f>E138/(E87+E93)</f>
        <v>3.0470313433999534</v>
      </c>
      <c r="F141" s="520">
        <f>F138/(F87+F93)</f>
        <v>3.0976980912883292</v>
      </c>
      <c r="G141" s="554">
        <f>G138/(G87+G93)</f>
        <v>3.0660282004746615</v>
      </c>
    </row>
    <row r="142" spans="3:10" outlineLevel="1">
      <c r="C142" s="446" t="s">
        <v>354</v>
      </c>
      <c r="D142" s="518" t="s">
        <v>353</v>
      </c>
      <c r="E142" s="553">
        <f t="shared" ref="E142:G142" si="9">E139/(E88+E94)</f>
        <v>16.600002233854813</v>
      </c>
      <c r="F142" s="520">
        <f t="shared" si="9"/>
        <v>16.599997517285896</v>
      </c>
      <c r="G142" s="554">
        <f t="shared" si="9"/>
        <v>16.600000465432341</v>
      </c>
    </row>
    <row r="143" spans="3:10" s="502" customFormat="1" ht="32.25" thickBot="1">
      <c r="C143" s="551" t="s">
        <v>355</v>
      </c>
      <c r="D143" s="534" t="s">
        <v>29</v>
      </c>
      <c r="E143" s="555">
        <f>ROUND(G143*E80/G80,2)</f>
        <v>777.8</v>
      </c>
      <c r="F143" s="556">
        <f>G143-E143</f>
        <v>466.55999999999995</v>
      </c>
      <c r="G143" s="557">
        <v>1244.3599999999999</v>
      </c>
    </row>
    <row r="144" spans="3:10">
      <c r="C144" s="486"/>
    </row>
    <row r="145" spans="3:7" ht="13.5" thickBot="1">
      <c r="C145" s="486"/>
    </row>
    <row r="146" spans="3:7" ht="15.75" customHeight="1">
      <c r="C146" s="441"/>
      <c r="D146" s="515"/>
      <c r="E146" s="1420" t="s">
        <v>170</v>
      </c>
      <c r="F146" s="1421"/>
      <c r="G146" s="1422"/>
    </row>
    <row r="147" spans="3:7" ht="25.5">
      <c r="C147" s="441"/>
      <c r="D147" s="442"/>
      <c r="E147" s="499" t="s">
        <v>171</v>
      </c>
      <c r="F147" s="500" t="s">
        <v>172</v>
      </c>
      <c r="G147" s="501" t="s">
        <v>36</v>
      </c>
    </row>
    <row r="148" spans="3:7" s="550" customFormat="1" ht="63.75" thickBot="1">
      <c r="C148" s="551" t="s">
        <v>369</v>
      </c>
      <c r="D148" s="534" t="s">
        <v>13</v>
      </c>
      <c r="E148" s="555"/>
      <c r="F148" s="556"/>
      <c r="G148" s="557"/>
    </row>
    <row r="150" spans="3:7" ht="13.5" thickBot="1"/>
    <row r="151" spans="3:7">
      <c r="C151" s="441"/>
      <c r="D151" s="515"/>
      <c r="E151" s="1420" t="s">
        <v>170</v>
      </c>
      <c r="F151" s="1421"/>
      <c r="G151" s="1422"/>
    </row>
    <row r="152" spans="3:7" ht="25.5">
      <c r="C152" s="441"/>
      <c r="D152" s="442"/>
      <c r="E152" s="499" t="s">
        <v>171</v>
      </c>
      <c r="F152" s="500" t="s">
        <v>172</v>
      </c>
      <c r="G152" s="501" t="s">
        <v>36</v>
      </c>
    </row>
    <row r="153" spans="3:7" ht="15.75">
      <c r="C153" s="551" t="s">
        <v>365</v>
      </c>
      <c r="D153" s="534" t="s">
        <v>13</v>
      </c>
      <c r="E153" s="912">
        <f>G153*E80/G80</f>
        <v>50544.837750357496</v>
      </c>
      <c r="F153" s="913">
        <f>G153-E153</f>
        <v>30318.802249642504</v>
      </c>
      <c r="G153" s="542">
        <f>G154+G163</f>
        <v>80863.64</v>
      </c>
    </row>
    <row r="154" spans="3:7" s="494" customFormat="1" ht="15.75">
      <c r="C154" s="559" t="s">
        <v>363</v>
      </c>
      <c r="D154" s="560" t="s">
        <v>13</v>
      </c>
      <c r="E154" s="914">
        <f>G154*E153/G153</f>
        <v>50544.837750357496</v>
      </c>
      <c r="F154" s="915">
        <f>G154-E154</f>
        <v>30318.802249642504</v>
      </c>
      <c r="G154" s="561">
        <f>SUM(G155:G158)</f>
        <v>80863.64</v>
      </c>
    </row>
    <row r="155" spans="3:7" ht="15.75">
      <c r="C155" s="562" t="str">
        <f>E60</f>
        <v>ГУП "ТЭК СПб"</v>
      </c>
      <c r="D155" s="563" t="s">
        <v>13</v>
      </c>
      <c r="E155" s="540">
        <f>ROUND(G155*$E$154/$G$154,2)</f>
        <v>47471.96</v>
      </c>
      <c r="F155" s="541">
        <f>G155-E155</f>
        <v>28475.57</v>
      </c>
      <c r="G155" s="564">
        <v>75947.53</v>
      </c>
    </row>
    <row r="156" spans="3:7" ht="15.75">
      <c r="C156" s="562" t="str">
        <f>F60</f>
        <v>ПАО "ТГК-1"</v>
      </c>
      <c r="D156" s="563" t="s">
        <v>13</v>
      </c>
      <c r="E156" s="540">
        <f t="shared" ref="E156:E158" si="10">ROUND(G156*$E$154/$G$154,2)</f>
        <v>2720.45</v>
      </c>
      <c r="F156" s="541">
        <f t="shared" ref="F156:F162" si="11">G156-E156</f>
        <v>1631.8400000000001</v>
      </c>
      <c r="G156" s="564">
        <v>4352.29</v>
      </c>
    </row>
    <row r="157" spans="3:7" ht="15.75">
      <c r="C157" s="562" t="str">
        <f>G60</f>
        <v>ООО "Петербургтеплоэнерго"</v>
      </c>
      <c r="D157" s="563" t="s">
        <v>13</v>
      </c>
      <c r="E157" s="540">
        <f t="shared" si="10"/>
        <v>91.15</v>
      </c>
      <c r="F157" s="541">
        <f t="shared" si="11"/>
        <v>54.669999999999987</v>
      </c>
      <c r="G157" s="564">
        <v>145.82</v>
      </c>
    </row>
    <row r="158" spans="3:7" ht="15.75">
      <c r="C158" s="562" t="s">
        <v>428</v>
      </c>
      <c r="D158" s="563" t="s">
        <v>13</v>
      </c>
      <c r="E158" s="540">
        <f t="shared" si="10"/>
        <v>261.27999999999997</v>
      </c>
      <c r="F158" s="541">
        <f t="shared" si="11"/>
        <v>156.72000000000003</v>
      </c>
      <c r="G158" s="564">
        <v>418</v>
      </c>
    </row>
    <row r="159" spans="3:7" ht="15.75" hidden="1" outlineLevel="1">
      <c r="C159" s="562" t="str">
        <f>I60</f>
        <v>Иные</v>
      </c>
      <c r="D159" s="563" t="s">
        <v>13</v>
      </c>
      <c r="E159" s="540">
        <f t="shared" ref="E159:E161" si="12">G159*$E$154/$G$154</f>
        <v>0</v>
      </c>
      <c r="F159" s="541">
        <f t="shared" si="11"/>
        <v>0</v>
      </c>
      <c r="G159" s="564"/>
    </row>
    <row r="160" spans="3:7" ht="15.75" hidden="1" outlineLevel="1">
      <c r="C160" s="562" t="str">
        <f>J60</f>
        <v>Иные</v>
      </c>
      <c r="D160" s="563" t="s">
        <v>13</v>
      </c>
      <c r="E160" s="540">
        <f t="shared" si="12"/>
        <v>0</v>
      </c>
      <c r="F160" s="541">
        <f t="shared" si="11"/>
        <v>0</v>
      </c>
      <c r="G160" s="564"/>
    </row>
    <row r="161" spans="3:7" ht="15.75" hidden="1" outlineLevel="1">
      <c r="C161" s="562" t="str">
        <f>K60</f>
        <v>Иные</v>
      </c>
      <c r="D161" s="563" t="s">
        <v>13</v>
      </c>
      <c r="E161" s="540">
        <f t="shared" si="12"/>
        <v>0</v>
      </c>
      <c r="F161" s="541">
        <f t="shared" si="11"/>
        <v>0</v>
      </c>
      <c r="G161" s="564"/>
    </row>
    <row r="162" spans="3:7" ht="15.75" hidden="1" outlineLevel="1">
      <c r="C162" s="562" t="str">
        <f>L60</f>
        <v>Иные</v>
      </c>
      <c r="D162" s="563" t="s">
        <v>13</v>
      </c>
      <c r="E162" s="540">
        <f>G162*$E$154/$G$154</f>
        <v>0</v>
      </c>
      <c r="F162" s="541">
        <f t="shared" si="11"/>
        <v>0</v>
      </c>
      <c r="G162" s="564"/>
    </row>
    <row r="163" spans="3:7" s="494" customFormat="1" ht="15.75" collapsed="1">
      <c r="C163" s="559" t="s">
        <v>364</v>
      </c>
      <c r="D163" s="560" t="s">
        <v>13</v>
      </c>
      <c r="E163" s="912">
        <f>G163*E153/G153</f>
        <v>0</v>
      </c>
      <c r="F163" s="913">
        <f>G163-E163</f>
        <v>0</v>
      </c>
      <c r="G163" s="542"/>
    </row>
    <row r="164" spans="3:7" ht="15.75" hidden="1" outlineLevel="1">
      <c r="C164" s="562" t="str">
        <f>C155</f>
        <v>ГУП "ТЭК СПб"</v>
      </c>
      <c r="D164" s="563" t="s">
        <v>13</v>
      </c>
      <c r="E164" s="540" t="e">
        <f>G164*$E$163/$G$163</f>
        <v>#DIV/0!</v>
      </c>
      <c r="F164" s="541" t="e">
        <f>G164-E164</f>
        <v>#DIV/0!</v>
      </c>
      <c r="G164" s="564"/>
    </row>
    <row r="165" spans="3:7" ht="15.75" hidden="1" outlineLevel="1">
      <c r="C165" s="562" t="str">
        <f t="shared" ref="C165:C171" si="13">C156</f>
        <v>ПАО "ТГК-1"</v>
      </c>
      <c r="D165" s="563" t="s">
        <v>13</v>
      </c>
      <c r="E165" s="540" t="e">
        <f t="shared" ref="E165:E170" si="14">G165*$E$163/$G$163</f>
        <v>#DIV/0!</v>
      </c>
      <c r="F165" s="541" t="e">
        <f t="shared" ref="F165:F170" si="15">G165-E165</f>
        <v>#DIV/0!</v>
      </c>
      <c r="G165" s="564"/>
    </row>
    <row r="166" spans="3:7" ht="15.75" hidden="1" outlineLevel="1">
      <c r="C166" s="562" t="str">
        <f t="shared" si="13"/>
        <v>ООО "Петербургтеплоэнерго"</v>
      </c>
      <c r="D166" s="563" t="s">
        <v>13</v>
      </c>
      <c r="E166" s="540" t="e">
        <f t="shared" si="14"/>
        <v>#DIV/0!</v>
      </c>
      <c r="F166" s="541" t="e">
        <f t="shared" si="15"/>
        <v>#DIV/0!</v>
      </c>
      <c r="G166" s="564"/>
    </row>
    <row r="167" spans="3:7" ht="15.75" hidden="1" outlineLevel="1">
      <c r="C167" s="562" t="str">
        <f t="shared" si="13"/>
        <v>ОАО "Завод "Реконд"</v>
      </c>
      <c r="D167" s="563" t="s">
        <v>13</v>
      </c>
      <c r="E167" s="540" t="e">
        <f t="shared" si="14"/>
        <v>#DIV/0!</v>
      </c>
      <c r="F167" s="541" t="e">
        <f t="shared" si="15"/>
        <v>#DIV/0!</v>
      </c>
      <c r="G167" s="564"/>
    </row>
    <row r="168" spans="3:7" ht="15.75" hidden="1" outlineLevel="1">
      <c r="C168" s="562" t="str">
        <f t="shared" si="13"/>
        <v>Иные</v>
      </c>
      <c r="D168" s="563" t="s">
        <v>13</v>
      </c>
      <c r="E168" s="540" t="e">
        <f t="shared" si="14"/>
        <v>#DIV/0!</v>
      </c>
      <c r="F168" s="541" t="e">
        <f t="shared" si="15"/>
        <v>#DIV/0!</v>
      </c>
      <c r="G168" s="564"/>
    </row>
    <row r="169" spans="3:7" ht="15.75" hidden="1" outlineLevel="1">
      <c r="C169" s="562" t="str">
        <f t="shared" si="13"/>
        <v>Иные</v>
      </c>
      <c r="D169" s="563" t="s">
        <v>13</v>
      </c>
      <c r="E169" s="540" t="e">
        <f t="shared" si="14"/>
        <v>#DIV/0!</v>
      </c>
      <c r="F169" s="541" t="e">
        <f t="shared" si="15"/>
        <v>#DIV/0!</v>
      </c>
      <c r="G169" s="564"/>
    </row>
    <row r="170" spans="3:7" ht="15.75" hidden="1" outlineLevel="1">
      <c r="C170" s="562" t="str">
        <f t="shared" si="13"/>
        <v>Иные</v>
      </c>
      <c r="D170" s="563" t="s">
        <v>13</v>
      </c>
      <c r="E170" s="540" t="e">
        <f t="shared" si="14"/>
        <v>#DIV/0!</v>
      </c>
      <c r="F170" s="541" t="e">
        <f t="shared" si="15"/>
        <v>#DIV/0!</v>
      </c>
      <c r="G170" s="564"/>
    </row>
    <row r="171" spans="3:7" ht="16.5" hidden="1" outlineLevel="1" thickBot="1">
      <c r="C171" s="562" t="str">
        <f t="shared" si="13"/>
        <v>Иные</v>
      </c>
      <c r="D171" s="563" t="s">
        <v>13</v>
      </c>
      <c r="E171" s="555" t="e">
        <f>G171*$E$163/$G$163</f>
        <v>#DIV/0!</v>
      </c>
      <c r="F171" s="556" t="e">
        <f>G171-E171</f>
        <v>#DIV/0!</v>
      </c>
      <c r="G171" s="579"/>
    </row>
    <row r="172" spans="3:7" collapsed="1"/>
    <row r="173" spans="3:7" ht="13.5" thickBot="1"/>
    <row r="174" spans="3:7">
      <c r="C174" s="441"/>
      <c r="D174" s="515"/>
      <c r="E174" s="1420" t="s">
        <v>170</v>
      </c>
      <c r="F174" s="1421"/>
      <c r="G174" s="1422"/>
    </row>
    <row r="175" spans="3:7" ht="25.5">
      <c r="C175" s="441"/>
      <c r="D175" s="442"/>
      <c r="E175" s="499" t="s">
        <v>171</v>
      </c>
      <c r="F175" s="500" t="s">
        <v>172</v>
      </c>
      <c r="G175" s="501" t="s">
        <v>36</v>
      </c>
    </row>
    <row r="176" spans="3:7" ht="15.75">
      <c r="C176" s="551" t="s">
        <v>366</v>
      </c>
      <c r="D176" s="534" t="s">
        <v>362</v>
      </c>
      <c r="E176" s="912">
        <f>E95-E138</f>
        <v>165606.39000000001</v>
      </c>
      <c r="F176" s="913">
        <f>G176-E176</f>
        <v>100989.10999999999</v>
      </c>
      <c r="G176" s="564">
        <f>SUM(G177:G184)</f>
        <v>266595.5</v>
      </c>
    </row>
    <row r="177" spans="3:8" ht="15.75">
      <c r="C177" s="562" t="str">
        <f>E60</f>
        <v>ГУП "ТЭК СПб"</v>
      </c>
      <c r="D177" s="563" t="s">
        <v>362</v>
      </c>
      <c r="E177" s="540">
        <f>ROUND(G177*$E$95/$G$95,2)</f>
        <v>165317.81</v>
      </c>
      <c r="F177" s="541">
        <f>G177-E177</f>
        <v>100813.12</v>
      </c>
      <c r="G177" s="564">
        <v>266130.93</v>
      </c>
      <c r="H177" s="55" t="s">
        <v>430</v>
      </c>
    </row>
    <row r="178" spans="3:8" ht="15.75">
      <c r="C178" s="562" t="str">
        <f>F60</f>
        <v>ПАО "ТГК-1"</v>
      </c>
      <c r="D178" s="563" t="s">
        <v>362</v>
      </c>
      <c r="E178" s="540">
        <f>E176-E177</f>
        <v>288.5800000000163</v>
      </c>
      <c r="F178" s="541">
        <f t="shared" ref="F178:F184" si="16">G178-E178</f>
        <v>175.9899999999837</v>
      </c>
      <c r="G178" s="564">
        <v>464.57</v>
      </c>
      <c r="H178" s="55" t="s">
        <v>430</v>
      </c>
    </row>
    <row r="179" spans="3:8" ht="15.75" hidden="1" outlineLevel="1">
      <c r="C179" s="562" t="str">
        <f>G60</f>
        <v>ООО "Петербургтеплоэнерго"</v>
      </c>
      <c r="D179" s="563" t="s">
        <v>362</v>
      </c>
      <c r="E179" s="540"/>
      <c r="F179" s="541">
        <f t="shared" si="16"/>
        <v>0</v>
      </c>
      <c r="G179" s="564"/>
    </row>
    <row r="180" spans="3:8" ht="15.75" hidden="1" outlineLevel="1">
      <c r="C180" s="562" t="str">
        <f>H60</f>
        <v>Иные</v>
      </c>
      <c r="D180" s="563" t="s">
        <v>362</v>
      </c>
      <c r="E180" s="540"/>
      <c r="F180" s="541">
        <f t="shared" si="16"/>
        <v>0</v>
      </c>
      <c r="G180" s="564"/>
    </row>
    <row r="181" spans="3:8" ht="15.75" hidden="1" outlineLevel="1">
      <c r="C181" s="562" t="str">
        <f>I60</f>
        <v>Иные</v>
      </c>
      <c r="D181" s="563" t="s">
        <v>362</v>
      </c>
      <c r="E181" s="540"/>
      <c r="F181" s="541">
        <f t="shared" si="16"/>
        <v>0</v>
      </c>
      <c r="G181" s="564"/>
    </row>
    <row r="182" spans="3:8" ht="15.75" hidden="1" outlineLevel="1">
      <c r="C182" s="562" t="str">
        <f>J60</f>
        <v>Иные</v>
      </c>
      <c r="D182" s="563" t="s">
        <v>362</v>
      </c>
      <c r="E182" s="540"/>
      <c r="F182" s="541">
        <f t="shared" si="16"/>
        <v>0</v>
      </c>
      <c r="G182" s="564"/>
    </row>
    <row r="183" spans="3:8" ht="15.75" hidden="1" outlineLevel="1">
      <c r="C183" s="562" t="str">
        <f>K60</f>
        <v>Иные</v>
      </c>
      <c r="D183" s="563" t="s">
        <v>362</v>
      </c>
      <c r="E183" s="540"/>
      <c r="F183" s="541">
        <f t="shared" si="16"/>
        <v>0</v>
      </c>
      <c r="G183" s="564"/>
    </row>
    <row r="184" spans="3:8" ht="16.5" hidden="1" outlineLevel="1" thickBot="1">
      <c r="C184" s="562" t="str">
        <f>L60</f>
        <v>Иные</v>
      </c>
      <c r="D184" s="563" t="s">
        <v>362</v>
      </c>
      <c r="E184" s="555"/>
      <c r="F184" s="556">
        <f t="shared" si="16"/>
        <v>0</v>
      </c>
      <c r="G184" s="579"/>
    </row>
    <row r="185" spans="3:8" collapsed="1"/>
    <row r="187" spans="3:8" ht="15.75">
      <c r="E187" s="1079">
        <f>E176+E138-E95</f>
        <v>0</v>
      </c>
      <c r="F187" s="1079">
        <f t="shared" ref="F187:G187" si="17">F176+F138-F95</f>
        <v>0</v>
      </c>
      <c r="G187" s="1079">
        <f t="shared" si="17"/>
        <v>0</v>
      </c>
    </row>
    <row r="188" spans="3:8" ht="15.75">
      <c r="E188" s="1079">
        <f>E139-E98</f>
        <v>0</v>
      </c>
      <c r="F188" s="1079">
        <f t="shared" ref="F188:G188" si="18">F139-F98</f>
        <v>0</v>
      </c>
      <c r="G188" s="1079">
        <f t="shared" si="18"/>
        <v>0</v>
      </c>
    </row>
  </sheetData>
  <mergeCells count="11">
    <mergeCell ref="L23:O23"/>
    <mergeCell ref="E78:G78"/>
    <mergeCell ref="E48:F48"/>
    <mergeCell ref="E59:L59"/>
    <mergeCell ref="C76:G76"/>
    <mergeCell ref="E174:G174"/>
    <mergeCell ref="E151:G151"/>
    <mergeCell ref="E135:G135"/>
    <mergeCell ref="E146:G146"/>
    <mergeCell ref="E100:G100"/>
    <mergeCell ref="E129:G129"/>
  </mergeCells>
  <pageMargins left="0.70866141732283472" right="0.70866141732283472" top="0.74803149606299213" bottom="0.74803149606299213" header="0.31496062992125984" footer="0.31496062992125984"/>
  <pageSetup paperSize="9" scale="19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Лист1!$A$1:$A$26</xm:f>
          </x14:formula1>
          <xm:sqref>F49</xm:sqref>
        </x14:dataValidation>
        <x14:dataValidation type="list" allowBlank="1" showInputMessage="1" showErrorMessage="1">
          <x14:formula1>
            <xm:f>Лист1!$A$28:$A$70</xm:f>
          </x14:formula1>
          <xm:sqref>H60:L60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24"/>
  <sheetViews>
    <sheetView view="pageBreakPreview" zoomScale="60" zoomScaleNormal="100" workbookViewId="0">
      <selection activeCell="L24" sqref="L24"/>
    </sheetView>
  </sheetViews>
  <sheetFormatPr defaultRowHeight="15"/>
  <cols>
    <col min="1" max="1" width="4" style="1296" customWidth="1"/>
    <col min="2" max="2" width="57.25" style="1297" customWidth="1"/>
    <col min="3" max="3" width="11.5" style="1297" customWidth="1"/>
    <col min="4" max="4" width="11" style="1297" hidden="1" customWidth="1"/>
    <col min="5" max="9" width="14.125" style="1297" customWidth="1"/>
    <col min="10" max="233" width="9" style="1297"/>
    <col min="234" max="234" width="6.75" style="1297" customWidth="1"/>
    <col min="235" max="235" width="57.25" style="1297" customWidth="1"/>
    <col min="236" max="236" width="11.5" style="1297" customWidth="1"/>
    <col min="237" max="237" width="19" style="1297" customWidth="1"/>
    <col min="238" max="259" width="0" style="1297" hidden="1" customWidth="1"/>
    <col min="260" max="260" width="9" style="1297"/>
    <col min="261" max="261" width="8.875" style="1297" bestFit="1" customWidth="1"/>
    <col min="262" max="489" width="9" style="1297"/>
    <col min="490" max="490" width="6.75" style="1297" customWidth="1"/>
    <col min="491" max="491" width="57.25" style="1297" customWidth="1"/>
    <col min="492" max="492" width="11.5" style="1297" customWidth="1"/>
    <col min="493" max="493" width="19" style="1297" customWidth="1"/>
    <col min="494" max="515" width="0" style="1297" hidden="1" customWidth="1"/>
    <col min="516" max="516" width="9" style="1297"/>
    <col min="517" max="517" width="8.875" style="1297" bestFit="1" customWidth="1"/>
    <col min="518" max="745" width="9" style="1297"/>
    <col min="746" max="746" width="6.75" style="1297" customWidth="1"/>
    <col min="747" max="747" width="57.25" style="1297" customWidth="1"/>
    <col min="748" max="748" width="11.5" style="1297" customWidth="1"/>
    <col min="749" max="749" width="19" style="1297" customWidth="1"/>
    <col min="750" max="771" width="0" style="1297" hidden="1" customWidth="1"/>
    <col min="772" max="772" width="9" style="1297"/>
    <col min="773" max="773" width="8.875" style="1297" bestFit="1" customWidth="1"/>
    <col min="774" max="1001" width="9" style="1297"/>
    <col min="1002" max="1002" width="6.75" style="1297" customWidth="1"/>
    <col min="1003" max="1003" width="57.25" style="1297" customWidth="1"/>
    <col min="1004" max="1004" width="11.5" style="1297" customWidth="1"/>
    <col min="1005" max="1005" width="19" style="1297" customWidth="1"/>
    <col min="1006" max="1027" width="0" style="1297" hidden="1" customWidth="1"/>
    <col min="1028" max="1028" width="9" style="1297"/>
    <col min="1029" max="1029" width="8.875" style="1297" bestFit="1" customWidth="1"/>
    <col min="1030" max="1257" width="9" style="1297"/>
    <col min="1258" max="1258" width="6.75" style="1297" customWidth="1"/>
    <col min="1259" max="1259" width="57.25" style="1297" customWidth="1"/>
    <col min="1260" max="1260" width="11.5" style="1297" customWidth="1"/>
    <col min="1261" max="1261" width="19" style="1297" customWidth="1"/>
    <col min="1262" max="1283" width="0" style="1297" hidden="1" customWidth="1"/>
    <col min="1284" max="1284" width="9" style="1297"/>
    <col min="1285" max="1285" width="8.875" style="1297" bestFit="1" customWidth="1"/>
    <col min="1286" max="1513" width="9" style="1297"/>
    <col min="1514" max="1514" width="6.75" style="1297" customWidth="1"/>
    <col min="1515" max="1515" width="57.25" style="1297" customWidth="1"/>
    <col min="1516" max="1516" width="11.5" style="1297" customWidth="1"/>
    <col min="1517" max="1517" width="19" style="1297" customWidth="1"/>
    <col min="1518" max="1539" width="0" style="1297" hidden="1" customWidth="1"/>
    <col min="1540" max="1540" width="9" style="1297"/>
    <col min="1541" max="1541" width="8.875" style="1297" bestFit="1" customWidth="1"/>
    <col min="1542" max="1769" width="9" style="1297"/>
    <col min="1770" max="1770" width="6.75" style="1297" customWidth="1"/>
    <col min="1771" max="1771" width="57.25" style="1297" customWidth="1"/>
    <col min="1772" max="1772" width="11.5" style="1297" customWidth="1"/>
    <col min="1773" max="1773" width="19" style="1297" customWidth="1"/>
    <col min="1774" max="1795" width="0" style="1297" hidden="1" customWidth="1"/>
    <col min="1796" max="1796" width="9" style="1297"/>
    <col min="1797" max="1797" width="8.875" style="1297" bestFit="1" customWidth="1"/>
    <col min="1798" max="2025" width="9" style="1297"/>
    <col min="2026" max="2026" width="6.75" style="1297" customWidth="1"/>
    <col min="2027" max="2027" width="57.25" style="1297" customWidth="1"/>
    <col min="2028" max="2028" width="11.5" style="1297" customWidth="1"/>
    <col min="2029" max="2029" width="19" style="1297" customWidth="1"/>
    <col min="2030" max="2051" width="0" style="1297" hidden="1" customWidth="1"/>
    <col min="2052" max="2052" width="9" style="1297"/>
    <col min="2053" max="2053" width="8.875" style="1297" bestFit="1" customWidth="1"/>
    <col min="2054" max="2281" width="9" style="1297"/>
    <col min="2282" max="2282" width="6.75" style="1297" customWidth="1"/>
    <col min="2283" max="2283" width="57.25" style="1297" customWidth="1"/>
    <col min="2284" max="2284" width="11.5" style="1297" customWidth="1"/>
    <col min="2285" max="2285" width="19" style="1297" customWidth="1"/>
    <col min="2286" max="2307" width="0" style="1297" hidden="1" customWidth="1"/>
    <col min="2308" max="2308" width="9" style="1297"/>
    <col min="2309" max="2309" width="8.875" style="1297" bestFit="1" customWidth="1"/>
    <col min="2310" max="2537" width="9" style="1297"/>
    <col min="2538" max="2538" width="6.75" style="1297" customWidth="1"/>
    <col min="2539" max="2539" width="57.25" style="1297" customWidth="1"/>
    <col min="2540" max="2540" width="11.5" style="1297" customWidth="1"/>
    <col min="2541" max="2541" width="19" style="1297" customWidth="1"/>
    <col min="2542" max="2563" width="0" style="1297" hidden="1" customWidth="1"/>
    <col min="2564" max="2564" width="9" style="1297"/>
    <col min="2565" max="2565" width="8.875" style="1297" bestFit="1" customWidth="1"/>
    <col min="2566" max="2793" width="9" style="1297"/>
    <col min="2794" max="2794" width="6.75" style="1297" customWidth="1"/>
    <col min="2795" max="2795" width="57.25" style="1297" customWidth="1"/>
    <col min="2796" max="2796" width="11.5" style="1297" customWidth="1"/>
    <col min="2797" max="2797" width="19" style="1297" customWidth="1"/>
    <col min="2798" max="2819" width="0" style="1297" hidden="1" customWidth="1"/>
    <col min="2820" max="2820" width="9" style="1297"/>
    <col min="2821" max="2821" width="8.875" style="1297" bestFit="1" customWidth="1"/>
    <col min="2822" max="3049" width="9" style="1297"/>
    <col min="3050" max="3050" width="6.75" style="1297" customWidth="1"/>
    <col min="3051" max="3051" width="57.25" style="1297" customWidth="1"/>
    <col min="3052" max="3052" width="11.5" style="1297" customWidth="1"/>
    <col min="3053" max="3053" width="19" style="1297" customWidth="1"/>
    <col min="3054" max="3075" width="0" style="1297" hidden="1" customWidth="1"/>
    <col min="3076" max="3076" width="9" style="1297"/>
    <col min="3077" max="3077" width="8.875" style="1297" bestFit="1" customWidth="1"/>
    <col min="3078" max="3305" width="9" style="1297"/>
    <col min="3306" max="3306" width="6.75" style="1297" customWidth="1"/>
    <col min="3307" max="3307" width="57.25" style="1297" customWidth="1"/>
    <col min="3308" max="3308" width="11.5" style="1297" customWidth="1"/>
    <col min="3309" max="3309" width="19" style="1297" customWidth="1"/>
    <col min="3310" max="3331" width="0" style="1297" hidden="1" customWidth="1"/>
    <col min="3332" max="3332" width="9" style="1297"/>
    <col min="3333" max="3333" width="8.875" style="1297" bestFit="1" customWidth="1"/>
    <col min="3334" max="3561" width="9" style="1297"/>
    <col min="3562" max="3562" width="6.75" style="1297" customWidth="1"/>
    <col min="3563" max="3563" width="57.25" style="1297" customWidth="1"/>
    <col min="3564" max="3564" width="11.5" style="1297" customWidth="1"/>
    <col min="3565" max="3565" width="19" style="1297" customWidth="1"/>
    <col min="3566" max="3587" width="0" style="1297" hidden="1" customWidth="1"/>
    <col min="3588" max="3588" width="9" style="1297"/>
    <col min="3589" max="3589" width="8.875" style="1297" bestFit="1" customWidth="1"/>
    <col min="3590" max="3817" width="9" style="1297"/>
    <col min="3818" max="3818" width="6.75" style="1297" customWidth="1"/>
    <col min="3819" max="3819" width="57.25" style="1297" customWidth="1"/>
    <col min="3820" max="3820" width="11.5" style="1297" customWidth="1"/>
    <col min="3821" max="3821" width="19" style="1297" customWidth="1"/>
    <col min="3822" max="3843" width="0" style="1297" hidden="1" customWidth="1"/>
    <col min="3844" max="3844" width="9" style="1297"/>
    <col min="3845" max="3845" width="8.875" style="1297" bestFit="1" customWidth="1"/>
    <col min="3846" max="4073" width="9" style="1297"/>
    <col min="4074" max="4074" width="6.75" style="1297" customWidth="1"/>
    <col min="4075" max="4075" width="57.25" style="1297" customWidth="1"/>
    <col min="4076" max="4076" width="11.5" style="1297" customWidth="1"/>
    <col min="4077" max="4077" width="19" style="1297" customWidth="1"/>
    <col min="4078" max="4099" width="0" style="1297" hidden="1" customWidth="1"/>
    <col min="4100" max="4100" width="9" style="1297"/>
    <col min="4101" max="4101" width="8.875" style="1297" bestFit="1" customWidth="1"/>
    <col min="4102" max="4329" width="9" style="1297"/>
    <col min="4330" max="4330" width="6.75" style="1297" customWidth="1"/>
    <col min="4331" max="4331" width="57.25" style="1297" customWidth="1"/>
    <col min="4332" max="4332" width="11.5" style="1297" customWidth="1"/>
    <col min="4333" max="4333" width="19" style="1297" customWidth="1"/>
    <col min="4334" max="4355" width="0" style="1297" hidden="1" customWidth="1"/>
    <col min="4356" max="4356" width="9" style="1297"/>
    <col min="4357" max="4357" width="8.875" style="1297" bestFit="1" customWidth="1"/>
    <col min="4358" max="4585" width="9" style="1297"/>
    <col min="4586" max="4586" width="6.75" style="1297" customWidth="1"/>
    <col min="4587" max="4587" width="57.25" style="1297" customWidth="1"/>
    <col min="4588" max="4588" width="11.5" style="1297" customWidth="1"/>
    <col min="4589" max="4589" width="19" style="1297" customWidth="1"/>
    <col min="4590" max="4611" width="0" style="1297" hidden="1" customWidth="1"/>
    <col min="4612" max="4612" width="9" style="1297"/>
    <col min="4613" max="4613" width="8.875" style="1297" bestFit="1" customWidth="1"/>
    <col min="4614" max="4841" width="9" style="1297"/>
    <col min="4842" max="4842" width="6.75" style="1297" customWidth="1"/>
    <col min="4843" max="4843" width="57.25" style="1297" customWidth="1"/>
    <col min="4844" max="4844" width="11.5" style="1297" customWidth="1"/>
    <col min="4845" max="4845" width="19" style="1297" customWidth="1"/>
    <col min="4846" max="4867" width="0" style="1297" hidden="1" customWidth="1"/>
    <col min="4868" max="4868" width="9" style="1297"/>
    <col min="4869" max="4869" width="8.875" style="1297" bestFit="1" customWidth="1"/>
    <col min="4870" max="5097" width="9" style="1297"/>
    <col min="5098" max="5098" width="6.75" style="1297" customWidth="1"/>
    <col min="5099" max="5099" width="57.25" style="1297" customWidth="1"/>
    <col min="5100" max="5100" width="11.5" style="1297" customWidth="1"/>
    <col min="5101" max="5101" width="19" style="1297" customWidth="1"/>
    <col min="5102" max="5123" width="0" style="1297" hidden="1" customWidth="1"/>
    <col min="5124" max="5124" width="9" style="1297"/>
    <col min="5125" max="5125" width="8.875" style="1297" bestFit="1" customWidth="1"/>
    <col min="5126" max="5353" width="9" style="1297"/>
    <col min="5354" max="5354" width="6.75" style="1297" customWidth="1"/>
    <col min="5355" max="5355" width="57.25" style="1297" customWidth="1"/>
    <col min="5356" max="5356" width="11.5" style="1297" customWidth="1"/>
    <col min="5357" max="5357" width="19" style="1297" customWidth="1"/>
    <col min="5358" max="5379" width="0" style="1297" hidden="1" customWidth="1"/>
    <col min="5380" max="5380" width="9" style="1297"/>
    <col min="5381" max="5381" width="8.875" style="1297" bestFit="1" customWidth="1"/>
    <col min="5382" max="5609" width="9" style="1297"/>
    <col min="5610" max="5610" width="6.75" style="1297" customWidth="1"/>
    <col min="5611" max="5611" width="57.25" style="1297" customWidth="1"/>
    <col min="5612" max="5612" width="11.5" style="1297" customWidth="1"/>
    <col min="5613" max="5613" width="19" style="1297" customWidth="1"/>
    <col min="5614" max="5635" width="0" style="1297" hidden="1" customWidth="1"/>
    <col min="5636" max="5636" width="9" style="1297"/>
    <col min="5637" max="5637" width="8.875" style="1297" bestFit="1" customWidth="1"/>
    <col min="5638" max="5865" width="9" style="1297"/>
    <col min="5866" max="5866" width="6.75" style="1297" customWidth="1"/>
    <col min="5867" max="5867" width="57.25" style="1297" customWidth="1"/>
    <col min="5868" max="5868" width="11.5" style="1297" customWidth="1"/>
    <col min="5869" max="5869" width="19" style="1297" customWidth="1"/>
    <col min="5870" max="5891" width="0" style="1297" hidden="1" customWidth="1"/>
    <col min="5892" max="5892" width="9" style="1297"/>
    <col min="5893" max="5893" width="8.875" style="1297" bestFit="1" customWidth="1"/>
    <col min="5894" max="6121" width="9" style="1297"/>
    <col min="6122" max="6122" width="6.75" style="1297" customWidth="1"/>
    <col min="6123" max="6123" width="57.25" style="1297" customWidth="1"/>
    <col min="6124" max="6124" width="11.5" style="1297" customWidth="1"/>
    <col min="6125" max="6125" width="19" style="1297" customWidth="1"/>
    <col min="6126" max="6147" width="0" style="1297" hidden="1" customWidth="1"/>
    <col min="6148" max="6148" width="9" style="1297"/>
    <col min="6149" max="6149" width="8.875" style="1297" bestFit="1" customWidth="1"/>
    <col min="6150" max="6377" width="9" style="1297"/>
    <col min="6378" max="6378" width="6.75" style="1297" customWidth="1"/>
    <col min="6379" max="6379" width="57.25" style="1297" customWidth="1"/>
    <col min="6380" max="6380" width="11.5" style="1297" customWidth="1"/>
    <col min="6381" max="6381" width="19" style="1297" customWidth="1"/>
    <col min="6382" max="6403" width="0" style="1297" hidden="1" customWidth="1"/>
    <col min="6404" max="6404" width="9" style="1297"/>
    <col min="6405" max="6405" width="8.875" style="1297" bestFit="1" customWidth="1"/>
    <col min="6406" max="6633" width="9" style="1297"/>
    <col min="6634" max="6634" width="6.75" style="1297" customWidth="1"/>
    <col min="6635" max="6635" width="57.25" style="1297" customWidth="1"/>
    <col min="6636" max="6636" width="11.5" style="1297" customWidth="1"/>
    <col min="6637" max="6637" width="19" style="1297" customWidth="1"/>
    <col min="6638" max="6659" width="0" style="1297" hidden="1" customWidth="1"/>
    <col min="6660" max="6660" width="9" style="1297"/>
    <col min="6661" max="6661" width="8.875" style="1297" bestFit="1" customWidth="1"/>
    <col min="6662" max="6889" width="9" style="1297"/>
    <col min="6890" max="6890" width="6.75" style="1297" customWidth="1"/>
    <col min="6891" max="6891" width="57.25" style="1297" customWidth="1"/>
    <col min="6892" max="6892" width="11.5" style="1297" customWidth="1"/>
    <col min="6893" max="6893" width="19" style="1297" customWidth="1"/>
    <col min="6894" max="6915" width="0" style="1297" hidden="1" customWidth="1"/>
    <col min="6916" max="6916" width="9" style="1297"/>
    <col min="6917" max="6917" width="8.875" style="1297" bestFit="1" customWidth="1"/>
    <col min="6918" max="7145" width="9" style="1297"/>
    <col min="7146" max="7146" width="6.75" style="1297" customWidth="1"/>
    <col min="7147" max="7147" width="57.25" style="1297" customWidth="1"/>
    <col min="7148" max="7148" width="11.5" style="1297" customWidth="1"/>
    <col min="7149" max="7149" width="19" style="1297" customWidth="1"/>
    <col min="7150" max="7171" width="0" style="1297" hidden="1" customWidth="1"/>
    <col min="7172" max="7172" width="9" style="1297"/>
    <col min="7173" max="7173" width="8.875" style="1297" bestFit="1" customWidth="1"/>
    <col min="7174" max="7401" width="9" style="1297"/>
    <col min="7402" max="7402" width="6.75" style="1297" customWidth="1"/>
    <col min="7403" max="7403" width="57.25" style="1297" customWidth="1"/>
    <col min="7404" max="7404" width="11.5" style="1297" customWidth="1"/>
    <col min="7405" max="7405" width="19" style="1297" customWidth="1"/>
    <col min="7406" max="7427" width="0" style="1297" hidden="1" customWidth="1"/>
    <col min="7428" max="7428" width="9" style="1297"/>
    <col min="7429" max="7429" width="8.875" style="1297" bestFit="1" customWidth="1"/>
    <col min="7430" max="7657" width="9" style="1297"/>
    <col min="7658" max="7658" width="6.75" style="1297" customWidth="1"/>
    <col min="7659" max="7659" width="57.25" style="1297" customWidth="1"/>
    <col min="7660" max="7660" width="11.5" style="1297" customWidth="1"/>
    <col min="7661" max="7661" width="19" style="1297" customWidth="1"/>
    <col min="7662" max="7683" width="0" style="1297" hidden="1" customWidth="1"/>
    <col min="7684" max="7684" width="9" style="1297"/>
    <col min="7685" max="7685" width="8.875" style="1297" bestFit="1" customWidth="1"/>
    <col min="7686" max="7913" width="9" style="1297"/>
    <col min="7914" max="7914" width="6.75" style="1297" customWidth="1"/>
    <col min="7915" max="7915" width="57.25" style="1297" customWidth="1"/>
    <col min="7916" max="7916" width="11.5" style="1297" customWidth="1"/>
    <col min="7917" max="7917" width="19" style="1297" customWidth="1"/>
    <col min="7918" max="7939" width="0" style="1297" hidden="1" customWidth="1"/>
    <col min="7940" max="7940" width="9" style="1297"/>
    <col min="7941" max="7941" width="8.875" style="1297" bestFit="1" customWidth="1"/>
    <col min="7942" max="8169" width="9" style="1297"/>
    <col min="8170" max="8170" width="6.75" style="1297" customWidth="1"/>
    <col min="8171" max="8171" width="57.25" style="1297" customWidth="1"/>
    <col min="8172" max="8172" width="11.5" style="1297" customWidth="1"/>
    <col min="8173" max="8173" width="19" style="1297" customWidth="1"/>
    <col min="8174" max="8195" width="0" style="1297" hidden="1" customWidth="1"/>
    <col min="8196" max="8196" width="9" style="1297"/>
    <col min="8197" max="8197" width="8.875" style="1297" bestFit="1" customWidth="1"/>
    <col min="8198" max="8425" width="9" style="1297"/>
    <col min="8426" max="8426" width="6.75" style="1297" customWidth="1"/>
    <col min="8427" max="8427" width="57.25" style="1297" customWidth="1"/>
    <col min="8428" max="8428" width="11.5" style="1297" customWidth="1"/>
    <col min="8429" max="8429" width="19" style="1297" customWidth="1"/>
    <col min="8430" max="8451" width="0" style="1297" hidden="1" customWidth="1"/>
    <col min="8452" max="8452" width="9" style="1297"/>
    <col min="8453" max="8453" width="8.875" style="1297" bestFit="1" customWidth="1"/>
    <col min="8454" max="8681" width="9" style="1297"/>
    <col min="8682" max="8682" width="6.75" style="1297" customWidth="1"/>
    <col min="8683" max="8683" width="57.25" style="1297" customWidth="1"/>
    <col min="8684" max="8684" width="11.5" style="1297" customWidth="1"/>
    <col min="8685" max="8685" width="19" style="1297" customWidth="1"/>
    <col min="8686" max="8707" width="0" style="1297" hidden="1" customWidth="1"/>
    <col min="8708" max="8708" width="9" style="1297"/>
    <col min="8709" max="8709" width="8.875" style="1297" bestFit="1" customWidth="1"/>
    <col min="8710" max="8937" width="9" style="1297"/>
    <col min="8938" max="8938" width="6.75" style="1297" customWidth="1"/>
    <col min="8939" max="8939" width="57.25" style="1297" customWidth="1"/>
    <col min="8940" max="8940" width="11.5" style="1297" customWidth="1"/>
    <col min="8941" max="8941" width="19" style="1297" customWidth="1"/>
    <col min="8942" max="8963" width="0" style="1297" hidden="1" customWidth="1"/>
    <col min="8964" max="8964" width="9" style="1297"/>
    <col min="8965" max="8965" width="8.875" style="1297" bestFit="1" customWidth="1"/>
    <col min="8966" max="9193" width="9" style="1297"/>
    <col min="9194" max="9194" width="6.75" style="1297" customWidth="1"/>
    <col min="9195" max="9195" width="57.25" style="1297" customWidth="1"/>
    <col min="9196" max="9196" width="11.5" style="1297" customWidth="1"/>
    <col min="9197" max="9197" width="19" style="1297" customWidth="1"/>
    <col min="9198" max="9219" width="0" style="1297" hidden="1" customWidth="1"/>
    <col min="9220" max="9220" width="9" style="1297"/>
    <col min="9221" max="9221" width="8.875" style="1297" bestFit="1" customWidth="1"/>
    <col min="9222" max="9449" width="9" style="1297"/>
    <col min="9450" max="9450" width="6.75" style="1297" customWidth="1"/>
    <col min="9451" max="9451" width="57.25" style="1297" customWidth="1"/>
    <col min="9452" max="9452" width="11.5" style="1297" customWidth="1"/>
    <col min="9453" max="9453" width="19" style="1297" customWidth="1"/>
    <col min="9454" max="9475" width="0" style="1297" hidden="1" customWidth="1"/>
    <col min="9476" max="9476" width="9" style="1297"/>
    <col min="9477" max="9477" width="8.875" style="1297" bestFit="1" customWidth="1"/>
    <col min="9478" max="9705" width="9" style="1297"/>
    <col min="9706" max="9706" width="6.75" style="1297" customWidth="1"/>
    <col min="9707" max="9707" width="57.25" style="1297" customWidth="1"/>
    <col min="9708" max="9708" width="11.5" style="1297" customWidth="1"/>
    <col min="9709" max="9709" width="19" style="1297" customWidth="1"/>
    <col min="9710" max="9731" width="0" style="1297" hidden="1" customWidth="1"/>
    <col min="9732" max="9732" width="9" style="1297"/>
    <col min="9733" max="9733" width="8.875" style="1297" bestFit="1" customWidth="1"/>
    <col min="9734" max="9961" width="9" style="1297"/>
    <col min="9962" max="9962" width="6.75" style="1297" customWidth="1"/>
    <col min="9963" max="9963" width="57.25" style="1297" customWidth="1"/>
    <col min="9964" max="9964" width="11.5" style="1297" customWidth="1"/>
    <col min="9965" max="9965" width="19" style="1297" customWidth="1"/>
    <col min="9966" max="9987" width="0" style="1297" hidden="1" customWidth="1"/>
    <col min="9988" max="9988" width="9" style="1297"/>
    <col min="9989" max="9989" width="8.875" style="1297" bestFit="1" customWidth="1"/>
    <col min="9990" max="10217" width="9" style="1297"/>
    <col min="10218" max="10218" width="6.75" style="1297" customWidth="1"/>
    <col min="10219" max="10219" width="57.25" style="1297" customWidth="1"/>
    <col min="10220" max="10220" width="11.5" style="1297" customWidth="1"/>
    <col min="10221" max="10221" width="19" style="1297" customWidth="1"/>
    <col min="10222" max="10243" width="0" style="1297" hidden="1" customWidth="1"/>
    <col min="10244" max="10244" width="9" style="1297"/>
    <col min="10245" max="10245" width="8.875" style="1297" bestFit="1" customWidth="1"/>
    <col min="10246" max="10473" width="9" style="1297"/>
    <col min="10474" max="10474" width="6.75" style="1297" customWidth="1"/>
    <col min="10475" max="10475" width="57.25" style="1297" customWidth="1"/>
    <col min="10476" max="10476" width="11.5" style="1297" customWidth="1"/>
    <col min="10477" max="10477" width="19" style="1297" customWidth="1"/>
    <col min="10478" max="10499" width="0" style="1297" hidden="1" customWidth="1"/>
    <col min="10500" max="10500" width="9" style="1297"/>
    <col min="10501" max="10501" width="8.875" style="1297" bestFit="1" customWidth="1"/>
    <col min="10502" max="10729" width="9" style="1297"/>
    <col min="10730" max="10730" width="6.75" style="1297" customWidth="1"/>
    <col min="10731" max="10731" width="57.25" style="1297" customWidth="1"/>
    <col min="10732" max="10732" width="11.5" style="1297" customWidth="1"/>
    <col min="10733" max="10733" width="19" style="1297" customWidth="1"/>
    <col min="10734" max="10755" width="0" style="1297" hidden="1" customWidth="1"/>
    <col min="10756" max="10756" width="9" style="1297"/>
    <col min="10757" max="10757" width="8.875" style="1297" bestFit="1" customWidth="1"/>
    <col min="10758" max="10985" width="9" style="1297"/>
    <col min="10986" max="10986" width="6.75" style="1297" customWidth="1"/>
    <col min="10987" max="10987" width="57.25" style="1297" customWidth="1"/>
    <col min="10988" max="10988" width="11.5" style="1297" customWidth="1"/>
    <col min="10989" max="10989" width="19" style="1297" customWidth="1"/>
    <col min="10990" max="11011" width="0" style="1297" hidden="1" customWidth="1"/>
    <col min="11012" max="11012" width="9" style="1297"/>
    <col min="11013" max="11013" width="8.875" style="1297" bestFit="1" customWidth="1"/>
    <col min="11014" max="11241" width="9" style="1297"/>
    <col min="11242" max="11242" width="6.75" style="1297" customWidth="1"/>
    <col min="11243" max="11243" width="57.25" style="1297" customWidth="1"/>
    <col min="11244" max="11244" width="11.5" style="1297" customWidth="1"/>
    <col min="11245" max="11245" width="19" style="1297" customWidth="1"/>
    <col min="11246" max="11267" width="0" style="1297" hidden="1" customWidth="1"/>
    <col min="11268" max="11268" width="9" style="1297"/>
    <col min="11269" max="11269" width="8.875" style="1297" bestFit="1" customWidth="1"/>
    <col min="11270" max="11497" width="9" style="1297"/>
    <col min="11498" max="11498" width="6.75" style="1297" customWidth="1"/>
    <col min="11499" max="11499" width="57.25" style="1297" customWidth="1"/>
    <col min="11500" max="11500" width="11.5" style="1297" customWidth="1"/>
    <col min="11501" max="11501" width="19" style="1297" customWidth="1"/>
    <col min="11502" max="11523" width="0" style="1297" hidden="1" customWidth="1"/>
    <col min="11524" max="11524" width="9" style="1297"/>
    <col min="11525" max="11525" width="8.875" style="1297" bestFit="1" customWidth="1"/>
    <col min="11526" max="11753" width="9" style="1297"/>
    <col min="11754" max="11754" width="6.75" style="1297" customWidth="1"/>
    <col min="11755" max="11755" width="57.25" style="1297" customWidth="1"/>
    <col min="11756" max="11756" width="11.5" style="1297" customWidth="1"/>
    <col min="11757" max="11757" width="19" style="1297" customWidth="1"/>
    <col min="11758" max="11779" width="0" style="1297" hidden="1" customWidth="1"/>
    <col min="11780" max="11780" width="9" style="1297"/>
    <col min="11781" max="11781" width="8.875" style="1297" bestFit="1" customWidth="1"/>
    <col min="11782" max="12009" width="9" style="1297"/>
    <col min="12010" max="12010" width="6.75" style="1297" customWidth="1"/>
    <col min="12011" max="12011" width="57.25" style="1297" customWidth="1"/>
    <col min="12012" max="12012" width="11.5" style="1297" customWidth="1"/>
    <col min="12013" max="12013" width="19" style="1297" customWidth="1"/>
    <col min="12014" max="12035" width="0" style="1297" hidden="1" customWidth="1"/>
    <col min="12036" max="12036" width="9" style="1297"/>
    <col min="12037" max="12037" width="8.875" style="1297" bestFit="1" customWidth="1"/>
    <col min="12038" max="12265" width="9" style="1297"/>
    <col min="12266" max="12266" width="6.75" style="1297" customWidth="1"/>
    <col min="12267" max="12267" width="57.25" style="1297" customWidth="1"/>
    <col min="12268" max="12268" width="11.5" style="1297" customWidth="1"/>
    <col min="12269" max="12269" width="19" style="1297" customWidth="1"/>
    <col min="12270" max="12291" width="0" style="1297" hidden="1" customWidth="1"/>
    <col min="12292" max="12292" width="9" style="1297"/>
    <col min="12293" max="12293" width="8.875" style="1297" bestFit="1" customWidth="1"/>
    <col min="12294" max="12521" width="9" style="1297"/>
    <col min="12522" max="12522" width="6.75" style="1297" customWidth="1"/>
    <col min="12523" max="12523" width="57.25" style="1297" customWidth="1"/>
    <col min="12524" max="12524" width="11.5" style="1297" customWidth="1"/>
    <col min="12525" max="12525" width="19" style="1297" customWidth="1"/>
    <col min="12526" max="12547" width="0" style="1297" hidden="1" customWidth="1"/>
    <col min="12548" max="12548" width="9" style="1297"/>
    <col min="12549" max="12549" width="8.875" style="1297" bestFit="1" customWidth="1"/>
    <col min="12550" max="12777" width="9" style="1297"/>
    <col min="12778" max="12778" width="6.75" style="1297" customWidth="1"/>
    <col min="12779" max="12779" width="57.25" style="1297" customWidth="1"/>
    <col min="12780" max="12780" width="11.5" style="1297" customWidth="1"/>
    <col min="12781" max="12781" width="19" style="1297" customWidth="1"/>
    <col min="12782" max="12803" width="0" style="1297" hidden="1" customWidth="1"/>
    <col min="12804" max="12804" width="9" style="1297"/>
    <col min="12805" max="12805" width="8.875" style="1297" bestFit="1" customWidth="1"/>
    <col min="12806" max="13033" width="9" style="1297"/>
    <col min="13034" max="13034" width="6.75" style="1297" customWidth="1"/>
    <col min="13035" max="13035" width="57.25" style="1297" customWidth="1"/>
    <col min="13036" max="13036" width="11.5" style="1297" customWidth="1"/>
    <col min="13037" max="13037" width="19" style="1297" customWidth="1"/>
    <col min="13038" max="13059" width="0" style="1297" hidden="1" customWidth="1"/>
    <col min="13060" max="13060" width="9" style="1297"/>
    <col min="13061" max="13061" width="8.875" style="1297" bestFit="1" customWidth="1"/>
    <col min="13062" max="13289" width="9" style="1297"/>
    <col min="13290" max="13290" width="6.75" style="1297" customWidth="1"/>
    <col min="13291" max="13291" width="57.25" style="1297" customWidth="1"/>
    <col min="13292" max="13292" width="11.5" style="1297" customWidth="1"/>
    <col min="13293" max="13293" width="19" style="1297" customWidth="1"/>
    <col min="13294" max="13315" width="0" style="1297" hidden="1" customWidth="1"/>
    <col min="13316" max="13316" width="9" style="1297"/>
    <col min="13317" max="13317" width="8.875" style="1297" bestFit="1" customWidth="1"/>
    <col min="13318" max="13545" width="9" style="1297"/>
    <col min="13546" max="13546" width="6.75" style="1297" customWidth="1"/>
    <col min="13547" max="13547" width="57.25" style="1297" customWidth="1"/>
    <col min="13548" max="13548" width="11.5" style="1297" customWidth="1"/>
    <col min="13549" max="13549" width="19" style="1297" customWidth="1"/>
    <col min="13550" max="13571" width="0" style="1297" hidden="1" customWidth="1"/>
    <col min="13572" max="13572" width="9" style="1297"/>
    <col min="13573" max="13573" width="8.875" style="1297" bestFit="1" customWidth="1"/>
    <col min="13574" max="13801" width="9" style="1297"/>
    <col min="13802" max="13802" width="6.75" style="1297" customWidth="1"/>
    <col min="13803" max="13803" width="57.25" style="1297" customWidth="1"/>
    <col min="13804" max="13804" width="11.5" style="1297" customWidth="1"/>
    <col min="13805" max="13805" width="19" style="1297" customWidth="1"/>
    <col min="13806" max="13827" width="0" style="1297" hidden="1" customWidth="1"/>
    <col min="13828" max="13828" width="9" style="1297"/>
    <col min="13829" max="13829" width="8.875" style="1297" bestFit="1" customWidth="1"/>
    <col min="13830" max="14057" width="9" style="1297"/>
    <col min="14058" max="14058" width="6.75" style="1297" customWidth="1"/>
    <col min="14059" max="14059" width="57.25" style="1297" customWidth="1"/>
    <col min="14060" max="14060" width="11.5" style="1297" customWidth="1"/>
    <col min="14061" max="14061" width="19" style="1297" customWidth="1"/>
    <col min="14062" max="14083" width="0" style="1297" hidden="1" customWidth="1"/>
    <col min="14084" max="14084" width="9" style="1297"/>
    <col min="14085" max="14085" width="8.875" style="1297" bestFit="1" customWidth="1"/>
    <col min="14086" max="14313" width="9" style="1297"/>
    <col min="14314" max="14314" width="6.75" style="1297" customWidth="1"/>
    <col min="14315" max="14315" width="57.25" style="1297" customWidth="1"/>
    <col min="14316" max="14316" width="11.5" style="1297" customWidth="1"/>
    <col min="14317" max="14317" width="19" style="1297" customWidth="1"/>
    <col min="14318" max="14339" width="0" style="1297" hidden="1" customWidth="1"/>
    <col min="14340" max="14340" width="9" style="1297"/>
    <col min="14341" max="14341" width="8.875" style="1297" bestFit="1" customWidth="1"/>
    <col min="14342" max="14569" width="9" style="1297"/>
    <col min="14570" max="14570" width="6.75" style="1297" customWidth="1"/>
    <col min="14571" max="14571" width="57.25" style="1297" customWidth="1"/>
    <col min="14572" max="14572" width="11.5" style="1297" customWidth="1"/>
    <col min="14573" max="14573" width="19" style="1297" customWidth="1"/>
    <col min="14574" max="14595" width="0" style="1297" hidden="1" customWidth="1"/>
    <col min="14596" max="14596" width="9" style="1297"/>
    <col min="14597" max="14597" width="8.875" style="1297" bestFit="1" customWidth="1"/>
    <col min="14598" max="14825" width="9" style="1297"/>
    <col min="14826" max="14826" width="6.75" style="1297" customWidth="1"/>
    <col min="14827" max="14827" width="57.25" style="1297" customWidth="1"/>
    <col min="14828" max="14828" width="11.5" style="1297" customWidth="1"/>
    <col min="14829" max="14829" width="19" style="1297" customWidth="1"/>
    <col min="14830" max="14851" width="0" style="1297" hidden="1" customWidth="1"/>
    <col min="14852" max="14852" width="9" style="1297"/>
    <col min="14853" max="14853" width="8.875" style="1297" bestFit="1" customWidth="1"/>
    <col min="14854" max="15081" width="9" style="1297"/>
    <col min="15082" max="15082" width="6.75" style="1297" customWidth="1"/>
    <col min="15083" max="15083" width="57.25" style="1297" customWidth="1"/>
    <col min="15084" max="15084" width="11.5" style="1297" customWidth="1"/>
    <col min="15085" max="15085" width="19" style="1297" customWidth="1"/>
    <col min="15086" max="15107" width="0" style="1297" hidden="1" customWidth="1"/>
    <col min="15108" max="15108" width="9" style="1297"/>
    <col min="15109" max="15109" width="8.875" style="1297" bestFit="1" customWidth="1"/>
    <col min="15110" max="15337" width="9" style="1297"/>
    <col min="15338" max="15338" width="6.75" style="1297" customWidth="1"/>
    <col min="15339" max="15339" width="57.25" style="1297" customWidth="1"/>
    <col min="15340" max="15340" width="11.5" style="1297" customWidth="1"/>
    <col min="15341" max="15341" width="19" style="1297" customWidth="1"/>
    <col min="15342" max="15363" width="0" style="1297" hidden="1" customWidth="1"/>
    <col min="15364" max="15364" width="9" style="1297"/>
    <col min="15365" max="15365" width="8.875" style="1297" bestFit="1" customWidth="1"/>
    <col min="15366" max="15593" width="9" style="1297"/>
    <col min="15594" max="15594" width="6.75" style="1297" customWidth="1"/>
    <col min="15595" max="15595" width="57.25" style="1297" customWidth="1"/>
    <col min="15596" max="15596" width="11.5" style="1297" customWidth="1"/>
    <col min="15597" max="15597" width="19" style="1297" customWidth="1"/>
    <col min="15598" max="15619" width="0" style="1297" hidden="1" customWidth="1"/>
    <col min="15620" max="15620" width="9" style="1297"/>
    <col min="15621" max="15621" width="8.875" style="1297" bestFit="1" customWidth="1"/>
    <col min="15622" max="15849" width="9" style="1297"/>
    <col min="15850" max="15850" width="6.75" style="1297" customWidth="1"/>
    <col min="15851" max="15851" width="57.25" style="1297" customWidth="1"/>
    <col min="15852" max="15852" width="11.5" style="1297" customWidth="1"/>
    <col min="15853" max="15853" width="19" style="1297" customWidth="1"/>
    <col min="15854" max="15875" width="0" style="1297" hidden="1" customWidth="1"/>
    <col min="15876" max="15876" width="9" style="1297"/>
    <col min="15877" max="15877" width="8.875" style="1297" bestFit="1" customWidth="1"/>
    <col min="15878" max="16105" width="9" style="1297"/>
    <col min="16106" max="16106" width="6.75" style="1297" customWidth="1"/>
    <col min="16107" max="16107" width="57.25" style="1297" customWidth="1"/>
    <col min="16108" max="16108" width="11.5" style="1297" customWidth="1"/>
    <col min="16109" max="16109" width="19" style="1297" customWidth="1"/>
    <col min="16110" max="16131" width="0" style="1297" hidden="1" customWidth="1"/>
    <col min="16132" max="16132" width="9" style="1297"/>
    <col min="16133" max="16133" width="8.875" style="1297" bestFit="1" customWidth="1"/>
    <col min="16134" max="16384" width="9" style="1297"/>
  </cols>
  <sheetData>
    <row r="1" spans="1:9" ht="104.45" customHeight="1">
      <c r="C1" s="1595" t="s">
        <v>995</v>
      </c>
      <c r="D1" s="1595"/>
      <c r="E1" s="1595"/>
      <c r="F1" s="1596"/>
      <c r="G1" s="1596"/>
      <c r="H1" s="1596"/>
      <c r="I1" s="1596"/>
    </row>
    <row r="2" spans="1:9" ht="18" customHeight="1">
      <c r="B2" s="1597"/>
      <c r="C2" s="1597"/>
      <c r="D2" s="1597"/>
    </row>
    <row r="3" spans="1:9" ht="97.5" customHeight="1">
      <c r="A3" s="1605" t="s">
        <v>996</v>
      </c>
      <c r="B3" s="1605"/>
      <c r="C3" s="1605"/>
      <c r="D3" s="1605"/>
      <c r="E3" s="1605"/>
      <c r="F3" s="1606"/>
      <c r="G3" s="1606"/>
      <c r="H3" s="1606"/>
      <c r="I3" s="1606"/>
    </row>
    <row r="4" spans="1:9" s="1380" customFormat="1" ht="21" customHeight="1">
      <c r="A4" s="1598" t="s">
        <v>80</v>
      </c>
      <c r="B4" s="1600" t="s">
        <v>10</v>
      </c>
      <c r="C4" s="1598" t="s">
        <v>630</v>
      </c>
      <c r="D4" s="1379"/>
      <c r="E4" s="1602" t="s">
        <v>712</v>
      </c>
      <c r="F4" s="1603"/>
      <c r="G4" s="1603"/>
      <c r="H4" s="1603"/>
      <c r="I4" s="1604"/>
    </row>
    <row r="5" spans="1:9" s="1380" customFormat="1" ht="21" customHeight="1">
      <c r="A5" s="1599"/>
      <c r="B5" s="1601"/>
      <c r="C5" s="1599"/>
      <c r="D5" s="1381" t="s">
        <v>812</v>
      </c>
      <c r="E5" s="1381" t="s">
        <v>436</v>
      </c>
      <c r="F5" s="1382" t="s">
        <v>437</v>
      </c>
      <c r="G5" s="1382" t="s">
        <v>438</v>
      </c>
      <c r="H5" s="1382" t="s">
        <v>991</v>
      </c>
      <c r="I5" s="1382" t="s">
        <v>992</v>
      </c>
    </row>
    <row r="6" spans="1:9" s="1300" customFormat="1" ht="20.25" customHeight="1">
      <c r="A6" s="1299">
        <v>1</v>
      </c>
      <c r="B6" s="1299">
        <v>2</v>
      </c>
      <c r="C6" s="1299">
        <v>3</v>
      </c>
      <c r="D6" s="1298">
        <v>4</v>
      </c>
      <c r="E6" s="1299">
        <v>4</v>
      </c>
      <c r="F6" s="1298">
        <v>5</v>
      </c>
      <c r="G6" s="1298">
        <v>6</v>
      </c>
      <c r="H6" s="1298">
        <v>7</v>
      </c>
      <c r="I6" s="1298">
        <v>8</v>
      </c>
    </row>
    <row r="7" spans="1:9" s="1306" customFormat="1" ht="28.9" customHeight="1">
      <c r="A7" s="1301">
        <v>1</v>
      </c>
      <c r="B7" s="1302" t="s">
        <v>961</v>
      </c>
      <c r="C7" s="1303" t="s">
        <v>29</v>
      </c>
      <c r="D7" s="1304">
        <f>'[271]Тарифное меню'!I76</f>
        <v>71331.53</v>
      </c>
      <c r="E7" s="1305">
        <f>'[269]Пр (2ГВС)'!G61</f>
        <v>71331.53</v>
      </c>
      <c r="F7" s="1305">
        <f>E7</f>
        <v>71331.53</v>
      </c>
      <c r="G7" s="1305">
        <f>F7</f>
        <v>71331.53</v>
      </c>
      <c r="H7" s="1305">
        <f>G7</f>
        <v>71331.53</v>
      </c>
      <c r="I7" s="1305">
        <f>H7</f>
        <v>71331.53</v>
      </c>
    </row>
    <row r="8" spans="1:9" s="1311" customFormat="1" ht="24" customHeight="1">
      <c r="A8" s="1301">
        <v>2</v>
      </c>
      <c r="B8" s="1302" t="s">
        <v>15</v>
      </c>
      <c r="C8" s="1307" t="s">
        <v>3</v>
      </c>
      <c r="D8" s="1308">
        <v>106.4</v>
      </c>
      <c r="E8" s="1309">
        <v>104.6</v>
      </c>
      <c r="F8" s="1305">
        <v>103.4</v>
      </c>
      <c r="G8" s="1305">
        <v>104</v>
      </c>
      <c r="H8" s="1305">
        <v>104</v>
      </c>
      <c r="I8" s="1305">
        <v>104</v>
      </c>
    </row>
    <row r="9" spans="1:9" s="1311" customFormat="1" ht="22.7" customHeight="1">
      <c r="A9" s="1301">
        <v>3</v>
      </c>
      <c r="B9" s="1302" t="s">
        <v>718</v>
      </c>
      <c r="C9" s="1307"/>
      <c r="D9" s="1310"/>
      <c r="E9" s="1309"/>
      <c r="F9" s="1305"/>
      <c r="G9" s="1305"/>
      <c r="H9" s="1305"/>
      <c r="I9" s="1305"/>
    </row>
    <row r="10" spans="1:9" s="1311" customFormat="1" ht="20.25" customHeight="1">
      <c r="A10" s="1301"/>
      <c r="B10" s="1312" t="s">
        <v>719</v>
      </c>
      <c r="C10" s="1307" t="s">
        <v>3</v>
      </c>
      <c r="D10" s="1308">
        <v>102</v>
      </c>
      <c r="E10" s="1309">
        <v>101.4</v>
      </c>
      <c r="F10" s="1305">
        <v>103</v>
      </c>
      <c r="G10" s="1305">
        <v>103</v>
      </c>
      <c r="H10" s="1305">
        <v>103</v>
      </c>
      <c r="I10" s="1305">
        <v>103</v>
      </c>
    </row>
    <row r="11" spans="1:9" s="1311" customFormat="1" ht="20.25" customHeight="1">
      <c r="A11" s="1301"/>
      <c r="B11" s="1312" t="s">
        <v>720</v>
      </c>
      <c r="C11" s="1307" t="s">
        <v>3</v>
      </c>
      <c r="D11" s="1308">
        <v>107.8</v>
      </c>
      <c r="E11" s="1309">
        <v>105.9</v>
      </c>
      <c r="F11" s="1305">
        <v>104.2</v>
      </c>
      <c r="G11" s="1305">
        <v>104</v>
      </c>
      <c r="H11" s="1305">
        <v>104</v>
      </c>
      <c r="I11" s="1305">
        <v>104</v>
      </c>
    </row>
    <row r="12" spans="1:9" s="1311" customFormat="1" ht="20.25" customHeight="1">
      <c r="A12" s="1301"/>
      <c r="B12" s="1312" t="s">
        <v>721</v>
      </c>
      <c r="C12" s="1307" t="s">
        <v>3</v>
      </c>
      <c r="D12" s="1308">
        <v>104</v>
      </c>
      <c r="E12" s="1309">
        <v>105.9</v>
      </c>
      <c r="F12" s="1305">
        <v>104.2</v>
      </c>
      <c r="G12" s="1305">
        <v>104</v>
      </c>
      <c r="H12" s="1305">
        <v>104</v>
      </c>
      <c r="I12" s="1305">
        <v>104</v>
      </c>
    </row>
    <row r="13" spans="1:9" s="1311" customFormat="1" ht="18" customHeight="1">
      <c r="A13" s="1301"/>
      <c r="B13" s="1312" t="s">
        <v>962</v>
      </c>
      <c r="C13" s="1307" t="s">
        <v>3</v>
      </c>
      <c r="D13" s="1308">
        <v>112</v>
      </c>
      <c r="E13" s="1309">
        <v>108</v>
      </c>
      <c r="F13" s="1305">
        <v>108</v>
      </c>
      <c r="G13" s="1305">
        <v>104</v>
      </c>
      <c r="H13" s="1305">
        <v>104</v>
      </c>
      <c r="I13" s="1305">
        <v>104</v>
      </c>
    </row>
    <row r="14" spans="1:9" s="1311" customFormat="1" ht="30">
      <c r="A14" s="1301">
        <v>4</v>
      </c>
      <c r="B14" s="1302" t="s">
        <v>963</v>
      </c>
      <c r="C14" s="1313"/>
      <c r="D14" s="1305" t="s">
        <v>725</v>
      </c>
      <c r="E14" s="1305" t="s">
        <v>725</v>
      </c>
      <c r="F14" s="1305" t="s">
        <v>725</v>
      </c>
      <c r="G14" s="1305" t="s">
        <v>725</v>
      </c>
      <c r="H14" s="1305" t="s">
        <v>725</v>
      </c>
      <c r="I14" s="1305" t="s">
        <v>725</v>
      </c>
    </row>
    <row r="15" spans="1:9" s="1311" customFormat="1" ht="75">
      <c r="A15" s="1301">
        <v>5</v>
      </c>
      <c r="B15" s="1302" t="s">
        <v>964</v>
      </c>
      <c r="C15" s="1314"/>
      <c r="D15" s="1305" t="s">
        <v>725</v>
      </c>
      <c r="E15" s="1305" t="s">
        <v>725</v>
      </c>
      <c r="F15" s="1305" t="s">
        <v>725</v>
      </c>
      <c r="G15" s="1305" t="s">
        <v>725</v>
      </c>
      <c r="H15" s="1305" t="s">
        <v>725</v>
      </c>
      <c r="I15" s="1305" t="s">
        <v>725</v>
      </c>
    </row>
    <row r="16" spans="1:9" s="1311" customFormat="1" ht="15.75">
      <c r="A16" s="1306"/>
    </row>
    <row r="17" spans="1:1" s="1311" customFormat="1" ht="15.75">
      <c r="A17" s="1306"/>
    </row>
    <row r="18" spans="1:1" s="1311" customFormat="1" ht="15.75">
      <c r="A18" s="1306"/>
    </row>
    <row r="19" spans="1:1" s="1311" customFormat="1" ht="15.75">
      <c r="A19" s="1306"/>
    </row>
    <row r="20" spans="1:1" s="1311" customFormat="1" ht="15.75">
      <c r="A20" s="1306"/>
    </row>
    <row r="21" spans="1:1" s="1311" customFormat="1" ht="15.75">
      <c r="A21" s="1306"/>
    </row>
    <row r="22" spans="1:1" s="1311" customFormat="1" ht="15.75">
      <c r="A22" s="1306"/>
    </row>
    <row r="23" spans="1:1" s="1311" customFormat="1" ht="15.75">
      <c r="A23" s="1306"/>
    </row>
    <row r="24" spans="1:1" s="1311" customFormat="1" ht="15.75">
      <c r="A24" s="1306"/>
    </row>
  </sheetData>
  <mergeCells count="7">
    <mergeCell ref="C1:I1"/>
    <mergeCell ref="B2:D2"/>
    <mergeCell ref="A4:A5"/>
    <mergeCell ref="B4:B5"/>
    <mergeCell ref="C4:C5"/>
    <mergeCell ref="E4:I4"/>
    <mergeCell ref="A3:I3"/>
  </mergeCells>
  <printOptions horizontalCentered="1"/>
  <pageMargins left="0" right="0" top="0.15748031496062992" bottom="0.35433070866141736" header="0.31496062992125984" footer="0.31496062992125984"/>
  <pageSetup paperSize="9" scale="94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V66"/>
  <sheetViews>
    <sheetView view="pageBreakPreview" zoomScale="80" zoomScaleNormal="100" zoomScaleSheetLayoutView="80" workbookViewId="0">
      <selection activeCell="V71" sqref="V71"/>
    </sheetView>
  </sheetViews>
  <sheetFormatPr defaultColWidth="7.375" defaultRowHeight="15.75"/>
  <cols>
    <col min="1" max="1" width="7.375" style="1315" customWidth="1"/>
    <col min="2" max="2" width="59.5" style="1316" customWidth="1"/>
    <col min="3" max="3" width="12.875" style="1316" customWidth="1"/>
    <col min="4" max="4" width="11" style="1316" customWidth="1"/>
    <col min="5" max="5" width="12" style="1316" customWidth="1"/>
    <col min="6" max="6" width="28.625" style="1316" customWidth="1"/>
    <col min="7" max="7" width="13.75" style="1316" hidden="1" customWidth="1"/>
    <col min="8" max="8" width="12.625" style="1316" hidden="1" customWidth="1"/>
    <col min="9" max="9" width="13" style="1316" hidden="1" customWidth="1"/>
    <col min="10" max="10" width="15" style="1316" hidden="1" customWidth="1"/>
    <col min="11" max="14" width="10.5" style="1384" customWidth="1"/>
    <col min="15" max="229" width="8" style="1316" customWidth="1"/>
    <col min="230" max="230" width="7.375" style="1316"/>
    <col min="231" max="231" width="7.375" style="1316" customWidth="1"/>
    <col min="232" max="232" width="59.5" style="1316" customWidth="1"/>
    <col min="233" max="233" width="14.25" style="1316" customWidth="1"/>
    <col min="234" max="236" width="0" style="1316" hidden="1" customWidth="1"/>
    <col min="237" max="237" width="19.625" style="1316" customWidth="1"/>
    <col min="238" max="240" width="0" style="1316" hidden="1" customWidth="1"/>
    <col min="241" max="241" width="18.125" style="1316" customWidth="1"/>
    <col min="242" max="260" width="0" style="1316" hidden="1" customWidth="1"/>
    <col min="261" max="261" width="16.5" style="1316" customWidth="1"/>
    <col min="262" max="262" width="48.75" style="1316" customWidth="1"/>
    <col min="263" max="263" width="42" style="1316" customWidth="1"/>
    <col min="264" max="485" width="8" style="1316" customWidth="1"/>
    <col min="486" max="486" width="7.375" style="1316"/>
    <col min="487" max="487" width="7.375" style="1316" customWidth="1"/>
    <col min="488" max="488" width="59.5" style="1316" customWidth="1"/>
    <col min="489" max="489" width="14.25" style="1316" customWidth="1"/>
    <col min="490" max="492" width="0" style="1316" hidden="1" customWidth="1"/>
    <col min="493" max="493" width="19.625" style="1316" customWidth="1"/>
    <col min="494" max="496" width="0" style="1316" hidden="1" customWidth="1"/>
    <col min="497" max="497" width="18.125" style="1316" customWidth="1"/>
    <col min="498" max="516" width="0" style="1316" hidden="1" customWidth="1"/>
    <col min="517" max="517" width="16.5" style="1316" customWidth="1"/>
    <col min="518" max="518" width="48.75" style="1316" customWidth="1"/>
    <col min="519" max="519" width="42" style="1316" customWidth="1"/>
    <col min="520" max="741" width="8" style="1316" customWidth="1"/>
    <col min="742" max="742" width="7.375" style="1316"/>
    <col min="743" max="743" width="7.375" style="1316" customWidth="1"/>
    <col min="744" max="744" width="59.5" style="1316" customWidth="1"/>
    <col min="745" max="745" width="14.25" style="1316" customWidth="1"/>
    <col min="746" max="748" width="0" style="1316" hidden="1" customWidth="1"/>
    <col min="749" max="749" width="19.625" style="1316" customWidth="1"/>
    <col min="750" max="752" width="0" style="1316" hidden="1" customWidth="1"/>
    <col min="753" max="753" width="18.125" style="1316" customWidth="1"/>
    <col min="754" max="772" width="0" style="1316" hidden="1" customWidth="1"/>
    <col min="773" max="773" width="16.5" style="1316" customWidth="1"/>
    <col min="774" max="774" width="48.75" style="1316" customWidth="1"/>
    <col min="775" max="775" width="42" style="1316" customWidth="1"/>
    <col min="776" max="997" width="8" style="1316" customWidth="1"/>
    <col min="998" max="998" width="7.375" style="1316"/>
    <col min="999" max="999" width="7.375" style="1316" customWidth="1"/>
    <col min="1000" max="1000" width="59.5" style="1316" customWidth="1"/>
    <col min="1001" max="1001" width="14.25" style="1316" customWidth="1"/>
    <col min="1002" max="1004" width="0" style="1316" hidden="1" customWidth="1"/>
    <col min="1005" max="1005" width="19.625" style="1316" customWidth="1"/>
    <col min="1006" max="1008" width="0" style="1316" hidden="1" customWidth="1"/>
    <col min="1009" max="1009" width="18.125" style="1316" customWidth="1"/>
    <col min="1010" max="1028" width="0" style="1316" hidden="1" customWidth="1"/>
    <col min="1029" max="1029" width="16.5" style="1316" customWidth="1"/>
    <col min="1030" max="1030" width="48.75" style="1316" customWidth="1"/>
    <col min="1031" max="1031" width="42" style="1316" customWidth="1"/>
    <col min="1032" max="1253" width="8" style="1316" customWidth="1"/>
    <col min="1254" max="1254" width="7.375" style="1316"/>
    <col min="1255" max="1255" width="7.375" style="1316" customWidth="1"/>
    <col min="1256" max="1256" width="59.5" style="1316" customWidth="1"/>
    <col min="1257" max="1257" width="14.25" style="1316" customWidth="1"/>
    <col min="1258" max="1260" width="0" style="1316" hidden="1" customWidth="1"/>
    <col min="1261" max="1261" width="19.625" style="1316" customWidth="1"/>
    <col min="1262" max="1264" width="0" style="1316" hidden="1" customWidth="1"/>
    <col min="1265" max="1265" width="18.125" style="1316" customWidth="1"/>
    <col min="1266" max="1284" width="0" style="1316" hidden="1" customWidth="1"/>
    <col min="1285" max="1285" width="16.5" style="1316" customWidth="1"/>
    <col min="1286" max="1286" width="48.75" style="1316" customWidth="1"/>
    <col min="1287" max="1287" width="42" style="1316" customWidth="1"/>
    <col min="1288" max="1509" width="8" style="1316" customWidth="1"/>
    <col min="1510" max="1510" width="7.375" style="1316"/>
    <col min="1511" max="1511" width="7.375" style="1316" customWidth="1"/>
    <col min="1512" max="1512" width="59.5" style="1316" customWidth="1"/>
    <col min="1513" max="1513" width="14.25" style="1316" customWidth="1"/>
    <col min="1514" max="1516" width="0" style="1316" hidden="1" customWidth="1"/>
    <col min="1517" max="1517" width="19.625" style="1316" customWidth="1"/>
    <col min="1518" max="1520" width="0" style="1316" hidden="1" customWidth="1"/>
    <col min="1521" max="1521" width="18.125" style="1316" customWidth="1"/>
    <col min="1522" max="1540" width="0" style="1316" hidden="1" customWidth="1"/>
    <col min="1541" max="1541" width="16.5" style="1316" customWidth="1"/>
    <col min="1542" max="1542" width="48.75" style="1316" customWidth="1"/>
    <col min="1543" max="1543" width="42" style="1316" customWidth="1"/>
    <col min="1544" max="1765" width="8" style="1316" customWidth="1"/>
    <col min="1766" max="1766" width="7.375" style="1316"/>
    <col min="1767" max="1767" width="7.375" style="1316" customWidth="1"/>
    <col min="1768" max="1768" width="59.5" style="1316" customWidth="1"/>
    <col min="1769" max="1769" width="14.25" style="1316" customWidth="1"/>
    <col min="1770" max="1772" width="0" style="1316" hidden="1" customWidth="1"/>
    <col min="1773" max="1773" width="19.625" style="1316" customWidth="1"/>
    <col min="1774" max="1776" width="0" style="1316" hidden="1" customWidth="1"/>
    <col min="1777" max="1777" width="18.125" style="1316" customWidth="1"/>
    <col min="1778" max="1796" width="0" style="1316" hidden="1" customWidth="1"/>
    <col min="1797" max="1797" width="16.5" style="1316" customWidth="1"/>
    <col min="1798" max="1798" width="48.75" style="1316" customWidth="1"/>
    <col min="1799" max="1799" width="42" style="1316" customWidth="1"/>
    <col min="1800" max="2021" width="8" style="1316" customWidth="1"/>
    <col min="2022" max="2022" width="7.375" style="1316"/>
    <col min="2023" max="2023" width="7.375" style="1316" customWidth="1"/>
    <col min="2024" max="2024" width="59.5" style="1316" customWidth="1"/>
    <col min="2025" max="2025" width="14.25" style="1316" customWidth="1"/>
    <col min="2026" max="2028" width="0" style="1316" hidden="1" customWidth="1"/>
    <col min="2029" max="2029" width="19.625" style="1316" customWidth="1"/>
    <col min="2030" max="2032" width="0" style="1316" hidden="1" customWidth="1"/>
    <col min="2033" max="2033" width="18.125" style="1316" customWidth="1"/>
    <col min="2034" max="2052" width="0" style="1316" hidden="1" customWidth="1"/>
    <col min="2053" max="2053" width="16.5" style="1316" customWidth="1"/>
    <col min="2054" max="2054" width="48.75" style="1316" customWidth="1"/>
    <col min="2055" max="2055" width="42" style="1316" customWidth="1"/>
    <col min="2056" max="2277" width="8" style="1316" customWidth="1"/>
    <col min="2278" max="2278" width="7.375" style="1316"/>
    <col min="2279" max="2279" width="7.375" style="1316" customWidth="1"/>
    <col min="2280" max="2280" width="59.5" style="1316" customWidth="1"/>
    <col min="2281" max="2281" width="14.25" style="1316" customWidth="1"/>
    <col min="2282" max="2284" width="0" style="1316" hidden="1" customWidth="1"/>
    <col min="2285" max="2285" width="19.625" style="1316" customWidth="1"/>
    <col min="2286" max="2288" width="0" style="1316" hidden="1" customWidth="1"/>
    <col min="2289" max="2289" width="18.125" style="1316" customWidth="1"/>
    <col min="2290" max="2308" width="0" style="1316" hidden="1" customWidth="1"/>
    <col min="2309" max="2309" width="16.5" style="1316" customWidth="1"/>
    <col min="2310" max="2310" width="48.75" style="1316" customWidth="1"/>
    <col min="2311" max="2311" width="42" style="1316" customWidth="1"/>
    <col min="2312" max="2533" width="8" style="1316" customWidth="1"/>
    <col min="2534" max="2534" width="7.375" style="1316"/>
    <col min="2535" max="2535" width="7.375" style="1316" customWidth="1"/>
    <col min="2536" max="2536" width="59.5" style="1316" customWidth="1"/>
    <col min="2537" max="2537" width="14.25" style="1316" customWidth="1"/>
    <col min="2538" max="2540" width="0" style="1316" hidden="1" customWidth="1"/>
    <col min="2541" max="2541" width="19.625" style="1316" customWidth="1"/>
    <col min="2542" max="2544" width="0" style="1316" hidden="1" customWidth="1"/>
    <col min="2545" max="2545" width="18.125" style="1316" customWidth="1"/>
    <col min="2546" max="2564" width="0" style="1316" hidden="1" customWidth="1"/>
    <col min="2565" max="2565" width="16.5" style="1316" customWidth="1"/>
    <col min="2566" max="2566" width="48.75" style="1316" customWidth="1"/>
    <col min="2567" max="2567" width="42" style="1316" customWidth="1"/>
    <col min="2568" max="2789" width="8" style="1316" customWidth="1"/>
    <col min="2790" max="2790" width="7.375" style="1316"/>
    <col min="2791" max="2791" width="7.375" style="1316" customWidth="1"/>
    <col min="2792" max="2792" width="59.5" style="1316" customWidth="1"/>
    <col min="2793" max="2793" width="14.25" style="1316" customWidth="1"/>
    <col min="2794" max="2796" width="0" style="1316" hidden="1" customWidth="1"/>
    <col min="2797" max="2797" width="19.625" style="1316" customWidth="1"/>
    <col min="2798" max="2800" width="0" style="1316" hidden="1" customWidth="1"/>
    <col min="2801" max="2801" width="18.125" style="1316" customWidth="1"/>
    <col min="2802" max="2820" width="0" style="1316" hidden="1" customWidth="1"/>
    <col min="2821" max="2821" width="16.5" style="1316" customWidth="1"/>
    <col min="2822" max="2822" width="48.75" style="1316" customWidth="1"/>
    <col min="2823" max="2823" width="42" style="1316" customWidth="1"/>
    <col min="2824" max="3045" width="8" style="1316" customWidth="1"/>
    <col min="3046" max="3046" width="7.375" style="1316"/>
    <col min="3047" max="3047" width="7.375" style="1316" customWidth="1"/>
    <col min="3048" max="3048" width="59.5" style="1316" customWidth="1"/>
    <col min="3049" max="3049" width="14.25" style="1316" customWidth="1"/>
    <col min="3050" max="3052" width="0" style="1316" hidden="1" customWidth="1"/>
    <col min="3053" max="3053" width="19.625" style="1316" customWidth="1"/>
    <col min="3054" max="3056" width="0" style="1316" hidden="1" customWidth="1"/>
    <col min="3057" max="3057" width="18.125" style="1316" customWidth="1"/>
    <col min="3058" max="3076" width="0" style="1316" hidden="1" customWidth="1"/>
    <col min="3077" max="3077" width="16.5" style="1316" customWidth="1"/>
    <col min="3078" max="3078" width="48.75" style="1316" customWidth="1"/>
    <col min="3079" max="3079" width="42" style="1316" customWidth="1"/>
    <col min="3080" max="3301" width="8" style="1316" customWidth="1"/>
    <col min="3302" max="3302" width="7.375" style="1316"/>
    <col min="3303" max="3303" width="7.375" style="1316" customWidth="1"/>
    <col min="3304" max="3304" width="59.5" style="1316" customWidth="1"/>
    <col min="3305" max="3305" width="14.25" style="1316" customWidth="1"/>
    <col min="3306" max="3308" width="0" style="1316" hidden="1" customWidth="1"/>
    <col min="3309" max="3309" width="19.625" style="1316" customWidth="1"/>
    <col min="3310" max="3312" width="0" style="1316" hidden="1" customWidth="1"/>
    <col min="3313" max="3313" width="18.125" style="1316" customWidth="1"/>
    <col min="3314" max="3332" width="0" style="1316" hidden="1" customWidth="1"/>
    <col min="3333" max="3333" width="16.5" style="1316" customWidth="1"/>
    <col min="3334" max="3334" width="48.75" style="1316" customWidth="1"/>
    <col min="3335" max="3335" width="42" style="1316" customWidth="1"/>
    <col min="3336" max="3557" width="8" style="1316" customWidth="1"/>
    <col min="3558" max="3558" width="7.375" style="1316"/>
    <col min="3559" max="3559" width="7.375" style="1316" customWidth="1"/>
    <col min="3560" max="3560" width="59.5" style="1316" customWidth="1"/>
    <col min="3561" max="3561" width="14.25" style="1316" customWidth="1"/>
    <col min="3562" max="3564" width="0" style="1316" hidden="1" customWidth="1"/>
    <col min="3565" max="3565" width="19.625" style="1316" customWidth="1"/>
    <col min="3566" max="3568" width="0" style="1316" hidden="1" customWidth="1"/>
    <col min="3569" max="3569" width="18.125" style="1316" customWidth="1"/>
    <col min="3570" max="3588" width="0" style="1316" hidden="1" customWidth="1"/>
    <col min="3589" max="3589" width="16.5" style="1316" customWidth="1"/>
    <col min="3590" max="3590" width="48.75" style="1316" customWidth="1"/>
    <col min="3591" max="3591" width="42" style="1316" customWidth="1"/>
    <col min="3592" max="3813" width="8" style="1316" customWidth="1"/>
    <col min="3814" max="3814" width="7.375" style="1316"/>
    <col min="3815" max="3815" width="7.375" style="1316" customWidth="1"/>
    <col min="3816" max="3816" width="59.5" style="1316" customWidth="1"/>
    <col min="3817" max="3817" width="14.25" style="1316" customWidth="1"/>
    <col min="3818" max="3820" width="0" style="1316" hidden="1" customWidth="1"/>
    <col min="3821" max="3821" width="19.625" style="1316" customWidth="1"/>
    <col min="3822" max="3824" width="0" style="1316" hidden="1" customWidth="1"/>
    <col min="3825" max="3825" width="18.125" style="1316" customWidth="1"/>
    <col min="3826" max="3844" width="0" style="1316" hidden="1" customWidth="1"/>
    <col min="3845" max="3845" width="16.5" style="1316" customWidth="1"/>
    <col min="3846" max="3846" width="48.75" style="1316" customWidth="1"/>
    <col min="3847" max="3847" width="42" style="1316" customWidth="1"/>
    <col min="3848" max="4069" width="8" style="1316" customWidth="1"/>
    <col min="4070" max="4070" width="7.375" style="1316"/>
    <col min="4071" max="4071" width="7.375" style="1316" customWidth="1"/>
    <col min="4072" max="4072" width="59.5" style="1316" customWidth="1"/>
    <col min="4073" max="4073" width="14.25" style="1316" customWidth="1"/>
    <col min="4074" max="4076" width="0" style="1316" hidden="1" customWidth="1"/>
    <col min="4077" max="4077" width="19.625" style="1316" customWidth="1"/>
    <col min="4078" max="4080" width="0" style="1316" hidden="1" customWidth="1"/>
    <col min="4081" max="4081" width="18.125" style="1316" customWidth="1"/>
    <col min="4082" max="4100" width="0" style="1316" hidden="1" customWidth="1"/>
    <col min="4101" max="4101" width="16.5" style="1316" customWidth="1"/>
    <col min="4102" max="4102" width="48.75" style="1316" customWidth="1"/>
    <col min="4103" max="4103" width="42" style="1316" customWidth="1"/>
    <col min="4104" max="4325" width="8" style="1316" customWidth="1"/>
    <col min="4326" max="4326" width="7.375" style="1316"/>
    <col min="4327" max="4327" width="7.375" style="1316" customWidth="1"/>
    <col min="4328" max="4328" width="59.5" style="1316" customWidth="1"/>
    <col min="4329" max="4329" width="14.25" style="1316" customWidth="1"/>
    <col min="4330" max="4332" width="0" style="1316" hidden="1" customWidth="1"/>
    <col min="4333" max="4333" width="19.625" style="1316" customWidth="1"/>
    <col min="4334" max="4336" width="0" style="1316" hidden="1" customWidth="1"/>
    <col min="4337" max="4337" width="18.125" style="1316" customWidth="1"/>
    <col min="4338" max="4356" width="0" style="1316" hidden="1" customWidth="1"/>
    <col min="4357" max="4357" width="16.5" style="1316" customWidth="1"/>
    <col min="4358" max="4358" width="48.75" style="1316" customWidth="1"/>
    <col min="4359" max="4359" width="42" style="1316" customWidth="1"/>
    <col min="4360" max="4581" width="8" style="1316" customWidth="1"/>
    <col min="4582" max="4582" width="7.375" style="1316"/>
    <col min="4583" max="4583" width="7.375" style="1316" customWidth="1"/>
    <col min="4584" max="4584" width="59.5" style="1316" customWidth="1"/>
    <col min="4585" max="4585" width="14.25" style="1316" customWidth="1"/>
    <col min="4586" max="4588" width="0" style="1316" hidden="1" customWidth="1"/>
    <col min="4589" max="4589" width="19.625" style="1316" customWidth="1"/>
    <col min="4590" max="4592" width="0" style="1316" hidden="1" customWidth="1"/>
    <col min="4593" max="4593" width="18.125" style="1316" customWidth="1"/>
    <col min="4594" max="4612" width="0" style="1316" hidden="1" customWidth="1"/>
    <col min="4613" max="4613" width="16.5" style="1316" customWidth="1"/>
    <col min="4614" max="4614" width="48.75" style="1316" customWidth="1"/>
    <col min="4615" max="4615" width="42" style="1316" customWidth="1"/>
    <col min="4616" max="4837" width="8" style="1316" customWidth="1"/>
    <col min="4838" max="4838" width="7.375" style="1316"/>
    <col min="4839" max="4839" width="7.375" style="1316" customWidth="1"/>
    <col min="4840" max="4840" width="59.5" style="1316" customWidth="1"/>
    <col min="4841" max="4841" width="14.25" style="1316" customWidth="1"/>
    <col min="4842" max="4844" width="0" style="1316" hidden="1" customWidth="1"/>
    <col min="4845" max="4845" width="19.625" style="1316" customWidth="1"/>
    <col min="4846" max="4848" width="0" style="1316" hidden="1" customWidth="1"/>
    <col min="4849" max="4849" width="18.125" style="1316" customWidth="1"/>
    <col min="4850" max="4868" width="0" style="1316" hidden="1" customWidth="1"/>
    <col min="4869" max="4869" width="16.5" style="1316" customWidth="1"/>
    <col min="4870" max="4870" width="48.75" style="1316" customWidth="1"/>
    <col min="4871" max="4871" width="42" style="1316" customWidth="1"/>
    <col min="4872" max="5093" width="8" style="1316" customWidth="1"/>
    <col min="5094" max="5094" width="7.375" style="1316"/>
    <col min="5095" max="5095" width="7.375" style="1316" customWidth="1"/>
    <col min="5096" max="5096" width="59.5" style="1316" customWidth="1"/>
    <col min="5097" max="5097" width="14.25" style="1316" customWidth="1"/>
    <col min="5098" max="5100" width="0" style="1316" hidden="1" customWidth="1"/>
    <col min="5101" max="5101" width="19.625" style="1316" customWidth="1"/>
    <col min="5102" max="5104" width="0" style="1316" hidden="1" customWidth="1"/>
    <col min="5105" max="5105" width="18.125" style="1316" customWidth="1"/>
    <col min="5106" max="5124" width="0" style="1316" hidden="1" customWidth="1"/>
    <col min="5125" max="5125" width="16.5" style="1316" customWidth="1"/>
    <col min="5126" max="5126" width="48.75" style="1316" customWidth="1"/>
    <col min="5127" max="5127" width="42" style="1316" customWidth="1"/>
    <col min="5128" max="5349" width="8" style="1316" customWidth="1"/>
    <col min="5350" max="5350" width="7.375" style="1316"/>
    <col min="5351" max="5351" width="7.375" style="1316" customWidth="1"/>
    <col min="5352" max="5352" width="59.5" style="1316" customWidth="1"/>
    <col min="5353" max="5353" width="14.25" style="1316" customWidth="1"/>
    <col min="5354" max="5356" width="0" style="1316" hidden="1" customWidth="1"/>
    <col min="5357" max="5357" width="19.625" style="1316" customWidth="1"/>
    <col min="5358" max="5360" width="0" style="1316" hidden="1" customWidth="1"/>
    <col min="5361" max="5361" width="18.125" style="1316" customWidth="1"/>
    <col min="5362" max="5380" width="0" style="1316" hidden="1" customWidth="1"/>
    <col min="5381" max="5381" width="16.5" style="1316" customWidth="1"/>
    <col min="5382" max="5382" width="48.75" style="1316" customWidth="1"/>
    <col min="5383" max="5383" width="42" style="1316" customWidth="1"/>
    <col min="5384" max="5605" width="8" style="1316" customWidth="1"/>
    <col min="5606" max="5606" width="7.375" style="1316"/>
    <col min="5607" max="5607" width="7.375" style="1316" customWidth="1"/>
    <col min="5608" max="5608" width="59.5" style="1316" customWidth="1"/>
    <col min="5609" max="5609" width="14.25" style="1316" customWidth="1"/>
    <col min="5610" max="5612" width="0" style="1316" hidden="1" customWidth="1"/>
    <col min="5613" max="5613" width="19.625" style="1316" customWidth="1"/>
    <col min="5614" max="5616" width="0" style="1316" hidden="1" customWidth="1"/>
    <col min="5617" max="5617" width="18.125" style="1316" customWidth="1"/>
    <col min="5618" max="5636" width="0" style="1316" hidden="1" customWidth="1"/>
    <col min="5637" max="5637" width="16.5" style="1316" customWidth="1"/>
    <col min="5638" max="5638" width="48.75" style="1316" customWidth="1"/>
    <col min="5639" max="5639" width="42" style="1316" customWidth="1"/>
    <col min="5640" max="5861" width="8" style="1316" customWidth="1"/>
    <col min="5862" max="5862" width="7.375" style="1316"/>
    <col min="5863" max="5863" width="7.375" style="1316" customWidth="1"/>
    <col min="5864" max="5864" width="59.5" style="1316" customWidth="1"/>
    <col min="5865" max="5865" width="14.25" style="1316" customWidth="1"/>
    <col min="5866" max="5868" width="0" style="1316" hidden="1" customWidth="1"/>
    <col min="5869" max="5869" width="19.625" style="1316" customWidth="1"/>
    <col min="5870" max="5872" width="0" style="1316" hidden="1" customWidth="1"/>
    <col min="5873" max="5873" width="18.125" style="1316" customWidth="1"/>
    <col min="5874" max="5892" width="0" style="1316" hidden="1" customWidth="1"/>
    <col min="5893" max="5893" width="16.5" style="1316" customWidth="1"/>
    <col min="5894" max="5894" width="48.75" style="1316" customWidth="1"/>
    <col min="5895" max="5895" width="42" style="1316" customWidth="1"/>
    <col min="5896" max="6117" width="8" style="1316" customWidth="1"/>
    <col min="6118" max="6118" width="7.375" style="1316"/>
    <col min="6119" max="6119" width="7.375" style="1316" customWidth="1"/>
    <col min="6120" max="6120" width="59.5" style="1316" customWidth="1"/>
    <col min="6121" max="6121" width="14.25" style="1316" customWidth="1"/>
    <col min="6122" max="6124" width="0" style="1316" hidden="1" customWidth="1"/>
    <col min="6125" max="6125" width="19.625" style="1316" customWidth="1"/>
    <col min="6126" max="6128" width="0" style="1316" hidden="1" customWidth="1"/>
    <col min="6129" max="6129" width="18.125" style="1316" customWidth="1"/>
    <col min="6130" max="6148" width="0" style="1316" hidden="1" customWidth="1"/>
    <col min="6149" max="6149" width="16.5" style="1316" customWidth="1"/>
    <col min="6150" max="6150" width="48.75" style="1316" customWidth="1"/>
    <col min="6151" max="6151" width="42" style="1316" customWidth="1"/>
    <col min="6152" max="6373" width="8" style="1316" customWidth="1"/>
    <col min="6374" max="6374" width="7.375" style="1316"/>
    <col min="6375" max="6375" width="7.375" style="1316" customWidth="1"/>
    <col min="6376" max="6376" width="59.5" style="1316" customWidth="1"/>
    <col min="6377" max="6377" width="14.25" style="1316" customWidth="1"/>
    <col min="6378" max="6380" width="0" style="1316" hidden="1" customWidth="1"/>
    <col min="6381" max="6381" width="19.625" style="1316" customWidth="1"/>
    <col min="6382" max="6384" width="0" style="1316" hidden="1" customWidth="1"/>
    <col min="6385" max="6385" width="18.125" style="1316" customWidth="1"/>
    <col min="6386" max="6404" width="0" style="1316" hidden="1" customWidth="1"/>
    <col min="6405" max="6405" width="16.5" style="1316" customWidth="1"/>
    <col min="6406" max="6406" width="48.75" style="1316" customWidth="1"/>
    <col min="6407" max="6407" width="42" style="1316" customWidth="1"/>
    <col min="6408" max="6629" width="8" style="1316" customWidth="1"/>
    <col min="6630" max="6630" width="7.375" style="1316"/>
    <col min="6631" max="6631" width="7.375" style="1316" customWidth="1"/>
    <col min="6632" max="6632" width="59.5" style="1316" customWidth="1"/>
    <col min="6633" max="6633" width="14.25" style="1316" customWidth="1"/>
    <col min="6634" max="6636" width="0" style="1316" hidden="1" customWidth="1"/>
    <col min="6637" max="6637" width="19.625" style="1316" customWidth="1"/>
    <col min="6638" max="6640" width="0" style="1316" hidden="1" customWidth="1"/>
    <col min="6641" max="6641" width="18.125" style="1316" customWidth="1"/>
    <col min="6642" max="6660" width="0" style="1316" hidden="1" customWidth="1"/>
    <col min="6661" max="6661" width="16.5" style="1316" customWidth="1"/>
    <col min="6662" max="6662" width="48.75" style="1316" customWidth="1"/>
    <col min="6663" max="6663" width="42" style="1316" customWidth="1"/>
    <col min="6664" max="6885" width="8" style="1316" customWidth="1"/>
    <col min="6886" max="6886" width="7.375" style="1316"/>
    <col min="6887" max="6887" width="7.375" style="1316" customWidth="1"/>
    <col min="6888" max="6888" width="59.5" style="1316" customWidth="1"/>
    <col min="6889" max="6889" width="14.25" style="1316" customWidth="1"/>
    <col min="6890" max="6892" width="0" style="1316" hidden="1" customWidth="1"/>
    <col min="6893" max="6893" width="19.625" style="1316" customWidth="1"/>
    <col min="6894" max="6896" width="0" style="1316" hidden="1" customWidth="1"/>
    <col min="6897" max="6897" width="18.125" style="1316" customWidth="1"/>
    <col min="6898" max="6916" width="0" style="1316" hidden="1" customWidth="1"/>
    <col min="6917" max="6917" width="16.5" style="1316" customWidth="1"/>
    <col min="6918" max="6918" width="48.75" style="1316" customWidth="1"/>
    <col min="6919" max="6919" width="42" style="1316" customWidth="1"/>
    <col min="6920" max="7141" width="8" style="1316" customWidth="1"/>
    <col min="7142" max="7142" width="7.375" style="1316"/>
    <col min="7143" max="7143" width="7.375" style="1316" customWidth="1"/>
    <col min="7144" max="7144" width="59.5" style="1316" customWidth="1"/>
    <col min="7145" max="7145" width="14.25" style="1316" customWidth="1"/>
    <col min="7146" max="7148" width="0" style="1316" hidden="1" customWidth="1"/>
    <col min="7149" max="7149" width="19.625" style="1316" customWidth="1"/>
    <col min="7150" max="7152" width="0" style="1316" hidden="1" customWidth="1"/>
    <col min="7153" max="7153" width="18.125" style="1316" customWidth="1"/>
    <col min="7154" max="7172" width="0" style="1316" hidden="1" customWidth="1"/>
    <col min="7173" max="7173" width="16.5" style="1316" customWidth="1"/>
    <col min="7174" max="7174" width="48.75" style="1316" customWidth="1"/>
    <col min="7175" max="7175" width="42" style="1316" customWidth="1"/>
    <col min="7176" max="7397" width="8" style="1316" customWidth="1"/>
    <col min="7398" max="7398" width="7.375" style="1316"/>
    <col min="7399" max="7399" width="7.375" style="1316" customWidth="1"/>
    <col min="7400" max="7400" width="59.5" style="1316" customWidth="1"/>
    <col min="7401" max="7401" width="14.25" style="1316" customWidth="1"/>
    <col min="7402" max="7404" width="0" style="1316" hidden="1" customWidth="1"/>
    <col min="7405" max="7405" width="19.625" style="1316" customWidth="1"/>
    <col min="7406" max="7408" width="0" style="1316" hidden="1" customWidth="1"/>
    <col min="7409" max="7409" width="18.125" style="1316" customWidth="1"/>
    <col min="7410" max="7428" width="0" style="1316" hidden="1" customWidth="1"/>
    <col min="7429" max="7429" width="16.5" style="1316" customWidth="1"/>
    <col min="7430" max="7430" width="48.75" style="1316" customWidth="1"/>
    <col min="7431" max="7431" width="42" style="1316" customWidth="1"/>
    <col min="7432" max="7653" width="8" style="1316" customWidth="1"/>
    <col min="7654" max="7654" width="7.375" style="1316"/>
    <col min="7655" max="7655" width="7.375" style="1316" customWidth="1"/>
    <col min="7656" max="7656" width="59.5" style="1316" customWidth="1"/>
    <col min="7657" max="7657" width="14.25" style="1316" customWidth="1"/>
    <col min="7658" max="7660" width="0" style="1316" hidden="1" customWidth="1"/>
    <col min="7661" max="7661" width="19.625" style="1316" customWidth="1"/>
    <col min="7662" max="7664" width="0" style="1316" hidden="1" customWidth="1"/>
    <col min="7665" max="7665" width="18.125" style="1316" customWidth="1"/>
    <col min="7666" max="7684" width="0" style="1316" hidden="1" customWidth="1"/>
    <col min="7685" max="7685" width="16.5" style="1316" customWidth="1"/>
    <col min="7686" max="7686" width="48.75" style="1316" customWidth="1"/>
    <col min="7687" max="7687" width="42" style="1316" customWidth="1"/>
    <col min="7688" max="7909" width="8" style="1316" customWidth="1"/>
    <col min="7910" max="7910" width="7.375" style="1316"/>
    <col min="7911" max="7911" width="7.375" style="1316" customWidth="1"/>
    <col min="7912" max="7912" width="59.5" style="1316" customWidth="1"/>
    <col min="7913" max="7913" width="14.25" style="1316" customWidth="1"/>
    <col min="7914" max="7916" width="0" style="1316" hidden="1" customWidth="1"/>
    <col min="7917" max="7917" width="19.625" style="1316" customWidth="1"/>
    <col min="7918" max="7920" width="0" style="1316" hidden="1" customWidth="1"/>
    <col min="7921" max="7921" width="18.125" style="1316" customWidth="1"/>
    <col min="7922" max="7940" width="0" style="1316" hidden="1" customWidth="1"/>
    <col min="7941" max="7941" width="16.5" style="1316" customWidth="1"/>
    <col min="7942" max="7942" width="48.75" style="1316" customWidth="1"/>
    <col min="7943" max="7943" width="42" style="1316" customWidth="1"/>
    <col min="7944" max="8165" width="8" style="1316" customWidth="1"/>
    <col min="8166" max="8166" width="7.375" style="1316"/>
    <col min="8167" max="8167" width="7.375" style="1316" customWidth="1"/>
    <col min="8168" max="8168" width="59.5" style="1316" customWidth="1"/>
    <col min="8169" max="8169" width="14.25" style="1316" customWidth="1"/>
    <col min="8170" max="8172" width="0" style="1316" hidden="1" customWidth="1"/>
    <col min="8173" max="8173" width="19.625" style="1316" customWidth="1"/>
    <col min="8174" max="8176" width="0" style="1316" hidden="1" customWidth="1"/>
    <col min="8177" max="8177" width="18.125" style="1316" customWidth="1"/>
    <col min="8178" max="8196" width="0" style="1316" hidden="1" customWidth="1"/>
    <col min="8197" max="8197" width="16.5" style="1316" customWidth="1"/>
    <col min="8198" max="8198" width="48.75" style="1316" customWidth="1"/>
    <col min="8199" max="8199" width="42" style="1316" customWidth="1"/>
    <col min="8200" max="8421" width="8" style="1316" customWidth="1"/>
    <col min="8422" max="8422" width="7.375" style="1316"/>
    <col min="8423" max="8423" width="7.375" style="1316" customWidth="1"/>
    <col min="8424" max="8424" width="59.5" style="1316" customWidth="1"/>
    <col min="8425" max="8425" width="14.25" style="1316" customWidth="1"/>
    <col min="8426" max="8428" width="0" style="1316" hidden="1" customWidth="1"/>
    <col min="8429" max="8429" width="19.625" style="1316" customWidth="1"/>
    <col min="8430" max="8432" width="0" style="1316" hidden="1" customWidth="1"/>
    <col min="8433" max="8433" width="18.125" style="1316" customWidth="1"/>
    <col min="8434" max="8452" width="0" style="1316" hidden="1" customWidth="1"/>
    <col min="8453" max="8453" width="16.5" style="1316" customWidth="1"/>
    <col min="8454" max="8454" width="48.75" style="1316" customWidth="1"/>
    <col min="8455" max="8455" width="42" style="1316" customWidth="1"/>
    <col min="8456" max="8677" width="8" style="1316" customWidth="1"/>
    <col min="8678" max="8678" width="7.375" style="1316"/>
    <col min="8679" max="8679" width="7.375" style="1316" customWidth="1"/>
    <col min="8680" max="8680" width="59.5" style="1316" customWidth="1"/>
    <col min="8681" max="8681" width="14.25" style="1316" customWidth="1"/>
    <col min="8682" max="8684" width="0" style="1316" hidden="1" customWidth="1"/>
    <col min="8685" max="8685" width="19.625" style="1316" customWidth="1"/>
    <col min="8686" max="8688" width="0" style="1316" hidden="1" customWidth="1"/>
    <col min="8689" max="8689" width="18.125" style="1316" customWidth="1"/>
    <col min="8690" max="8708" width="0" style="1316" hidden="1" customWidth="1"/>
    <col min="8709" max="8709" width="16.5" style="1316" customWidth="1"/>
    <col min="8710" max="8710" width="48.75" style="1316" customWidth="1"/>
    <col min="8711" max="8711" width="42" style="1316" customWidth="1"/>
    <col min="8712" max="8933" width="8" style="1316" customWidth="1"/>
    <col min="8934" max="8934" width="7.375" style="1316"/>
    <col min="8935" max="8935" width="7.375" style="1316" customWidth="1"/>
    <col min="8936" max="8936" width="59.5" style="1316" customWidth="1"/>
    <col min="8937" max="8937" width="14.25" style="1316" customWidth="1"/>
    <col min="8938" max="8940" width="0" style="1316" hidden="1" customWidth="1"/>
    <col min="8941" max="8941" width="19.625" style="1316" customWidth="1"/>
    <col min="8942" max="8944" width="0" style="1316" hidden="1" customWidth="1"/>
    <col min="8945" max="8945" width="18.125" style="1316" customWidth="1"/>
    <col min="8946" max="8964" width="0" style="1316" hidden="1" customWidth="1"/>
    <col min="8965" max="8965" width="16.5" style="1316" customWidth="1"/>
    <col min="8966" max="8966" width="48.75" style="1316" customWidth="1"/>
    <col min="8967" max="8967" width="42" style="1316" customWidth="1"/>
    <col min="8968" max="9189" width="8" style="1316" customWidth="1"/>
    <col min="9190" max="9190" width="7.375" style="1316"/>
    <col min="9191" max="9191" width="7.375" style="1316" customWidth="1"/>
    <col min="9192" max="9192" width="59.5" style="1316" customWidth="1"/>
    <col min="9193" max="9193" width="14.25" style="1316" customWidth="1"/>
    <col min="9194" max="9196" width="0" style="1316" hidden="1" customWidth="1"/>
    <col min="9197" max="9197" width="19.625" style="1316" customWidth="1"/>
    <col min="9198" max="9200" width="0" style="1316" hidden="1" customWidth="1"/>
    <col min="9201" max="9201" width="18.125" style="1316" customWidth="1"/>
    <col min="9202" max="9220" width="0" style="1316" hidden="1" customWidth="1"/>
    <col min="9221" max="9221" width="16.5" style="1316" customWidth="1"/>
    <col min="9222" max="9222" width="48.75" style="1316" customWidth="1"/>
    <col min="9223" max="9223" width="42" style="1316" customWidth="1"/>
    <col min="9224" max="9445" width="8" style="1316" customWidth="1"/>
    <col min="9446" max="9446" width="7.375" style="1316"/>
    <col min="9447" max="9447" width="7.375" style="1316" customWidth="1"/>
    <col min="9448" max="9448" width="59.5" style="1316" customWidth="1"/>
    <col min="9449" max="9449" width="14.25" style="1316" customWidth="1"/>
    <col min="9450" max="9452" width="0" style="1316" hidden="1" customWidth="1"/>
    <col min="9453" max="9453" width="19.625" style="1316" customWidth="1"/>
    <col min="9454" max="9456" width="0" style="1316" hidden="1" customWidth="1"/>
    <col min="9457" max="9457" width="18.125" style="1316" customWidth="1"/>
    <col min="9458" max="9476" width="0" style="1316" hidden="1" customWidth="1"/>
    <col min="9477" max="9477" width="16.5" style="1316" customWidth="1"/>
    <col min="9478" max="9478" width="48.75" style="1316" customWidth="1"/>
    <col min="9479" max="9479" width="42" style="1316" customWidth="1"/>
    <col min="9480" max="9701" width="8" style="1316" customWidth="1"/>
    <col min="9702" max="9702" width="7.375" style="1316"/>
    <col min="9703" max="9703" width="7.375" style="1316" customWidth="1"/>
    <col min="9704" max="9704" width="59.5" style="1316" customWidth="1"/>
    <col min="9705" max="9705" width="14.25" style="1316" customWidth="1"/>
    <col min="9706" max="9708" width="0" style="1316" hidden="1" customWidth="1"/>
    <col min="9709" max="9709" width="19.625" style="1316" customWidth="1"/>
    <col min="9710" max="9712" width="0" style="1316" hidden="1" customWidth="1"/>
    <col min="9713" max="9713" width="18.125" style="1316" customWidth="1"/>
    <col min="9714" max="9732" width="0" style="1316" hidden="1" customWidth="1"/>
    <col min="9733" max="9733" width="16.5" style="1316" customWidth="1"/>
    <col min="9734" max="9734" width="48.75" style="1316" customWidth="1"/>
    <col min="9735" max="9735" width="42" style="1316" customWidth="1"/>
    <col min="9736" max="9957" width="8" style="1316" customWidth="1"/>
    <col min="9958" max="9958" width="7.375" style="1316"/>
    <col min="9959" max="9959" width="7.375" style="1316" customWidth="1"/>
    <col min="9960" max="9960" width="59.5" style="1316" customWidth="1"/>
    <col min="9961" max="9961" width="14.25" style="1316" customWidth="1"/>
    <col min="9962" max="9964" width="0" style="1316" hidden="1" customWidth="1"/>
    <col min="9965" max="9965" width="19.625" style="1316" customWidth="1"/>
    <col min="9966" max="9968" width="0" style="1316" hidden="1" customWidth="1"/>
    <col min="9969" max="9969" width="18.125" style="1316" customWidth="1"/>
    <col min="9970" max="9988" width="0" style="1316" hidden="1" customWidth="1"/>
    <col min="9989" max="9989" width="16.5" style="1316" customWidth="1"/>
    <col min="9990" max="9990" width="48.75" style="1316" customWidth="1"/>
    <col min="9991" max="9991" width="42" style="1316" customWidth="1"/>
    <col min="9992" max="10213" width="8" style="1316" customWidth="1"/>
    <col min="10214" max="10214" width="7.375" style="1316"/>
    <col min="10215" max="10215" width="7.375" style="1316" customWidth="1"/>
    <col min="10216" max="10216" width="59.5" style="1316" customWidth="1"/>
    <col min="10217" max="10217" width="14.25" style="1316" customWidth="1"/>
    <col min="10218" max="10220" width="0" style="1316" hidden="1" customWidth="1"/>
    <col min="10221" max="10221" width="19.625" style="1316" customWidth="1"/>
    <col min="10222" max="10224" width="0" style="1316" hidden="1" customWidth="1"/>
    <col min="10225" max="10225" width="18.125" style="1316" customWidth="1"/>
    <col min="10226" max="10244" width="0" style="1316" hidden="1" customWidth="1"/>
    <col min="10245" max="10245" width="16.5" style="1316" customWidth="1"/>
    <col min="10246" max="10246" width="48.75" style="1316" customWidth="1"/>
    <col min="10247" max="10247" width="42" style="1316" customWidth="1"/>
    <col min="10248" max="10469" width="8" style="1316" customWidth="1"/>
    <col min="10470" max="10470" width="7.375" style="1316"/>
    <col min="10471" max="10471" width="7.375" style="1316" customWidth="1"/>
    <col min="10472" max="10472" width="59.5" style="1316" customWidth="1"/>
    <col min="10473" max="10473" width="14.25" style="1316" customWidth="1"/>
    <col min="10474" max="10476" width="0" style="1316" hidden="1" customWidth="1"/>
    <col min="10477" max="10477" width="19.625" style="1316" customWidth="1"/>
    <col min="10478" max="10480" width="0" style="1316" hidden="1" customWidth="1"/>
    <col min="10481" max="10481" width="18.125" style="1316" customWidth="1"/>
    <col min="10482" max="10500" width="0" style="1316" hidden="1" customWidth="1"/>
    <col min="10501" max="10501" width="16.5" style="1316" customWidth="1"/>
    <col min="10502" max="10502" width="48.75" style="1316" customWidth="1"/>
    <col min="10503" max="10503" width="42" style="1316" customWidth="1"/>
    <col min="10504" max="10725" width="8" style="1316" customWidth="1"/>
    <col min="10726" max="10726" width="7.375" style="1316"/>
    <col min="10727" max="10727" width="7.375" style="1316" customWidth="1"/>
    <col min="10728" max="10728" width="59.5" style="1316" customWidth="1"/>
    <col min="10729" max="10729" width="14.25" style="1316" customWidth="1"/>
    <col min="10730" max="10732" width="0" style="1316" hidden="1" customWidth="1"/>
    <col min="10733" max="10733" width="19.625" style="1316" customWidth="1"/>
    <col min="10734" max="10736" width="0" style="1316" hidden="1" customWidth="1"/>
    <col min="10737" max="10737" width="18.125" style="1316" customWidth="1"/>
    <col min="10738" max="10756" width="0" style="1316" hidden="1" customWidth="1"/>
    <col min="10757" max="10757" width="16.5" style="1316" customWidth="1"/>
    <col min="10758" max="10758" width="48.75" style="1316" customWidth="1"/>
    <col min="10759" max="10759" width="42" style="1316" customWidth="1"/>
    <col min="10760" max="10981" width="8" style="1316" customWidth="1"/>
    <col min="10982" max="10982" width="7.375" style="1316"/>
    <col min="10983" max="10983" width="7.375" style="1316" customWidth="1"/>
    <col min="10984" max="10984" width="59.5" style="1316" customWidth="1"/>
    <col min="10985" max="10985" width="14.25" style="1316" customWidth="1"/>
    <col min="10986" max="10988" width="0" style="1316" hidden="1" customWidth="1"/>
    <col min="10989" max="10989" width="19.625" style="1316" customWidth="1"/>
    <col min="10990" max="10992" width="0" style="1316" hidden="1" customWidth="1"/>
    <col min="10993" max="10993" width="18.125" style="1316" customWidth="1"/>
    <col min="10994" max="11012" width="0" style="1316" hidden="1" customWidth="1"/>
    <col min="11013" max="11013" width="16.5" style="1316" customWidth="1"/>
    <col min="11014" max="11014" width="48.75" style="1316" customWidth="1"/>
    <col min="11015" max="11015" width="42" style="1316" customWidth="1"/>
    <col min="11016" max="11237" width="8" style="1316" customWidth="1"/>
    <col min="11238" max="11238" width="7.375" style="1316"/>
    <col min="11239" max="11239" width="7.375" style="1316" customWidth="1"/>
    <col min="11240" max="11240" width="59.5" style="1316" customWidth="1"/>
    <col min="11241" max="11241" width="14.25" style="1316" customWidth="1"/>
    <col min="11242" max="11244" width="0" style="1316" hidden="1" customWidth="1"/>
    <col min="11245" max="11245" width="19.625" style="1316" customWidth="1"/>
    <col min="11246" max="11248" width="0" style="1316" hidden="1" customWidth="1"/>
    <col min="11249" max="11249" width="18.125" style="1316" customWidth="1"/>
    <col min="11250" max="11268" width="0" style="1316" hidden="1" customWidth="1"/>
    <col min="11269" max="11269" width="16.5" style="1316" customWidth="1"/>
    <col min="11270" max="11270" width="48.75" style="1316" customWidth="1"/>
    <col min="11271" max="11271" width="42" style="1316" customWidth="1"/>
    <col min="11272" max="11493" width="8" style="1316" customWidth="1"/>
    <col min="11494" max="11494" width="7.375" style="1316"/>
    <col min="11495" max="11495" width="7.375" style="1316" customWidth="1"/>
    <col min="11496" max="11496" width="59.5" style="1316" customWidth="1"/>
    <col min="11497" max="11497" width="14.25" style="1316" customWidth="1"/>
    <col min="11498" max="11500" width="0" style="1316" hidden="1" customWidth="1"/>
    <col min="11501" max="11501" width="19.625" style="1316" customWidth="1"/>
    <col min="11502" max="11504" width="0" style="1316" hidden="1" customWidth="1"/>
    <col min="11505" max="11505" width="18.125" style="1316" customWidth="1"/>
    <col min="11506" max="11524" width="0" style="1316" hidden="1" customWidth="1"/>
    <col min="11525" max="11525" width="16.5" style="1316" customWidth="1"/>
    <col min="11526" max="11526" width="48.75" style="1316" customWidth="1"/>
    <col min="11527" max="11527" width="42" style="1316" customWidth="1"/>
    <col min="11528" max="11749" width="8" style="1316" customWidth="1"/>
    <col min="11750" max="11750" width="7.375" style="1316"/>
    <col min="11751" max="11751" width="7.375" style="1316" customWidth="1"/>
    <col min="11752" max="11752" width="59.5" style="1316" customWidth="1"/>
    <col min="11753" max="11753" width="14.25" style="1316" customWidth="1"/>
    <col min="11754" max="11756" width="0" style="1316" hidden="1" customWidth="1"/>
    <col min="11757" max="11757" width="19.625" style="1316" customWidth="1"/>
    <col min="11758" max="11760" width="0" style="1316" hidden="1" customWidth="1"/>
    <col min="11761" max="11761" width="18.125" style="1316" customWidth="1"/>
    <col min="11762" max="11780" width="0" style="1316" hidden="1" customWidth="1"/>
    <col min="11781" max="11781" width="16.5" style="1316" customWidth="1"/>
    <col min="11782" max="11782" width="48.75" style="1316" customWidth="1"/>
    <col min="11783" max="11783" width="42" style="1316" customWidth="1"/>
    <col min="11784" max="12005" width="8" style="1316" customWidth="1"/>
    <col min="12006" max="12006" width="7.375" style="1316"/>
    <col min="12007" max="12007" width="7.375" style="1316" customWidth="1"/>
    <col min="12008" max="12008" width="59.5" style="1316" customWidth="1"/>
    <col min="12009" max="12009" width="14.25" style="1316" customWidth="1"/>
    <col min="12010" max="12012" width="0" style="1316" hidden="1" customWidth="1"/>
    <col min="12013" max="12013" width="19.625" style="1316" customWidth="1"/>
    <col min="12014" max="12016" width="0" style="1316" hidden="1" customWidth="1"/>
    <col min="12017" max="12017" width="18.125" style="1316" customWidth="1"/>
    <col min="12018" max="12036" width="0" style="1316" hidden="1" customWidth="1"/>
    <col min="12037" max="12037" width="16.5" style="1316" customWidth="1"/>
    <col min="12038" max="12038" width="48.75" style="1316" customWidth="1"/>
    <col min="12039" max="12039" width="42" style="1316" customWidth="1"/>
    <col min="12040" max="12261" width="8" style="1316" customWidth="1"/>
    <col min="12262" max="12262" width="7.375" style="1316"/>
    <col min="12263" max="12263" width="7.375" style="1316" customWidth="1"/>
    <col min="12264" max="12264" width="59.5" style="1316" customWidth="1"/>
    <col min="12265" max="12265" width="14.25" style="1316" customWidth="1"/>
    <col min="12266" max="12268" width="0" style="1316" hidden="1" customWidth="1"/>
    <col min="12269" max="12269" width="19.625" style="1316" customWidth="1"/>
    <col min="12270" max="12272" width="0" style="1316" hidden="1" customWidth="1"/>
    <col min="12273" max="12273" width="18.125" style="1316" customWidth="1"/>
    <col min="12274" max="12292" width="0" style="1316" hidden="1" customWidth="1"/>
    <col min="12293" max="12293" width="16.5" style="1316" customWidth="1"/>
    <col min="12294" max="12294" width="48.75" style="1316" customWidth="1"/>
    <col min="12295" max="12295" width="42" style="1316" customWidth="1"/>
    <col min="12296" max="12517" width="8" style="1316" customWidth="1"/>
    <col min="12518" max="12518" width="7.375" style="1316"/>
    <col min="12519" max="12519" width="7.375" style="1316" customWidth="1"/>
    <col min="12520" max="12520" width="59.5" style="1316" customWidth="1"/>
    <col min="12521" max="12521" width="14.25" style="1316" customWidth="1"/>
    <col min="12522" max="12524" width="0" style="1316" hidden="1" customWidth="1"/>
    <col min="12525" max="12525" width="19.625" style="1316" customWidth="1"/>
    <col min="12526" max="12528" width="0" style="1316" hidden="1" customWidth="1"/>
    <col min="12529" max="12529" width="18.125" style="1316" customWidth="1"/>
    <col min="12530" max="12548" width="0" style="1316" hidden="1" customWidth="1"/>
    <col min="12549" max="12549" width="16.5" style="1316" customWidth="1"/>
    <col min="12550" max="12550" width="48.75" style="1316" customWidth="1"/>
    <col min="12551" max="12551" width="42" style="1316" customWidth="1"/>
    <col min="12552" max="12773" width="8" style="1316" customWidth="1"/>
    <col min="12774" max="12774" width="7.375" style="1316"/>
    <col min="12775" max="12775" width="7.375" style="1316" customWidth="1"/>
    <col min="12776" max="12776" width="59.5" style="1316" customWidth="1"/>
    <col min="12777" max="12777" width="14.25" style="1316" customWidth="1"/>
    <col min="12778" max="12780" width="0" style="1316" hidden="1" customWidth="1"/>
    <col min="12781" max="12781" width="19.625" style="1316" customWidth="1"/>
    <col min="12782" max="12784" width="0" style="1316" hidden="1" customWidth="1"/>
    <col min="12785" max="12785" width="18.125" style="1316" customWidth="1"/>
    <col min="12786" max="12804" width="0" style="1316" hidden="1" customWidth="1"/>
    <col min="12805" max="12805" width="16.5" style="1316" customWidth="1"/>
    <col min="12806" max="12806" width="48.75" style="1316" customWidth="1"/>
    <col min="12807" max="12807" width="42" style="1316" customWidth="1"/>
    <col min="12808" max="13029" width="8" style="1316" customWidth="1"/>
    <col min="13030" max="13030" width="7.375" style="1316"/>
    <col min="13031" max="13031" width="7.375" style="1316" customWidth="1"/>
    <col min="13032" max="13032" width="59.5" style="1316" customWidth="1"/>
    <col min="13033" max="13033" width="14.25" style="1316" customWidth="1"/>
    <col min="13034" max="13036" width="0" style="1316" hidden="1" customWidth="1"/>
    <col min="13037" max="13037" width="19.625" style="1316" customWidth="1"/>
    <col min="13038" max="13040" width="0" style="1316" hidden="1" customWidth="1"/>
    <col min="13041" max="13041" width="18.125" style="1316" customWidth="1"/>
    <col min="13042" max="13060" width="0" style="1316" hidden="1" customWidth="1"/>
    <col min="13061" max="13061" width="16.5" style="1316" customWidth="1"/>
    <col min="13062" max="13062" width="48.75" style="1316" customWidth="1"/>
    <col min="13063" max="13063" width="42" style="1316" customWidth="1"/>
    <col min="13064" max="13285" width="8" style="1316" customWidth="1"/>
    <col min="13286" max="13286" width="7.375" style="1316"/>
    <col min="13287" max="13287" width="7.375" style="1316" customWidth="1"/>
    <col min="13288" max="13288" width="59.5" style="1316" customWidth="1"/>
    <col min="13289" max="13289" width="14.25" style="1316" customWidth="1"/>
    <col min="13290" max="13292" width="0" style="1316" hidden="1" customWidth="1"/>
    <col min="13293" max="13293" width="19.625" style="1316" customWidth="1"/>
    <col min="13294" max="13296" width="0" style="1316" hidden="1" customWidth="1"/>
    <col min="13297" max="13297" width="18.125" style="1316" customWidth="1"/>
    <col min="13298" max="13316" width="0" style="1316" hidden="1" customWidth="1"/>
    <col min="13317" max="13317" width="16.5" style="1316" customWidth="1"/>
    <col min="13318" max="13318" width="48.75" style="1316" customWidth="1"/>
    <col min="13319" max="13319" width="42" style="1316" customWidth="1"/>
    <col min="13320" max="13541" width="8" style="1316" customWidth="1"/>
    <col min="13542" max="13542" width="7.375" style="1316"/>
    <col min="13543" max="13543" width="7.375" style="1316" customWidth="1"/>
    <col min="13544" max="13544" width="59.5" style="1316" customWidth="1"/>
    <col min="13545" max="13545" width="14.25" style="1316" customWidth="1"/>
    <col min="13546" max="13548" width="0" style="1316" hidden="1" customWidth="1"/>
    <col min="13549" max="13549" width="19.625" style="1316" customWidth="1"/>
    <col min="13550" max="13552" width="0" style="1316" hidden="1" customWidth="1"/>
    <col min="13553" max="13553" width="18.125" style="1316" customWidth="1"/>
    <col min="13554" max="13572" width="0" style="1316" hidden="1" customWidth="1"/>
    <col min="13573" max="13573" width="16.5" style="1316" customWidth="1"/>
    <col min="13574" max="13574" width="48.75" style="1316" customWidth="1"/>
    <col min="13575" max="13575" width="42" style="1316" customWidth="1"/>
    <col min="13576" max="13797" width="8" style="1316" customWidth="1"/>
    <col min="13798" max="13798" width="7.375" style="1316"/>
    <col min="13799" max="13799" width="7.375" style="1316" customWidth="1"/>
    <col min="13800" max="13800" width="59.5" style="1316" customWidth="1"/>
    <col min="13801" max="13801" width="14.25" style="1316" customWidth="1"/>
    <col min="13802" max="13804" width="0" style="1316" hidden="1" customWidth="1"/>
    <col min="13805" max="13805" width="19.625" style="1316" customWidth="1"/>
    <col min="13806" max="13808" width="0" style="1316" hidden="1" customWidth="1"/>
    <col min="13809" max="13809" width="18.125" style="1316" customWidth="1"/>
    <col min="13810" max="13828" width="0" style="1316" hidden="1" customWidth="1"/>
    <col min="13829" max="13829" width="16.5" style="1316" customWidth="1"/>
    <col min="13830" max="13830" width="48.75" style="1316" customWidth="1"/>
    <col min="13831" max="13831" width="42" style="1316" customWidth="1"/>
    <col min="13832" max="14053" width="8" style="1316" customWidth="1"/>
    <col min="14054" max="14054" width="7.375" style="1316"/>
    <col min="14055" max="14055" width="7.375" style="1316" customWidth="1"/>
    <col min="14056" max="14056" width="59.5" style="1316" customWidth="1"/>
    <col min="14057" max="14057" width="14.25" style="1316" customWidth="1"/>
    <col min="14058" max="14060" width="0" style="1316" hidden="1" customWidth="1"/>
    <col min="14061" max="14061" width="19.625" style="1316" customWidth="1"/>
    <col min="14062" max="14064" width="0" style="1316" hidden="1" customWidth="1"/>
    <col min="14065" max="14065" width="18.125" style="1316" customWidth="1"/>
    <col min="14066" max="14084" width="0" style="1316" hidden="1" customWidth="1"/>
    <col min="14085" max="14085" width="16.5" style="1316" customWidth="1"/>
    <col min="14086" max="14086" width="48.75" style="1316" customWidth="1"/>
    <col min="14087" max="14087" width="42" style="1316" customWidth="1"/>
    <col min="14088" max="14309" width="8" style="1316" customWidth="1"/>
    <col min="14310" max="14310" width="7.375" style="1316"/>
    <col min="14311" max="14311" width="7.375" style="1316" customWidth="1"/>
    <col min="14312" max="14312" width="59.5" style="1316" customWidth="1"/>
    <col min="14313" max="14313" width="14.25" style="1316" customWidth="1"/>
    <col min="14314" max="14316" width="0" style="1316" hidden="1" customWidth="1"/>
    <col min="14317" max="14317" width="19.625" style="1316" customWidth="1"/>
    <col min="14318" max="14320" width="0" style="1316" hidden="1" customWidth="1"/>
    <col min="14321" max="14321" width="18.125" style="1316" customWidth="1"/>
    <col min="14322" max="14340" width="0" style="1316" hidden="1" customWidth="1"/>
    <col min="14341" max="14341" width="16.5" style="1316" customWidth="1"/>
    <col min="14342" max="14342" width="48.75" style="1316" customWidth="1"/>
    <col min="14343" max="14343" width="42" style="1316" customWidth="1"/>
    <col min="14344" max="14565" width="8" style="1316" customWidth="1"/>
    <col min="14566" max="14566" width="7.375" style="1316"/>
    <col min="14567" max="14567" width="7.375" style="1316" customWidth="1"/>
    <col min="14568" max="14568" width="59.5" style="1316" customWidth="1"/>
    <col min="14569" max="14569" width="14.25" style="1316" customWidth="1"/>
    <col min="14570" max="14572" width="0" style="1316" hidden="1" customWidth="1"/>
    <col min="14573" max="14573" width="19.625" style="1316" customWidth="1"/>
    <col min="14574" max="14576" width="0" style="1316" hidden="1" customWidth="1"/>
    <col min="14577" max="14577" width="18.125" style="1316" customWidth="1"/>
    <col min="14578" max="14596" width="0" style="1316" hidden="1" customWidth="1"/>
    <col min="14597" max="14597" width="16.5" style="1316" customWidth="1"/>
    <col min="14598" max="14598" width="48.75" style="1316" customWidth="1"/>
    <col min="14599" max="14599" width="42" style="1316" customWidth="1"/>
    <col min="14600" max="14821" width="8" style="1316" customWidth="1"/>
    <col min="14822" max="14822" width="7.375" style="1316"/>
    <col min="14823" max="14823" width="7.375" style="1316" customWidth="1"/>
    <col min="14824" max="14824" width="59.5" style="1316" customWidth="1"/>
    <col min="14825" max="14825" width="14.25" style="1316" customWidth="1"/>
    <col min="14826" max="14828" width="0" style="1316" hidden="1" customWidth="1"/>
    <col min="14829" max="14829" width="19.625" style="1316" customWidth="1"/>
    <col min="14830" max="14832" width="0" style="1316" hidden="1" customWidth="1"/>
    <col min="14833" max="14833" width="18.125" style="1316" customWidth="1"/>
    <col min="14834" max="14852" width="0" style="1316" hidden="1" customWidth="1"/>
    <col min="14853" max="14853" width="16.5" style="1316" customWidth="1"/>
    <col min="14854" max="14854" width="48.75" style="1316" customWidth="1"/>
    <col min="14855" max="14855" width="42" style="1316" customWidth="1"/>
    <col min="14856" max="15077" width="8" style="1316" customWidth="1"/>
    <col min="15078" max="15078" width="7.375" style="1316"/>
    <col min="15079" max="15079" width="7.375" style="1316" customWidth="1"/>
    <col min="15080" max="15080" width="59.5" style="1316" customWidth="1"/>
    <col min="15081" max="15081" width="14.25" style="1316" customWidth="1"/>
    <col min="15082" max="15084" width="0" style="1316" hidden="1" customWidth="1"/>
    <col min="15085" max="15085" width="19.625" style="1316" customWidth="1"/>
    <col min="15086" max="15088" width="0" style="1316" hidden="1" customWidth="1"/>
    <col min="15089" max="15089" width="18.125" style="1316" customWidth="1"/>
    <col min="15090" max="15108" width="0" style="1316" hidden="1" customWidth="1"/>
    <col min="15109" max="15109" width="16.5" style="1316" customWidth="1"/>
    <col min="15110" max="15110" width="48.75" style="1316" customWidth="1"/>
    <col min="15111" max="15111" width="42" style="1316" customWidth="1"/>
    <col min="15112" max="15333" width="8" style="1316" customWidth="1"/>
    <col min="15334" max="15334" width="7.375" style="1316"/>
    <col min="15335" max="15335" width="7.375" style="1316" customWidth="1"/>
    <col min="15336" max="15336" width="59.5" style="1316" customWidth="1"/>
    <col min="15337" max="15337" width="14.25" style="1316" customWidth="1"/>
    <col min="15338" max="15340" width="0" style="1316" hidden="1" customWidth="1"/>
    <col min="15341" max="15341" width="19.625" style="1316" customWidth="1"/>
    <col min="15342" max="15344" width="0" style="1316" hidden="1" customWidth="1"/>
    <col min="15345" max="15345" width="18.125" style="1316" customWidth="1"/>
    <col min="15346" max="15364" width="0" style="1316" hidden="1" customWidth="1"/>
    <col min="15365" max="15365" width="16.5" style="1316" customWidth="1"/>
    <col min="15366" max="15366" width="48.75" style="1316" customWidth="1"/>
    <col min="15367" max="15367" width="42" style="1316" customWidth="1"/>
    <col min="15368" max="15589" width="8" style="1316" customWidth="1"/>
    <col min="15590" max="15590" width="7.375" style="1316"/>
    <col min="15591" max="15591" width="7.375" style="1316" customWidth="1"/>
    <col min="15592" max="15592" width="59.5" style="1316" customWidth="1"/>
    <col min="15593" max="15593" width="14.25" style="1316" customWidth="1"/>
    <col min="15594" max="15596" width="0" style="1316" hidden="1" customWidth="1"/>
    <col min="15597" max="15597" width="19.625" style="1316" customWidth="1"/>
    <col min="15598" max="15600" width="0" style="1316" hidden="1" customWidth="1"/>
    <col min="15601" max="15601" width="18.125" style="1316" customWidth="1"/>
    <col min="15602" max="15620" width="0" style="1316" hidden="1" customWidth="1"/>
    <col min="15621" max="15621" width="16.5" style="1316" customWidth="1"/>
    <col min="15622" max="15622" width="48.75" style="1316" customWidth="1"/>
    <col min="15623" max="15623" width="42" style="1316" customWidth="1"/>
    <col min="15624" max="15845" width="8" style="1316" customWidth="1"/>
    <col min="15846" max="15846" width="7.375" style="1316"/>
    <col min="15847" max="15847" width="7.375" style="1316" customWidth="1"/>
    <col min="15848" max="15848" width="59.5" style="1316" customWidth="1"/>
    <col min="15849" max="15849" width="14.25" style="1316" customWidth="1"/>
    <col min="15850" max="15852" width="0" style="1316" hidden="1" customWidth="1"/>
    <col min="15853" max="15853" width="19.625" style="1316" customWidth="1"/>
    <col min="15854" max="15856" width="0" style="1316" hidden="1" customWidth="1"/>
    <col min="15857" max="15857" width="18.125" style="1316" customWidth="1"/>
    <col min="15858" max="15876" width="0" style="1316" hidden="1" customWidth="1"/>
    <col min="15877" max="15877" width="16.5" style="1316" customWidth="1"/>
    <col min="15878" max="15878" width="48.75" style="1316" customWidth="1"/>
    <col min="15879" max="15879" width="42" style="1316" customWidth="1"/>
    <col min="15880" max="16101" width="8" style="1316" customWidth="1"/>
    <col min="16102" max="16102" width="7.375" style="1316"/>
    <col min="16103" max="16103" width="7.375" style="1316" customWidth="1"/>
    <col min="16104" max="16104" width="59.5" style="1316" customWidth="1"/>
    <col min="16105" max="16105" width="14.25" style="1316" customWidth="1"/>
    <col min="16106" max="16108" width="0" style="1316" hidden="1" customWidth="1"/>
    <col min="16109" max="16109" width="19.625" style="1316" customWidth="1"/>
    <col min="16110" max="16112" width="0" style="1316" hidden="1" customWidth="1"/>
    <col min="16113" max="16113" width="18.125" style="1316" customWidth="1"/>
    <col min="16114" max="16132" width="0" style="1316" hidden="1" customWidth="1"/>
    <col min="16133" max="16133" width="16.5" style="1316" customWidth="1"/>
    <col min="16134" max="16134" width="48.75" style="1316" customWidth="1"/>
    <col min="16135" max="16135" width="42" style="1316" customWidth="1"/>
    <col min="16136" max="16357" width="8" style="1316" customWidth="1"/>
    <col min="16358" max="16384" width="7.375" style="1316"/>
  </cols>
  <sheetData>
    <row r="1" spans="1:230" ht="105.75" customHeight="1">
      <c r="E1" s="1608" t="s">
        <v>1005</v>
      </c>
      <c r="F1" s="1609"/>
      <c r="G1" s="1609"/>
      <c r="H1" s="1609"/>
      <c r="I1" s="1609"/>
      <c r="J1" s="1609"/>
      <c r="K1" s="1609"/>
      <c r="L1" s="1609"/>
      <c r="M1" s="1609"/>
      <c r="N1" s="1609"/>
    </row>
    <row r="3" spans="1:230" ht="98.25" customHeight="1">
      <c r="A3" s="1610" t="s">
        <v>999</v>
      </c>
      <c r="B3" s="1610"/>
      <c r="C3" s="1610"/>
      <c r="D3" s="1610"/>
      <c r="E3" s="1610"/>
      <c r="F3" s="1610"/>
      <c r="G3" s="1610"/>
      <c r="H3" s="1610"/>
      <c r="I3" s="1611"/>
      <c r="J3" s="1611"/>
      <c r="K3" s="1611"/>
      <c r="L3" s="1611"/>
      <c r="M3" s="1611"/>
      <c r="N3" s="1611"/>
      <c r="O3" s="1317"/>
      <c r="P3" s="1317"/>
      <c r="Q3" s="1317"/>
      <c r="R3" s="1317"/>
      <c r="S3" s="1317"/>
      <c r="T3" s="1317"/>
      <c r="U3" s="1317"/>
      <c r="V3" s="1317"/>
      <c r="W3" s="1317"/>
      <c r="X3" s="1317"/>
      <c r="Y3" s="1317"/>
      <c r="Z3" s="1317"/>
      <c r="AA3" s="1317"/>
      <c r="AB3" s="1317"/>
      <c r="AC3" s="1317"/>
      <c r="AD3" s="1317"/>
      <c r="AE3" s="1317"/>
      <c r="AF3" s="1317"/>
      <c r="AG3" s="1317"/>
      <c r="AH3" s="1317"/>
      <c r="AI3" s="1317"/>
      <c r="AJ3" s="1317"/>
      <c r="AK3" s="1317"/>
      <c r="AL3" s="1317"/>
      <c r="AM3" s="1317"/>
      <c r="AN3" s="1317"/>
      <c r="AO3" s="1317"/>
      <c r="AP3" s="1317"/>
      <c r="AQ3" s="1317"/>
      <c r="AR3" s="1317"/>
      <c r="AS3" s="1317"/>
      <c r="AT3" s="1317"/>
      <c r="AU3" s="1317"/>
      <c r="AV3" s="1317"/>
      <c r="AW3" s="1317"/>
      <c r="AX3" s="1317"/>
      <c r="AY3" s="1317"/>
      <c r="AZ3" s="1317"/>
      <c r="BA3" s="1317"/>
      <c r="BB3" s="1317"/>
      <c r="BC3" s="1317"/>
      <c r="BD3" s="1317"/>
      <c r="BE3" s="1317"/>
      <c r="BF3" s="1317"/>
      <c r="BG3" s="1317"/>
      <c r="BH3" s="1317"/>
      <c r="BI3" s="1317"/>
      <c r="BJ3" s="1317"/>
      <c r="BK3" s="1317"/>
      <c r="BL3" s="1317"/>
      <c r="BM3" s="1317"/>
      <c r="BN3" s="1317"/>
      <c r="BO3" s="1317"/>
      <c r="BP3" s="1317"/>
      <c r="BQ3" s="1317"/>
      <c r="BR3" s="1317"/>
      <c r="BS3" s="1317"/>
      <c r="BT3" s="1317"/>
      <c r="BU3" s="1317"/>
      <c r="BV3" s="1317"/>
      <c r="BW3" s="1317"/>
      <c r="BX3" s="1317"/>
      <c r="BY3" s="1317"/>
      <c r="BZ3" s="1317"/>
      <c r="CA3" s="1317"/>
      <c r="CB3" s="1317"/>
      <c r="CC3" s="1317"/>
      <c r="CD3" s="1317"/>
      <c r="CE3" s="1317"/>
      <c r="CF3" s="1317"/>
      <c r="CG3" s="1317"/>
      <c r="CH3" s="1317"/>
      <c r="CI3" s="1317"/>
      <c r="CJ3" s="1317"/>
      <c r="CK3" s="1317"/>
      <c r="CL3" s="1317"/>
      <c r="CM3" s="1317"/>
      <c r="CN3" s="1317"/>
      <c r="CO3" s="1317"/>
      <c r="CP3" s="1317"/>
      <c r="CQ3" s="1317"/>
      <c r="CR3" s="1317"/>
      <c r="CS3" s="1317"/>
      <c r="CT3" s="1317"/>
      <c r="CU3" s="1317"/>
      <c r="CV3" s="1317"/>
      <c r="CW3" s="1317"/>
      <c r="CX3" s="1317"/>
      <c r="CY3" s="1317"/>
      <c r="CZ3" s="1317"/>
      <c r="DA3" s="1317"/>
      <c r="DB3" s="1317"/>
      <c r="DC3" s="1317"/>
      <c r="DD3" s="1317"/>
      <c r="DE3" s="1317"/>
      <c r="DF3" s="1317"/>
      <c r="DG3" s="1317"/>
      <c r="DH3" s="1317"/>
      <c r="DI3" s="1317"/>
      <c r="DJ3" s="1317"/>
      <c r="DK3" s="1317"/>
      <c r="DL3" s="1317"/>
      <c r="DM3" s="1317"/>
      <c r="DN3" s="1317"/>
      <c r="DO3" s="1317"/>
      <c r="DP3" s="1317"/>
      <c r="DQ3" s="1317"/>
      <c r="DR3" s="1317"/>
      <c r="DS3" s="1317"/>
      <c r="DT3" s="1317"/>
      <c r="DU3" s="1317"/>
      <c r="DV3" s="1317"/>
      <c r="DW3" s="1317"/>
      <c r="DX3" s="1317"/>
      <c r="DY3" s="1317"/>
      <c r="DZ3" s="1317"/>
      <c r="EA3" s="1317"/>
      <c r="EB3" s="1317"/>
      <c r="EC3" s="1317"/>
      <c r="ED3" s="1317"/>
      <c r="EE3" s="1317"/>
      <c r="EF3" s="1317"/>
      <c r="EG3" s="1317"/>
      <c r="EH3" s="1317"/>
      <c r="EI3" s="1317"/>
      <c r="EJ3" s="1317"/>
      <c r="EK3" s="1317"/>
      <c r="EL3" s="1317"/>
      <c r="EM3" s="1317"/>
      <c r="EN3" s="1317"/>
      <c r="EO3" s="1317"/>
      <c r="EP3" s="1317"/>
      <c r="EQ3" s="1317"/>
      <c r="ER3" s="1317"/>
      <c r="ES3" s="1317"/>
      <c r="ET3" s="1317"/>
      <c r="EU3" s="1317"/>
      <c r="EV3" s="1317"/>
      <c r="EW3" s="1317"/>
      <c r="EX3" s="1317"/>
      <c r="EY3" s="1317"/>
      <c r="EZ3" s="1317"/>
      <c r="FA3" s="1317"/>
      <c r="FB3" s="1317"/>
      <c r="FC3" s="1317"/>
      <c r="FD3" s="1317"/>
      <c r="FE3" s="1317"/>
      <c r="FF3" s="1317"/>
      <c r="FG3" s="1317"/>
      <c r="FH3" s="1317"/>
      <c r="FI3" s="1317"/>
      <c r="FJ3" s="1317"/>
      <c r="FK3" s="1317"/>
      <c r="FL3" s="1317"/>
      <c r="FM3" s="1317"/>
      <c r="FN3" s="1317"/>
      <c r="FO3" s="1317"/>
      <c r="FP3" s="1317"/>
      <c r="FQ3" s="1317"/>
      <c r="FR3" s="1317"/>
      <c r="FS3" s="1317"/>
      <c r="FT3" s="1317"/>
      <c r="FU3" s="1317"/>
      <c r="FV3" s="1317"/>
      <c r="FW3" s="1317"/>
      <c r="FX3" s="1317"/>
      <c r="FY3" s="1317"/>
      <c r="FZ3" s="1317"/>
      <c r="GA3" s="1317"/>
      <c r="GB3" s="1317"/>
      <c r="GC3" s="1317"/>
      <c r="GD3" s="1317"/>
      <c r="GE3" s="1317"/>
      <c r="GF3" s="1317"/>
      <c r="GG3" s="1317"/>
      <c r="GH3" s="1317"/>
      <c r="GI3" s="1317"/>
      <c r="GJ3" s="1317"/>
      <c r="GK3" s="1317"/>
      <c r="GL3" s="1317"/>
      <c r="GM3" s="1317"/>
      <c r="GN3" s="1317"/>
      <c r="GO3" s="1317"/>
      <c r="GP3" s="1317"/>
      <c r="GQ3" s="1317"/>
      <c r="GR3" s="1317"/>
      <c r="GS3" s="1317"/>
      <c r="GT3" s="1317"/>
      <c r="GU3" s="1317"/>
      <c r="GV3" s="1317"/>
      <c r="GW3" s="1317"/>
      <c r="GX3" s="1317"/>
      <c r="GY3" s="1317"/>
      <c r="GZ3" s="1317"/>
      <c r="HA3" s="1317"/>
      <c r="HB3" s="1317"/>
      <c r="HC3" s="1317"/>
      <c r="HD3" s="1317"/>
      <c r="HE3" s="1317"/>
      <c r="HF3" s="1317"/>
      <c r="HG3" s="1317"/>
      <c r="HH3" s="1317"/>
      <c r="HI3" s="1317"/>
      <c r="HJ3" s="1317"/>
      <c r="HK3" s="1317"/>
      <c r="HL3" s="1317"/>
      <c r="HM3" s="1317"/>
      <c r="HN3" s="1317"/>
      <c r="HO3" s="1317"/>
      <c r="HP3" s="1317"/>
      <c r="HQ3" s="1317"/>
      <c r="HR3" s="1317"/>
      <c r="HS3" s="1317"/>
      <c r="HT3" s="1317"/>
      <c r="HU3" s="1317"/>
      <c r="HV3" s="1317"/>
    </row>
    <row r="4" spans="1:230" ht="4.5" customHeight="1">
      <c r="A4" s="1607"/>
      <c r="B4" s="1607"/>
      <c r="C4" s="1318"/>
      <c r="D4" s="1318"/>
    </row>
    <row r="5" spans="1:230" s="1323" customFormat="1" ht="99" customHeight="1">
      <c r="A5" s="1319" t="s">
        <v>965</v>
      </c>
      <c r="B5" s="1319" t="s">
        <v>966</v>
      </c>
      <c r="C5" s="1320" t="s">
        <v>997</v>
      </c>
      <c r="D5" s="1321" t="s">
        <v>998</v>
      </c>
      <c r="E5" s="1321" t="s">
        <v>1000</v>
      </c>
      <c r="F5" s="1321" t="s">
        <v>968</v>
      </c>
      <c r="G5" s="1321" t="s">
        <v>969</v>
      </c>
      <c r="H5" s="1321" t="s">
        <v>970</v>
      </c>
      <c r="I5" s="1321" t="s">
        <v>970</v>
      </c>
      <c r="J5" s="1321" t="s">
        <v>967</v>
      </c>
      <c r="K5" s="1385" t="s">
        <v>1001</v>
      </c>
      <c r="L5" s="1385" t="s">
        <v>1002</v>
      </c>
      <c r="M5" s="1385" t="s">
        <v>1003</v>
      </c>
      <c r="N5" s="1385" t="s">
        <v>1004</v>
      </c>
      <c r="O5" s="1322"/>
      <c r="P5" s="1322"/>
      <c r="Q5" s="1322"/>
      <c r="R5" s="1322"/>
      <c r="S5" s="1322"/>
      <c r="T5" s="1322"/>
      <c r="U5" s="1322"/>
      <c r="V5" s="1322"/>
      <c r="W5" s="1322"/>
      <c r="X5" s="1322"/>
      <c r="Y5" s="1322"/>
      <c r="Z5" s="1322"/>
      <c r="AA5" s="1322"/>
      <c r="AB5" s="1322"/>
      <c r="AC5" s="1322"/>
      <c r="AD5" s="1322"/>
      <c r="AE5" s="1322"/>
      <c r="AF5" s="1322"/>
      <c r="AG5" s="1322"/>
      <c r="AH5" s="1322"/>
      <c r="AI5" s="1322"/>
      <c r="AJ5" s="1322"/>
      <c r="AK5" s="1322"/>
      <c r="AL5" s="1322"/>
      <c r="AM5" s="1322"/>
      <c r="AN5" s="1322"/>
      <c r="AO5" s="1322"/>
      <c r="AP5" s="1322"/>
      <c r="AQ5" s="1322"/>
      <c r="AR5" s="1322"/>
      <c r="AS5" s="1322"/>
      <c r="AT5" s="1322"/>
      <c r="AU5" s="1322"/>
      <c r="AV5" s="1322"/>
      <c r="AW5" s="1322"/>
      <c r="AX5" s="1322"/>
      <c r="AY5" s="1322"/>
      <c r="AZ5" s="1322"/>
      <c r="BA5" s="1322"/>
      <c r="BB5" s="1322"/>
      <c r="BC5" s="1322"/>
      <c r="BD5" s="1322"/>
      <c r="BE5" s="1322"/>
      <c r="BF5" s="1322"/>
      <c r="BG5" s="1322"/>
      <c r="BH5" s="1322"/>
      <c r="BI5" s="1322"/>
      <c r="BJ5" s="1322"/>
      <c r="BK5" s="1322"/>
      <c r="BL5" s="1322"/>
      <c r="BM5" s="1322"/>
      <c r="BN5" s="1322"/>
      <c r="BO5" s="1322"/>
      <c r="BP5" s="1322"/>
      <c r="BQ5" s="1322"/>
      <c r="BR5" s="1322"/>
      <c r="BS5" s="1322"/>
      <c r="BT5" s="1322"/>
      <c r="BU5" s="1322"/>
      <c r="BV5" s="1322"/>
      <c r="BW5" s="1322"/>
      <c r="BX5" s="1322"/>
      <c r="BY5" s="1322"/>
      <c r="BZ5" s="1322"/>
      <c r="CA5" s="1322"/>
      <c r="CB5" s="1322"/>
      <c r="CC5" s="1322"/>
      <c r="CD5" s="1322"/>
      <c r="CE5" s="1322"/>
      <c r="CF5" s="1322"/>
      <c r="CG5" s="1322"/>
      <c r="CH5" s="1322"/>
      <c r="CI5" s="1322"/>
      <c r="CJ5" s="1322"/>
      <c r="CK5" s="1322"/>
      <c r="CL5" s="1322"/>
      <c r="CM5" s="1322"/>
      <c r="CN5" s="1322"/>
      <c r="CO5" s="1322"/>
      <c r="CP5" s="1322"/>
      <c r="CQ5" s="1322"/>
      <c r="CR5" s="1322"/>
      <c r="CS5" s="1322"/>
      <c r="CT5" s="1322"/>
      <c r="CU5" s="1322"/>
      <c r="CV5" s="1322"/>
      <c r="CW5" s="1322"/>
      <c r="CX5" s="1322"/>
      <c r="CY5" s="1322"/>
      <c r="CZ5" s="1322"/>
      <c r="DA5" s="1322"/>
      <c r="DB5" s="1322"/>
      <c r="DC5" s="1322"/>
      <c r="DD5" s="1322"/>
      <c r="DE5" s="1322"/>
      <c r="DF5" s="1322"/>
      <c r="DG5" s="1322"/>
      <c r="DH5" s="1322"/>
      <c r="DI5" s="1322"/>
      <c r="DJ5" s="1322"/>
      <c r="DK5" s="1322"/>
      <c r="DL5" s="1322"/>
      <c r="DM5" s="1322"/>
      <c r="DN5" s="1322"/>
      <c r="DO5" s="1322"/>
      <c r="DP5" s="1322"/>
      <c r="DQ5" s="1322"/>
      <c r="DR5" s="1322"/>
      <c r="DS5" s="1322"/>
      <c r="DT5" s="1322"/>
      <c r="DU5" s="1322"/>
      <c r="DV5" s="1322"/>
      <c r="DW5" s="1322"/>
      <c r="DX5" s="1322"/>
      <c r="DY5" s="1322"/>
      <c r="DZ5" s="1322"/>
      <c r="EA5" s="1322"/>
      <c r="EB5" s="1322"/>
      <c r="EC5" s="1322"/>
      <c r="ED5" s="1322"/>
      <c r="EE5" s="1322"/>
      <c r="EF5" s="1322"/>
      <c r="EG5" s="1322"/>
      <c r="EH5" s="1322"/>
      <c r="EI5" s="1322"/>
      <c r="EJ5" s="1322"/>
      <c r="EK5" s="1322"/>
      <c r="EL5" s="1322"/>
      <c r="EM5" s="1322"/>
      <c r="EN5" s="1322"/>
      <c r="EO5" s="1322"/>
      <c r="EP5" s="1322"/>
      <c r="EQ5" s="1322"/>
      <c r="ER5" s="1322"/>
      <c r="ES5" s="1322"/>
      <c r="ET5" s="1322"/>
      <c r="EU5" s="1322"/>
      <c r="EV5" s="1322"/>
      <c r="EW5" s="1322"/>
      <c r="EX5" s="1322"/>
      <c r="EY5" s="1322"/>
      <c r="EZ5" s="1322"/>
      <c r="FA5" s="1322"/>
      <c r="FB5" s="1322"/>
      <c r="FC5" s="1322"/>
      <c r="FD5" s="1322"/>
      <c r="FE5" s="1322"/>
      <c r="FF5" s="1322"/>
      <c r="FG5" s="1322"/>
      <c r="FH5" s="1322"/>
      <c r="FI5" s="1322"/>
      <c r="FJ5" s="1322"/>
      <c r="FK5" s="1322"/>
      <c r="FL5" s="1322"/>
      <c r="FM5" s="1322"/>
      <c r="FN5" s="1322"/>
      <c r="FO5" s="1322"/>
      <c r="FP5" s="1322"/>
      <c r="FQ5" s="1322"/>
      <c r="FR5" s="1322"/>
      <c r="FS5" s="1322"/>
      <c r="FT5" s="1322"/>
      <c r="FU5" s="1322"/>
      <c r="FV5" s="1322"/>
      <c r="FW5" s="1322"/>
      <c r="FX5" s="1322"/>
      <c r="FY5" s="1322"/>
      <c r="FZ5" s="1322"/>
      <c r="GA5" s="1322"/>
      <c r="GB5" s="1322"/>
      <c r="GC5" s="1322"/>
      <c r="GD5" s="1322"/>
      <c r="GE5" s="1322"/>
      <c r="GF5" s="1322"/>
      <c r="GG5" s="1322"/>
      <c r="GH5" s="1322"/>
      <c r="GI5" s="1322"/>
      <c r="GJ5" s="1322"/>
      <c r="GK5" s="1322"/>
      <c r="GL5" s="1322"/>
      <c r="GM5" s="1322"/>
      <c r="GN5" s="1322"/>
      <c r="GO5" s="1322"/>
      <c r="GP5" s="1322"/>
      <c r="GQ5" s="1322"/>
      <c r="GR5" s="1322"/>
      <c r="GS5" s="1322"/>
      <c r="GT5" s="1322"/>
      <c r="GU5" s="1322"/>
      <c r="GV5" s="1322"/>
      <c r="GW5" s="1322"/>
      <c r="GX5" s="1322"/>
      <c r="GY5" s="1322"/>
      <c r="GZ5" s="1322"/>
      <c r="HA5" s="1322"/>
      <c r="HB5" s="1322"/>
      <c r="HC5" s="1322"/>
      <c r="HD5" s="1322"/>
      <c r="HE5" s="1322"/>
      <c r="HF5" s="1322"/>
      <c r="HG5" s="1322"/>
      <c r="HH5" s="1322"/>
      <c r="HI5" s="1322"/>
      <c r="HJ5" s="1322"/>
      <c r="HK5" s="1322"/>
      <c r="HL5" s="1322"/>
      <c r="HM5" s="1322"/>
      <c r="HN5" s="1322"/>
      <c r="HO5" s="1322"/>
      <c r="HP5" s="1322"/>
      <c r="HQ5" s="1322"/>
      <c r="HR5" s="1322"/>
      <c r="HS5" s="1322"/>
      <c r="HT5" s="1322"/>
      <c r="HU5" s="1322"/>
      <c r="HV5" s="1322"/>
    </row>
    <row r="6" spans="1:230" s="1323" customFormat="1">
      <c r="A6" s="1324">
        <v>1</v>
      </c>
      <c r="B6" s="1324">
        <v>2</v>
      </c>
      <c r="C6" s="1324">
        <v>3</v>
      </c>
      <c r="D6" s="1324">
        <v>4</v>
      </c>
      <c r="E6" s="1324">
        <v>5</v>
      </c>
      <c r="F6" s="1324">
        <v>6</v>
      </c>
      <c r="G6" s="1324">
        <v>6</v>
      </c>
      <c r="H6" s="1324">
        <v>6</v>
      </c>
      <c r="I6" s="1324">
        <v>7</v>
      </c>
      <c r="J6" s="1324">
        <v>8</v>
      </c>
      <c r="K6" s="1383">
        <v>7</v>
      </c>
      <c r="L6" s="1383">
        <v>8</v>
      </c>
      <c r="M6" s="1383">
        <v>9</v>
      </c>
      <c r="N6" s="1383">
        <v>10</v>
      </c>
      <c r="O6" s="1325"/>
      <c r="P6" s="1325"/>
      <c r="Q6" s="1325"/>
      <c r="R6" s="1325"/>
      <c r="S6" s="1325"/>
      <c r="T6" s="1325"/>
      <c r="U6" s="1325"/>
      <c r="V6" s="1325"/>
      <c r="W6" s="1325"/>
      <c r="X6" s="1325"/>
      <c r="Y6" s="1325"/>
      <c r="Z6" s="1325"/>
      <c r="AA6" s="1325"/>
      <c r="AB6" s="1325"/>
      <c r="AC6" s="1325"/>
      <c r="AD6" s="1325"/>
      <c r="AE6" s="1325"/>
      <c r="AF6" s="1325"/>
      <c r="AG6" s="1325"/>
      <c r="AH6" s="1325"/>
      <c r="AI6" s="1325"/>
      <c r="AJ6" s="1325"/>
      <c r="AK6" s="1325"/>
      <c r="AL6" s="1325"/>
      <c r="AM6" s="1325"/>
      <c r="AN6" s="1325"/>
      <c r="AO6" s="1325"/>
      <c r="AP6" s="1325"/>
      <c r="AQ6" s="1325"/>
      <c r="AR6" s="1325"/>
      <c r="AS6" s="1325"/>
      <c r="AT6" s="1325"/>
      <c r="AU6" s="1325"/>
      <c r="AV6" s="1325"/>
      <c r="AW6" s="1325"/>
      <c r="AX6" s="1325"/>
      <c r="AY6" s="1325"/>
      <c r="AZ6" s="1325"/>
      <c r="BA6" s="1325"/>
      <c r="BB6" s="1325"/>
      <c r="BC6" s="1325"/>
      <c r="BD6" s="1325"/>
      <c r="BE6" s="1325"/>
      <c r="BF6" s="1325"/>
      <c r="BG6" s="1325"/>
      <c r="BH6" s="1325"/>
      <c r="BI6" s="1325"/>
      <c r="BJ6" s="1325"/>
      <c r="BK6" s="1325"/>
      <c r="BL6" s="1325"/>
      <c r="BM6" s="1325"/>
      <c r="BN6" s="1325"/>
      <c r="BO6" s="1325"/>
      <c r="BP6" s="1325"/>
      <c r="BQ6" s="1325"/>
      <c r="BR6" s="1325"/>
      <c r="BS6" s="1325"/>
      <c r="BT6" s="1325"/>
      <c r="BU6" s="1325"/>
      <c r="BV6" s="1325"/>
      <c r="BW6" s="1325"/>
      <c r="BX6" s="1325"/>
      <c r="BY6" s="1325"/>
      <c r="BZ6" s="1325"/>
      <c r="CA6" s="1325"/>
      <c r="CB6" s="1325"/>
      <c r="CC6" s="1325"/>
      <c r="CD6" s="1325"/>
      <c r="CE6" s="1325"/>
      <c r="CF6" s="1325"/>
      <c r="CG6" s="1325"/>
      <c r="CH6" s="1325"/>
      <c r="CI6" s="1325"/>
      <c r="CJ6" s="1325"/>
      <c r="CK6" s="1325"/>
      <c r="CL6" s="1325"/>
      <c r="CM6" s="1325"/>
      <c r="CN6" s="1325"/>
      <c r="CO6" s="1325"/>
      <c r="CP6" s="1325"/>
      <c r="CQ6" s="1325"/>
      <c r="CR6" s="1325"/>
      <c r="CS6" s="1325"/>
      <c r="CT6" s="1325"/>
      <c r="CU6" s="1325"/>
      <c r="CV6" s="1325"/>
      <c r="CW6" s="1325"/>
      <c r="CX6" s="1325"/>
      <c r="CY6" s="1325"/>
      <c r="CZ6" s="1325"/>
      <c r="DA6" s="1325"/>
      <c r="DB6" s="1325"/>
      <c r="DC6" s="1325"/>
      <c r="DD6" s="1325"/>
      <c r="DE6" s="1325"/>
      <c r="DF6" s="1325"/>
      <c r="DG6" s="1325"/>
      <c r="DH6" s="1325"/>
      <c r="DI6" s="1325"/>
      <c r="DJ6" s="1325"/>
      <c r="DK6" s="1325"/>
      <c r="DL6" s="1325"/>
      <c r="DM6" s="1325"/>
      <c r="DN6" s="1325"/>
      <c r="DO6" s="1325"/>
      <c r="DP6" s="1325"/>
      <c r="DQ6" s="1325"/>
      <c r="DR6" s="1325"/>
      <c r="DS6" s="1325"/>
      <c r="DT6" s="1325"/>
      <c r="DU6" s="1325"/>
      <c r="DV6" s="1325"/>
      <c r="DW6" s="1325"/>
      <c r="DX6" s="1325"/>
      <c r="DY6" s="1325"/>
      <c r="DZ6" s="1325"/>
      <c r="EA6" s="1325"/>
      <c r="EB6" s="1325"/>
      <c r="EC6" s="1325"/>
      <c r="ED6" s="1325"/>
      <c r="EE6" s="1325"/>
      <c r="EF6" s="1325"/>
      <c r="EG6" s="1325"/>
      <c r="EH6" s="1325"/>
      <c r="EI6" s="1325"/>
      <c r="EJ6" s="1325"/>
      <c r="EK6" s="1325"/>
      <c r="EL6" s="1325"/>
      <c r="EM6" s="1325"/>
      <c r="EN6" s="1325"/>
      <c r="EO6" s="1325"/>
      <c r="EP6" s="1325"/>
      <c r="EQ6" s="1325"/>
      <c r="ER6" s="1325"/>
      <c r="ES6" s="1325"/>
      <c r="ET6" s="1325"/>
      <c r="EU6" s="1325"/>
      <c r="EV6" s="1325"/>
      <c r="EW6" s="1325"/>
      <c r="EX6" s="1325"/>
      <c r="EY6" s="1325"/>
      <c r="EZ6" s="1325"/>
      <c r="FA6" s="1325"/>
      <c r="FB6" s="1325"/>
      <c r="FC6" s="1325"/>
      <c r="FD6" s="1325"/>
      <c r="FE6" s="1325"/>
      <c r="FF6" s="1325"/>
      <c r="FG6" s="1325"/>
      <c r="FH6" s="1325"/>
      <c r="FI6" s="1325"/>
      <c r="FJ6" s="1325"/>
      <c r="FK6" s="1325"/>
      <c r="FL6" s="1325"/>
      <c r="FM6" s="1325"/>
      <c r="FN6" s="1325"/>
      <c r="FO6" s="1325"/>
      <c r="FP6" s="1325"/>
      <c r="FQ6" s="1325"/>
      <c r="FR6" s="1325"/>
      <c r="FS6" s="1325"/>
      <c r="FT6" s="1325"/>
      <c r="FU6" s="1325"/>
      <c r="FV6" s="1325"/>
      <c r="FW6" s="1325"/>
      <c r="FX6" s="1325"/>
      <c r="FY6" s="1325"/>
      <c r="FZ6" s="1325"/>
      <c r="GA6" s="1325"/>
      <c r="GB6" s="1325"/>
      <c r="GC6" s="1325"/>
      <c r="GD6" s="1325"/>
      <c r="GE6" s="1325"/>
      <c r="GF6" s="1325"/>
      <c r="GG6" s="1325"/>
      <c r="GH6" s="1325"/>
      <c r="GI6" s="1325"/>
      <c r="GJ6" s="1325"/>
      <c r="GK6" s="1325"/>
      <c r="GL6" s="1325"/>
      <c r="GM6" s="1325"/>
      <c r="GN6" s="1325"/>
      <c r="GO6" s="1325"/>
      <c r="GP6" s="1325"/>
      <c r="GQ6" s="1325"/>
      <c r="GR6" s="1325"/>
      <c r="GS6" s="1325"/>
      <c r="GT6" s="1325"/>
      <c r="GU6" s="1325"/>
      <c r="GV6" s="1325"/>
      <c r="GW6" s="1325"/>
      <c r="GX6" s="1325"/>
      <c r="GY6" s="1325"/>
      <c r="GZ6" s="1325"/>
      <c r="HA6" s="1325"/>
      <c r="HB6" s="1325"/>
      <c r="HC6" s="1325"/>
      <c r="HD6" s="1325"/>
      <c r="HE6" s="1325"/>
      <c r="HF6" s="1325"/>
      <c r="HG6" s="1325"/>
      <c r="HH6" s="1325"/>
      <c r="HI6" s="1325"/>
      <c r="HJ6" s="1325"/>
      <c r="HK6" s="1325"/>
      <c r="HL6" s="1325"/>
      <c r="HM6" s="1325"/>
      <c r="HN6" s="1325"/>
      <c r="HO6" s="1325"/>
      <c r="HP6" s="1325"/>
      <c r="HQ6" s="1325"/>
      <c r="HR6" s="1325"/>
      <c r="HS6" s="1325"/>
      <c r="HT6" s="1325"/>
      <c r="HU6" s="1325"/>
      <c r="HV6" s="1325"/>
    </row>
    <row r="7" spans="1:230" ht="16.5">
      <c r="A7" s="1326" t="s">
        <v>89</v>
      </c>
      <c r="B7" s="1327" t="s">
        <v>830</v>
      </c>
      <c r="C7" s="1328">
        <f>C8+C29+C30</f>
        <v>2284.65</v>
      </c>
      <c r="D7" s="1328">
        <f>D8+D29+D30</f>
        <v>2525.21</v>
      </c>
      <c r="E7" s="1328">
        <f>D7-C7</f>
        <v>240.55999999999995</v>
      </c>
      <c r="F7" s="1386"/>
      <c r="G7" s="1328">
        <f t="shared" ref="G7:H7" si="0">G29</f>
        <v>1232.21</v>
      </c>
      <c r="H7" s="1328">
        <f t="shared" si="0"/>
        <v>1293.58</v>
      </c>
      <c r="I7" s="1328">
        <f>I8+I29+I30</f>
        <v>2043.17</v>
      </c>
      <c r="J7" s="1328">
        <f>J8+J29+J30</f>
        <v>2288.37</v>
      </c>
      <c r="K7" s="1387">
        <f>K8+K29+K30</f>
        <v>2727.25</v>
      </c>
      <c r="L7" s="1387">
        <f t="shared" ref="L7:N7" si="1">L8+L29+L30</f>
        <v>2902.48</v>
      </c>
      <c r="M7" s="1387">
        <f t="shared" si="1"/>
        <v>3018.48</v>
      </c>
      <c r="N7" s="1387">
        <f t="shared" si="1"/>
        <v>3139.21</v>
      </c>
      <c r="O7" s="1329"/>
      <c r="P7" s="1329"/>
      <c r="Q7" s="1329"/>
      <c r="R7" s="1329"/>
      <c r="S7" s="1329"/>
      <c r="T7" s="1329"/>
      <c r="U7" s="1329"/>
      <c r="V7" s="1329"/>
      <c r="W7" s="1329"/>
      <c r="X7" s="1329"/>
      <c r="Y7" s="1329"/>
      <c r="Z7" s="1329"/>
      <c r="AA7" s="1329"/>
      <c r="AB7" s="1329"/>
      <c r="AC7" s="1329"/>
      <c r="AD7" s="1329"/>
      <c r="AE7" s="1329"/>
      <c r="AF7" s="1329"/>
      <c r="AG7" s="1329"/>
      <c r="AH7" s="1329"/>
      <c r="AI7" s="1329"/>
      <c r="AJ7" s="1329"/>
      <c r="AK7" s="1329"/>
      <c r="AL7" s="1329"/>
      <c r="AM7" s="1329"/>
      <c r="AN7" s="1329"/>
      <c r="AO7" s="1329"/>
      <c r="AP7" s="1329"/>
      <c r="AQ7" s="1329"/>
      <c r="AR7" s="1329"/>
      <c r="AS7" s="1329"/>
      <c r="AT7" s="1329"/>
      <c r="AU7" s="1329"/>
      <c r="AV7" s="1329"/>
      <c r="AW7" s="1329"/>
      <c r="AX7" s="1329"/>
      <c r="AY7" s="1329"/>
      <c r="AZ7" s="1329"/>
      <c r="BA7" s="1329"/>
      <c r="BB7" s="1329"/>
      <c r="BC7" s="1329"/>
      <c r="BD7" s="1329"/>
      <c r="BE7" s="1329"/>
      <c r="BF7" s="1329"/>
      <c r="BG7" s="1329"/>
      <c r="BH7" s="1329"/>
      <c r="BI7" s="1329"/>
      <c r="BJ7" s="1329"/>
      <c r="BK7" s="1329"/>
      <c r="BL7" s="1329"/>
      <c r="BM7" s="1329"/>
      <c r="BN7" s="1329"/>
      <c r="BO7" s="1329"/>
      <c r="BP7" s="1329"/>
      <c r="BQ7" s="1329"/>
      <c r="BR7" s="1329"/>
      <c r="BS7" s="1329"/>
      <c r="BT7" s="1329"/>
      <c r="BU7" s="1329"/>
      <c r="BV7" s="1329"/>
      <c r="BW7" s="1329"/>
      <c r="BX7" s="1329"/>
      <c r="BY7" s="1329"/>
      <c r="BZ7" s="1329"/>
      <c r="CA7" s="1329"/>
      <c r="CB7" s="1329"/>
      <c r="CC7" s="1329"/>
      <c r="CD7" s="1329"/>
      <c r="CE7" s="1329"/>
      <c r="CF7" s="1329"/>
      <c r="CG7" s="1329"/>
      <c r="CH7" s="1329"/>
      <c r="CI7" s="1329"/>
      <c r="CJ7" s="1329"/>
      <c r="CK7" s="1329"/>
      <c r="CL7" s="1329"/>
      <c r="CM7" s="1329"/>
      <c r="CN7" s="1329"/>
      <c r="CO7" s="1329"/>
      <c r="CP7" s="1329"/>
      <c r="CQ7" s="1329"/>
      <c r="CR7" s="1329"/>
      <c r="CS7" s="1329"/>
      <c r="CT7" s="1329"/>
      <c r="CU7" s="1329"/>
      <c r="CV7" s="1329"/>
      <c r="CW7" s="1329"/>
      <c r="CX7" s="1329"/>
      <c r="CY7" s="1329"/>
      <c r="CZ7" s="1329"/>
      <c r="DA7" s="1329"/>
      <c r="DB7" s="1329"/>
      <c r="DC7" s="1329"/>
      <c r="DD7" s="1329"/>
      <c r="DE7" s="1329"/>
      <c r="DF7" s="1329"/>
      <c r="DG7" s="1329"/>
      <c r="DH7" s="1329"/>
      <c r="DI7" s="1329"/>
      <c r="DJ7" s="1329"/>
      <c r="DK7" s="1329"/>
      <c r="DL7" s="1329"/>
      <c r="DM7" s="1329"/>
      <c r="DN7" s="1329"/>
      <c r="DO7" s="1329"/>
      <c r="DP7" s="1329"/>
      <c r="DQ7" s="1329"/>
      <c r="DR7" s="1329"/>
      <c r="DS7" s="1329"/>
      <c r="DT7" s="1329"/>
      <c r="DU7" s="1329"/>
      <c r="DV7" s="1329"/>
      <c r="DW7" s="1329"/>
      <c r="DX7" s="1329"/>
      <c r="DY7" s="1329"/>
      <c r="DZ7" s="1329"/>
      <c r="EA7" s="1329"/>
      <c r="EB7" s="1329"/>
      <c r="EC7" s="1329"/>
      <c r="ED7" s="1329"/>
      <c r="EE7" s="1329"/>
      <c r="EF7" s="1329"/>
      <c r="EG7" s="1329"/>
      <c r="EH7" s="1329"/>
      <c r="EI7" s="1329"/>
      <c r="EJ7" s="1329"/>
      <c r="EK7" s="1329"/>
      <c r="EL7" s="1329"/>
      <c r="EM7" s="1329"/>
      <c r="EN7" s="1329"/>
      <c r="EO7" s="1329"/>
      <c r="EP7" s="1329"/>
      <c r="EQ7" s="1329"/>
      <c r="ER7" s="1329"/>
      <c r="ES7" s="1329"/>
      <c r="ET7" s="1329"/>
      <c r="EU7" s="1329"/>
      <c r="EV7" s="1329"/>
      <c r="EW7" s="1329"/>
      <c r="EX7" s="1329"/>
      <c r="EY7" s="1329"/>
      <c r="EZ7" s="1329"/>
      <c r="FA7" s="1329"/>
      <c r="FB7" s="1329"/>
      <c r="FC7" s="1329"/>
      <c r="FD7" s="1329"/>
      <c r="FE7" s="1329"/>
      <c r="FF7" s="1329"/>
      <c r="FG7" s="1329"/>
      <c r="FH7" s="1329"/>
      <c r="FI7" s="1329"/>
      <c r="FJ7" s="1329"/>
      <c r="FK7" s="1329"/>
      <c r="FL7" s="1329"/>
      <c r="FM7" s="1329"/>
      <c r="FN7" s="1329"/>
      <c r="FO7" s="1329"/>
      <c r="FP7" s="1329"/>
      <c r="FQ7" s="1329"/>
      <c r="FR7" s="1329"/>
      <c r="FS7" s="1329"/>
      <c r="FT7" s="1329"/>
      <c r="FU7" s="1329"/>
      <c r="FV7" s="1329"/>
      <c r="FW7" s="1329"/>
      <c r="FX7" s="1329"/>
      <c r="FY7" s="1329"/>
      <c r="FZ7" s="1329"/>
      <c r="GA7" s="1329"/>
      <c r="GB7" s="1329"/>
      <c r="GC7" s="1329"/>
      <c r="GD7" s="1329"/>
      <c r="GE7" s="1329"/>
      <c r="GF7" s="1329"/>
      <c r="GG7" s="1329"/>
      <c r="GH7" s="1329"/>
      <c r="GI7" s="1329"/>
      <c r="GJ7" s="1329"/>
      <c r="GK7" s="1329"/>
      <c r="GL7" s="1329"/>
      <c r="GM7" s="1329"/>
      <c r="GN7" s="1329"/>
      <c r="GO7" s="1329"/>
      <c r="GP7" s="1329"/>
      <c r="GQ7" s="1329"/>
      <c r="GR7" s="1329"/>
      <c r="GS7" s="1329"/>
      <c r="GT7" s="1329"/>
      <c r="GU7" s="1329"/>
      <c r="GV7" s="1329"/>
      <c r="GW7" s="1329"/>
      <c r="GX7" s="1329"/>
      <c r="GY7" s="1329"/>
      <c r="GZ7" s="1329"/>
      <c r="HA7" s="1329"/>
      <c r="HB7" s="1329"/>
      <c r="HC7" s="1329"/>
      <c r="HD7" s="1329"/>
      <c r="HE7" s="1329"/>
      <c r="HF7" s="1329"/>
      <c r="HG7" s="1329"/>
      <c r="HH7" s="1329"/>
      <c r="HI7" s="1329"/>
      <c r="HJ7" s="1329"/>
      <c r="HK7" s="1329"/>
      <c r="HL7" s="1329"/>
      <c r="HM7" s="1329"/>
      <c r="HN7" s="1329"/>
      <c r="HO7" s="1329"/>
      <c r="HP7" s="1329"/>
      <c r="HQ7" s="1329"/>
      <c r="HR7" s="1329"/>
      <c r="HS7" s="1329"/>
      <c r="HT7" s="1329"/>
      <c r="HU7" s="1329"/>
      <c r="HV7" s="1329"/>
    </row>
    <row r="8" spans="1:230" s="1335" customFormat="1">
      <c r="A8" s="1330" t="s">
        <v>782</v>
      </c>
      <c r="B8" s="1331" t="s">
        <v>971</v>
      </c>
      <c r="C8" s="1332">
        <v>0</v>
      </c>
      <c r="D8" s="1332">
        <v>0</v>
      </c>
      <c r="E8" s="1332">
        <f>D8-C8</f>
        <v>0</v>
      </c>
      <c r="F8" s="1386"/>
      <c r="G8" s="1332">
        <v>0</v>
      </c>
      <c r="H8" s="1332">
        <v>0</v>
      </c>
      <c r="I8" s="1333">
        <v>0</v>
      </c>
      <c r="J8" s="1333">
        <v>0</v>
      </c>
      <c r="K8" s="1388">
        <v>0</v>
      </c>
      <c r="L8" s="1388">
        <v>0</v>
      </c>
      <c r="M8" s="1388">
        <v>0</v>
      </c>
      <c r="N8" s="1388">
        <v>0</v>
      </c>
      <c r="O8" s="1334"/>
      <c r="P8" s="1334"/>
      <c r="Q8" s="1334"/>
      <c r="R8" s="1334"/>
      <c r="S8" s="1334"/>
      <c r="T8" s="1334"/>
      <c r="U8" s="1334"/>
      <c r="V8" s="1334"/>
      <c r="W8" s="1334"/>
      <c r="X8" s="1334"/>
      <c r="Y8" s="1334"/>
      <c r="Z8" s="1334"/>
      <c r="AA8" s="1334"/>
      <c r="AB8" s="1334"/>
      <c r="AC8" s="1334"/>
      <c r="AD8" s="1334"/>
      <c r="AE8" s="1334"/>
      <c r="AF8" s="1334"/>
      <c r="AG8" s="1334"/>
      <c r="AH8" s="1334"/>
      <c r="AI8" s="1334"/>
      <c r="AJ8" s="1334"/>
      <c r="AK8" s="1334"/>
      <c r="AL8" s="1334"/>
      <c r="AM8" s="1334"/>
      <c r="AN8" s="1334"/>
      <c r="AO8" s="1334"/>
      <c r="AP8" s="1334"/>
      <c r="AQ8" s="1334"/>
      <c r="AR8" s="1334"/>
      <c r="AS8" s="1334"/>
      <c r="AT8" s="1334"/>
      <c r="AU8" s="1334"/>
      <c r="AV8" s="1334"/>
      <c r="AW8" s="1334"/>
      <c r="AX8" s="1334"/>
      <c r="AY8" s="1334"/>
      <c r="AZ8" s="1334"/>
      <c r="BA8" s="1334"/>
      <c r="BB8" s="1334"/>
      <c r="BC8" s="1334"/>
      <c r="BD8" s="1334"/>
      <c r="BE8" s="1334"/>
      <c r="BF8" s="1334"/>
      <c r="BG8" s="1334"/>
      <c r="BH8" s="1334"/>
      <c r="BI8" s="1334"/>
      <c r="BJ8" s="1334"/>
      <c r="BK8" s="1334"/>
      <c r="BL8" s="1334"/>
      <c r="BM8" s="1334"/>
      <c r="BN8" s="1334"/>
      <c r="BO8" s="1334"/>
      <c r="BP8" s="1334"/>
      <c r="BQ8" s="1334"/>
      <c r="BR8" s="1334"/>
      <c r="BS8" s="1334"/>
      <c r="BT8" s="1334"/>
      <c r="BU8" s="1334"/>
      <c r="BV8" s="1334"/>
      <c r="BW8" s="1334"/>
      <c r="BX8" s="1334"/>
      <c r="BY8" s="1334"/>
      <c r="BZ8" s="1334"/>
      <c r="CA8" s="1334"/>
      <c r="CB8" s="1334"/>
      <c r="CC8" s="1334"/>
      <c r="CD8" s="1334"/>
      <c r="CE8" s="1334"/>
      <c r="CF8" s="1334"/>
      <c r="CG8" s="1334"/>
      <c r="CH8" s="1334"/>
      <c r="CI8" s="1334"/>
      <c r="CJ8" s="1334"/>
      <c r="CK8" s="1334"/>
      <c r="CL8" s="1334"/>
      <c r="CM8" s="1334"/>
      <c r="CN8" s="1334"/>
      <c r="CO8" s="1334"/>
      <c r="CP8" s="1334"/>
      <c r="CQ8" s="1334"/>
      <c r="CR8" s="1334"/>
      <c r="CS8" s="1334"/>
      <c r="CT8" s="1334"/>
      <c r="CU8" s="1334"/>
      <c r="CV8" s="1334"/>
      <c r="CW8" s="1334"/>
      <c r="CX8" s="1334"/>
      <c r="CY8" s="1334"/>
      <c r="CZ8" s="1334"/>
      <c r="DA8" s="1334"/>
      <c r="DB8" s="1334"/>
      <c r="DC8" s="1334"/>
      <c r="DD8" s="1334"/>
      <c r="DE8" s="1334"/>
      <c r="DF8" s="1334"/>
      <c r="DG8" s="1334"/>
      <c r="DH8" s="1334"/>
      <c r="DI8" s="1334"/>
      <c r="DJ8" s="1334"/>
      <c r="DK8" s="1334"/>
      <c r="DL8" s="1334"/>
      <c r="DM8" s="1334"/>
      <c r="DN8" s="1334"/>
      <c r="DO8" s="1334"/>
      <c r="DP8" s="1334"/>
      <c r="DQ8" s="1334"/>
      <c r="DR8" s="1334"/>
      <c r="DS8" s="1334"/>
      <c r="DT8" s="1334"/>
      <c r="DU8" s="1334"/>
      <c r="DV8" s="1334"/>
      <c r="DW8" s="1334"/>
      <c r="DX8" s="1334"/>
      <c r="DY8" s="1334"/>
      <c r="DZ8" s="1334"/>
      <c r="EA8" s="1334"/>
      <c r="EB8" s="1334"/>
      <c r="EC8" s="1334"/>
      <c r="ED8" s="1334"/>
      <c r="EE8" s="1334"/>
      <c r="EF8" s="1334"/>
      <c r="EG8" s="1334"/>
      <c r="EH8" s="1334"/>
      <c r="EI8" s="1334"/>
      <c r="EJ8" s="1334"/>
      <c r="EK8" s="1334"/>
      <c r="EL8" s="1334"/>
      <c r="EM8" s="1334"/>
      <c r="EN8" s="1334"/>
      <c r="EO8" s="1334"/>
      <c r="EP8" s="1334"/>
      <c r="EQ8" s="1334"/>
      <c r="ER8" s="1334"/>
      <c r="ES8" s="1334"/>
      <c r="ET8" s="1334"/>
      <c r="EU8" s="1334"/>
      <c r="EV8" s="1334"/>
      <c r="EW8" s="1334"/>
      <c r="EX8" s="1334"/>
      <c r="EY8" s="1334"/>
      <c r="EZ8" s="1334"/>
      <c r="FA8" s="1334"/>
      <c r="FB8" s="1334"/>
      <c r="FC8" s="1334"/>
      <c r="FD8" s="1334"/>
      <c r="FE8" s="1334"/>
      <c r="FF8" s="1334"/>
      <c r="FG8" s="1334"/>
      <c r="FH8" s="1334"/>
      <c r="FI8" s="1334"/>
      <c r="FJ8" s="1334"/>
      <c r="FK8" s="1334"/>
      <c r="FL8" s="1334"/>
      <c r="FM8" s="1334"/>
      <c r="FN8" s="1334"/>
      <c r="FO8" s="1334"/>
      <c r="FP8" s="1334"/>
      <c r="FQ8" s="1334"/>
      <c r="FR8" s="1334"/>
      <c r="FS8" s="1334"/>
      <c r="FT8" s="1334"/>
      <c r="FU8" s="1334"/>
      <c r="FV8" s="1334"/>
      <c r="FW8" s="1334"/>
      <c r="FX8" s="1334"/>
      <c r="FY8" s="1334"/>
      <c r="FZ8" s="1334"/>
      <c r="GA8" s="1334"/>
      <c r="GB8" s="1334"/>
      <c r="GC8" s="1334"/>
      <c r="GD8" s="1334"/>
      <c r="GE8" s="1334"/>
      <c r="GF8" s="1334"/>
      <c r="GG8" s="1334"/>
      <c r="GH8" s="1334"/>
      <c r="GI8" s="1334"/>
      <c r="GJ8" s="1334"/>
      <c r="GK8" s="1334"/>
      <c r="GL8" s="1334"/>
      <c r="GM8" s="1334"/>
      <c r="GN8" s="1334"/>
      <c r="GO8" s="1334"/>
      <c r="GP8" s="1334"/>
      <c r="GQ8" s="1334"/>
      <c r="GR8" s="1334"/>
      <c r="GS8" s="1334"/>
      <c r="GT8" s="1334"/>
      <c r="GU8" s="1334"/>
      <c r="GV8" s="1334"/>
      <c r="GW8" s="1334"/>
      <c r="GX8" s="1334"/>
      <c r="GY8" s="1334"/>
      <c r="GZ8" s="1334"/>
      <c r="HA8" s="1334"/>
      <c r="HB8" s="1334"/>
      <c r="HC8" s="1334"/>
      <c r="HD8" s="1334"/>
      <c r="HE8" s="1334"/>
      <c r="HF8" s="1334"/>
      <c r="HG8" s="1334"/>
      <c r="HH8" s="1334"/>
      <c r="HI8" s="1334"/>
      <c r="HJ8" s="1334"/>
      <c r="HK8" s="1334"/>
      <c r="HL8" s="1334"/>
      <c r="HM8" s="1334"/>
      <c r="HN8" s="1334"/>
      <c r="HO8" s="1334"/>
      <c r="HP8" s="1334"/>
      <c r="HQ8" s="1334"/>
      <c r="HR8" s="1334"/>
      <c r="HS8" s="1334"/>
      <c r="HT8" s="1334"/>
      <c r="HU8" s="1334"/>
      <c r="HV8" s="1334"/>
    </row>
    <row r="9" spans="1:230" s="1335" customFormat="1" ht="15.75" hidden="1" customHeight="1">
      <c r="A9" s="1336" t="s">
        <v>832</v>
      </c>
      <c r="B9" s="1331" t="s">
        <v>833</v>
      </c>
      <c r="C9" s="1332"/>
      <c r="D9" s="1332"/>
      <c r="E9" s="1332"/>
      <c r="F9" s="1386"/>
      <c r="G9" s="1332"/>
      <c r="H9" s="1332"/>
      <c r="I9" s="1333"/>
      <c r="J9" s="1333"/>
      <c r="K9" s="1388"/>
      <c r="L9" s="1388"/>
      <c r="M9" s="1388"/>
      <c r="N9" s="1388"/>
      <c r="O9" s="1334"/>
      <c r="P9" s="1334"/>
      <c r="Q9" s="1334"/>
      <c r="R9" s="1334"/>
      <c r="S9" s="1334"/>
      <c r="T9" s="1334"/>
      <c r="U9" s="1334"/>
      <c r="V9" s="1334"/>
      <c r="W9" s="1334"/>
      <c r="X9" s="1334"/>
      <c r="Y9" s="1334"/>
      <c r="Z9" s="1334"/>
      <c r="AA9" s="1334"/>
      <c r="AB9" s="1334"/>
      <c r="AC9" s="1334"/>
      <c r="AD9" s="1334"/>
      <c r="AE9" s="1334"/>
      <c r="AF9" s="1334"/>
      <c r="AG9" s="1334"/>
      <c r="AH9" s="1334"/>
      <c r="AI9" s="1334"/>
      <c r="AJ9" s="1334"/>
      <c r="AK9" s="1334"/>
      <c r="AL9" s="1334"/>
      <c r="AM9" s="1334"/>
      <c r="AN9" s="1334"/>
      <c r="AO9" s="1334"/>
      <c r="AP9" s="1334"/>
      <c r="AQ9" s="1334"/>
      <c r="AR9" s="1334"/>
      <c r="AS9" s="1334"/>
      <c r="AT9" s="1334"/>
      <c r="AU9" s="1334"/>
      <c r="AV9" s="1334"/>
      <c r="AW9" s="1334"/>
      <c r="AX9" s="1334"/>
      <c r="AY9" s="1334"/>
      <c r="AZ9" s="1334"/>
      <c r="BA9" s="1334"/>
      <c r="BB9" s="1334"/>
      <c r="BC9" s="1334"/>
      <c r="BD9" s="1334"/>
      <c r="BE9" s="1334"/>
      <c r="BF9" s="1334"/>
      <c r="BG9" s="1334"/>
      <c r="BH9" s="1334"/>
      <c r="BI9" s="1334"/>
      <c r="BJ9" s="1334"/>
      <c r="BK9" s="1334"/>
      <c r="BL9" s="1334"/>
      <c r="BM9" s="1334"/>
      <c r="BN9" s="1334"/>
      <c r="BO9" s="1334"/>
      <c r="BP9" s="1334"/>
      <c r="BQ9" s="1334"/>
      <c r="BR9" s="1334"/>
      <c r="BS9" s="1334"/>
      <c r="BT9" s="1334"/>
      <c r="BU9" s="1334"/>
      <c r="BV9" s="1334"/>
      <c r="BW9" s="1334"/>
      <c r="BX9" s="1334"/>
      <c r="BY9" s="1334"/>
      <c r="BZ9" s="1334"/>
      <c r="CA9" s="1334"/>
      <c r="CB9" s="1334"/>
      <c r="CC9" s="1334"/>
      <c r="CD9" s="1334"/>
      <c r="CE9" s="1334"/>
      <c r="CF9" s="1334"/>
      <c r="CG9" s="1334"/>
      <c r="CH9" s="1334"/>
      <c r="CI9" s="1334"/>
      <c r="CJ9" s="1334"/>
      <c r="CK9" s="1334"/>
      <c r="CL9" s="1334"/>
      <c r="CM9" s="1334"/>
      <c r="CN9" s="1334"/>
      <c r="CO9" s="1334"/>
      <c r="CP9" s="1334"/>
      <c r="CQ9" s="1334"/>
      <c r="CR9" s="1334"/>
      <c r="CS9" s="1334"/>
      <c r="CT9" s="1334"/>
      <c r="CU9" s="1334"/>
      <c r="CV9" s="1334"/>
      <c r="CW9" s="1334"/>
      <c r="CX9" s="1334"/>
      <c r="CY9" s="1334"/>
      <c r="CZ9" s="1334"/>
      <c r="DA9" s="1334"/>
      <c r="DB9" s="1334"/>
      <c r="DC9" s="1334"/>
      <c r="DD9" s="1334"/>
      <c r="DE9" s="1334"/>
      <c r="DF9" s="1334"/>
      <c r="DG9" s="1334"/>
      <c r="DH9" s="1334"/>
      <c r="DI9" s="1334"/>
      <c r="DJ9" s="1334"/>
      <c r="DK9" s="1334"/>
      <c r="DL9" s="1334"/>
      <c r="DM9" s="1334"/>
      <c r="DN9" s="1334"/>
      <c r="DO9" s="1334"/>
      <c r="DP9" s="1334"/>
      <c r="DQ9" s="1334"/>
      <c r="DR9" s="1334"/>
      <c r="DS9" s="1334"/>
      <c r="DT9" s="1334"/>
      <c r="DU9" s="1334"/>
      <c r="DV9" s="1334"/>
      <c r="DW9" s="1334"/>
      <c r="DX9" s="1334"/>
      <c r="DY9" s="1334"/>
      <c r="DZ9" s="1334"/>
      <c r="EA9" s="1334"/>
      <c r="EB9" s="1334"/>
      <c r="EC9" s="1334"/>
      <c r="ED9" s="1334"/>
      <c r="EE9" s="1334"/>
      <c r="EF9" s="1334"/>
      <c r="EG9" s="1334"/>
      <c r="EH9" s="1334"/>
      <c r="EI9" s="1334"/>
      <c r="EJ9" s="1334"/>
      <c r="EK9" s="1334"/>
      <c r="EL9" s="1334"/>
      <c r="EM9" s="1334"/>
      <c r="EN9" s="1334"/>
      <c r="EO9" s="1334"/>
      <c r="EP9" s="1334"/>
      <c r="EQ9" s="1334"/>
      <c r="ER9" s="1334"/>
      <c r="ES9" s="1334"/>
      <c r="ET9" s="1334"/>
      <c r="EU9" s="1334"/>
      <c r="EV9" s="1334"/>
      <c r="EW9" s="1334"/>
      <c r="EX9" s="1334"/>
      <c r="EY9" s="1334"/>
      <c r="EZ9" s="1334"/>
      <c r="FA9" s="1334"/>
      <c r="FB9" s="1334"/>
      <c r="FC9" s="1334"/>
      <c r="FD9" s="1334"/>
      <c r="FE9" s="1334"/>
      <c r="FF9" s="1334"/>
      <c r="FG9" s="1334"/>
      <c r="FH9" s="1334"/>
      <c r="FI9" s="1334"/>
      <c r="FJ9" s="1334"/>
      <c r="FK9" s="1334"/>
      <c r="FL9" s="1334"/>
      <c r="FM9" s="1334"/>
      <c r="FN9" s="1334"/>
      <c r="FO9" s="1334"/>
      <c r="FP9" s="1334"/>
      <c r="FQ9" s="1334"/>
      <c r="FR9" s="1334"/>
      <c r="FS9" s="1334"/>
      <c r="FT9" s="1334"/>
      <c r="FU9" s="1334"/>
      <c r="FV9" s="1334"/>
      <c r="FW9" s="1334"/>
      <c r="FX9" s="1334"/>
      <c r="FY9" s="1334"/>
      <c r="FZ9" s="1334"/>
      <c r="GA9" s="1334"/>
      <c r="GB9" s="1334"/>
      <c r="GC9" s="1334"/>
      <c r="GD9" s="1334"/>
      <c r="GE9" s="1334"/>
      <c r="GF9" s="1334"/>
      <c r="GG9" s="1334"/>
      <c r="GH9" s="1334"/>
      <c r="GI9" s="1334"/>
      <c r="GJ9" s="1334"/>
      <c r="GK9" s="1334"/>
      <c r="GL9" s="1334"/>
      <c r="GM9" s="1334"/>
      <c r="GN9" s="1334"/>
      <c r="GO9" s="1334"/>
      <c r="GP9" s="1334"/>
      <c r="GQ9" s="1334"/>
      <c r="GR9" s="1334"/>
      <c r="GS9" s="1334"/>
      <c r="GT9" s="1334"/>
      <c r="GU9" s="1334"/>
      <c r="GV9" s="1334"/>
      <c r="GW9" s="1334"/>
      <c r="GX9" s="1334"/>
      <c r="GY9" s="1334"/>
      <c r="GZ9" s="1334"/>
      <c r="HA9" s="1334"/>
      <c r="HB9" s="1334"/>
      <c r="HC9" s="1334"/>
      <c r="HD9" s="1334"/>
      <c r="HE9" s="1334"/>
      <c r="HF9" s="1334"/>
      <c r="HG9" s="1334"/>
      <c r="HH9" s="1334"/>
      <c r="HI9" s="1334"/>
      <c r="HJ9" s="1334"/>
      <c r="HK9" s="1334"/>
      <c r="HL9" s="1334"/>
      <c r="HM9" s="1334"/>
      <c r="HN9" s="1334"/>
      <c r="HO9" s="1334"/>
      <c r="HP9" s="1334"/>
      <c r="HQ9" s="1334"/>
      <c r="HR9" s="1334"/>
      <c r="HS9" s="1334"/>
      <c r="HT9" s="1334"/>
      <c r="HU9" s="1334"/>
      <c r="HV9" s="1334"/>
    </row>
    <row r="10" spans="1:230" s="1335" customFormat="1" ht="15.75" hidden="1" customHeight="1">
      <c r="A10" s="1336" t="s">
        <v>834</v>
      </c>
      <c r="B10" s="1331" t="s">
        <v>835</v>
      </c>
      <c r="C10" s="1332"/>
      <c r="D10" s="1332"/>
      <c r="E10" s="1332"/>
      <c r="F10" s="1386"/>
      <c r="G10" s="1332"/>
      <c r="H10" s="1332"/>
      <c r="I10" s="1333"/>
      <c r="J10" s="1333"/>
      <c r="K10" s="1388"/>
      <c r="L10" s="1388"/>
      <c r="M10" s="1388"/>
      <c r="N10" s="1388"/>
      <c r="O10" s="1334"/>
      <c r="P10" s="1334"/>
      <c r="Q10" s="1334"/>
      <c r="R10" s="1334"/>
      <c r="S10" s="1334"/>
      <c r="T10" s="1334"/>
      <c r="U10" s="1334"/>
      <c r="V10" s="1334"/>
      <c r="W10" s="1334"/>
      <c r="X10" s="1334"/>
      <c r="Y10" s="1334"/>
      <c r="Z10" s="1334"/>
      <c r="AA10" s="1334"/>
      <c r="AB10" s="1334"/>
      <c r="AC10" s="1334"/>
      <c r="AD10" s="1334"/>
      <c r="AE10" s="1334"/>
      <c r="AF10" s="1334"/>
      <c r="AG10" s="1334"/>
      <c r="AH10" s="1334"/>
      <c r="AI10" s="1334"/>
      <c r="AJ10" s="1334"/>
      <c r="AK10" s="1334"/>
      <c r="AL10" s="1334"/>
      <c r="AM10" s="1334"/>
      <c r="AN10" s="1334"/>
      <c r="AO10" s="1334"/>
      <c r="AP10" s="1334"/>
      <c r="AQ10" s="1334"/>
      <c r="AR10" s="1334"/>
      <c r="AS10" s="1334"/>
      <c r="AT10" s="1334"/>
      <c r="AU10" s="1334"/>
      <c r="AV10" s="1334"/>
      <c r="AW10" s="1334"/>
      <c r="AX10" s="1334"/>
      <c r="AY10" s="1334"/>
      <c r="AZ10" s="1334"/>
      <c r="BA10" s="1334"/>
      <c r="BB10" s="1334"/>
      <c r="BC10" s="1334"/>
      <c r="BD10" s="1334"/>
      <c r="BE10" s="1334"/>
      <c r="BF10" s="1334"/>
      <c r="BG10" s="1334"/>
      <c r="BH10" s="1334"/>
      <c r="BI10" s="1334"/>
      <c r="BJ10" s="1334"/>
      <c r="BK10" s="1334"/>
      <c r="BL10" s="1334"/>
      <c r="BM10" s="1334"/>
      <c r="BN10" s="1334"/>
      <c r="BO10" s="1334"/>
      <c r="BP10" s="1334"/>
      <c r="BQ10" s="1334"/>
      <c r="BR10" s="1334"/>
      <c r="BS10" s="1334"/>
      <c r="BT10" s="1334"/>
      <c r="BU10" s="1334"/>
      <c r="BV10" s="1334"/>
      <c r="BW10" s="1334"/>
      <c r="BX10" s="1334"/>
      <c r="BY10" s="1334"/>
      <c r="BZ10" s="1334"/>
      <c r="CA10" s="1334"/>
      <c r="CB10" s="1334"/>
      <c r="CC10" s="1334"/>
      <c r="CD10" s="1334"/>
      <c r="CE10" s="1334"/>
      <c r="CF10" s="1334"/>
      <c r="CG10" s="1334"/>
      <c r="CH10" s="1334"/>
      <c r="CI10" s="1334"/>
      <c r="CJ10" s="1334"/>
      <c r="CK10" s="1334"/>
      <c r="CL10" s="1334"/>
      <c r="CM10" s="1334"/>
      <c r="CN10" s="1334"/>
      <c r="CO10" s="1334"/>
      <c r="CP10" s="1334"/>
      <c r="CQ10" s="1334"/>
      <c r="CR10" s="1334"/>
      <c r="CS10" s="1334"/>
      <c r="CT10" s="1334"/>
      <c r="CU10" s="1334"/>
      <c r="CV10" s="1334"/>
      <c r="CW10" s="1334"/>
      <c r="CX10" s="1334"/>
      <c r="CY10" s="1334"/>
      <c r="CZ10" s="1334"/>
      <c r="DA10" s="1334"/>
      <c r="DB10" s="1334"/>
      <c r="DC10" s="1334"/>
      <c r="DD10" s="1334"/>
      <c r="DE10" s="1334"/>
      <c r="DF10" s="1334"/>
      <c r="DG10" s="1334"/>
      <c r="DH10" s="1334"/>
      <c r="DI10" s="1334"/>
      <c r="DJ10" s="1334"/>
      <c r="DK10" s="1334"/>
      <c r="DL10" s="1334"/>
      <c r="DM10" s="1334"/>
      <c r="DN10" s="1334"/>
      <c r="DO10" s="1334"/>
      <c r="DP10" s="1334"/>
      <c r="DQ10" s="1334"/>
      <c r="DR10" s="1334"/>
      <c r="DS10" s="1334"/>
      <c r="DT10" s="1334"/>
      <c r="DU10" s="1334"/>
      <c r="DV10" s="1334"/>
      <c r="DW10" s="1334"/>
      <c r="DX10" s="1334"/>
      <c r="DY10" s="1334"/>
      <c r="DZ10" s="1334"/>
      <c r="EA10" s="1334"/>
      <c r="EB10" s="1334"/>
      <c r="EC10" s="1334"/>
      <c r="ED10" s="1334"/>
      <c r="EE10" s="1334"/>
      <c r="EF10" s="1334"/>
      <c r="EG10" s="1334"/>
      <c r="EH10" s="1334"/>
      <c r="EI10" s="1334"/>
      <c r="EJ10" s="1334"/>
      <c r="EK10" s="1334"/>
      <c r="EL10" s="1334"/>
      <c r="EM10" s="1334"/>
      <c r="EN10" s="1334"/>
      <c r="EO10" s="1334"/>
      <c r="EP10" s="1334"/>
      <c r="EQ10" s="1334"/>
      <c r="ER10" s="1334"/>
      <c r="ES10" s="1334"/>
      <c r="ET10" s="1334"/>
      <c r="EU10" s="1334"/>
      <c r="EV10" s="1334"/>
      <c r="EW10" s="1334"/>
      <c r="EX10" s="1334"/>
      <c r="EY10" s="1334"/>
      <c r="EZ10" s="1334"/>
      <c r="FA10" s="1334"/>
      <c r="FB10" s="1334"/>
      <c r="FC10" s="1334"/>
      <c r="FD10" s="1334"/>
      <c r="FE10" s="1334"/>
      <c r="FF10" s="1334"/>
      <c r="FG10" s="1334"/>
      <c r="FH10" s="1334"/>
      <c r="FI10" s="1334"/>
      <c r="FJ10" s="1334"/>
      <c r="FK10" s="1334"/>
      <c r="FL10" s="1334"/>
      <c r="FM10" s="1334"/>
      <c r="FN10" s="1334"/>
      <c r="FO10" s="1334"/>
      <c r="FP10" s="1334"/>
      <c r="FQ10" s="1334"/>
      <c r="FR10" s="1334"/>
      <c r="FS10" s="1334"/>
      <c r="FT10" s="1334"/>
      <c r="FU10" s="1334"/>
      <c r="FV10" s="1334"/>
      <c r="FW10" s="1334"/>
      <c r="FX10" s="1334"/>
      <c r="FY10" s="1334"/>
      <c r="FZ10" s="1334"/>
      <c r="GA10" s="1334"/>
      <c r="GB10" s="1334"/>
      <c r="GC10" s="1334"/>
      <c r="GD10" s="1334"/>
      <c r="GE10" s="1334"/>
      <c r="GF10" s="1334"/>
      <c r="GG10" s="1334"/>
      <c r="GH10" s="1334"/>
      <c r="GI10" s="1334"/>
      <c r="GJ10" s="1334"/>
      <c r="GK10" s="1334"/>
      <c r="GL10" s="1334"/>
      <c r="GM10" s="1334"/>
      <c r="GN10" s="1334"/>
      <c r="GO10" s="1334"/>
      <c r="GP10" s="1334"/>
      <c r="GQ10" s="1334"/>
      <c r="GR10" s="1334"/>
      <c r="GS10" s="1334"/>
      <c r="GT10" s="1334"/>
      <c r="GU10" s="1334"/>
      <c r="GV10" s="1334"/>
      <c r="GW10" s="1334"/>
      <c r="GX10" s="1334"/>
      <c r="GY10" s="1334"/>
      <c r="GZ10" s="1334"/>
      <c r="HA10" s="1334"/>
      <c r="HB10" s="1334"/>
      <c r="HC10" s="1334"/>
      <c r="HD10" s="1334"/>
      <c r="HE10" s="1334"/>
      <c r="HF10" s="1334"/>
      <c r="HG10" s="1334"/>
      <c r="HH10" s="1334"/>
      <c r="HI10" s="1334"/>
      <c r="HJ10" s="1334"/>
      <c r="HK10" s="1334"/>
      <c r="HL10" s="1334"/>
      <c r="HM10" s="1334"/>
      <c r="HN10" s="1334"/>
      <c r="HO10" s="1334"/>
      <c r="HP10" s="1334"/>
      <c r="HQ10" s="1334"/>
      <c r="HR10" s="1334"/>
      <c r="HS10" s="1334"/>
      <c r="HT10" s="1334"/>
      <c r="HU10" s="1334"/>
      <c r="HV10" s="1334"/>
    </row>
    <row r="11" spans="1:230" s="1335" customFormat="1" ht="63" hidden="1" customHeight="1">
      <c r="A11" s="1336" t="s">
        <v>836</v>
      </c>
      <c r="B11" s="1331" t="s">
        <v>837</v>
      </c>
      <c r="C11" s="1332"/>
      <c r="D11" s="1332"/>
      <c r="E11" s="1332"/>
      <c r="F11" s="1386"/>
      <c r="G11" s="1332"/>
      <c r="H11" s="1332"/>
      <c r="I11" s="1333"/>
      <c r="J11" s="1333"/>
      <c r="K11" s="1388"/>
      <c r="L11" s="1388"/>
      <c r="M11" s="1388"/>
      <c r="N11" s="1388"/>
      <c r="O11" s="1334"/>
      <c r="P11" s="1334"/>
      <c r="Q11" s="1334"/>
      <c r="R11" s="1334"/>
      <c r="S11" s="1334"/>
      <c r="T11" s="1334"/>
      <c r="U11" s="1334"/>
      <c r="V11" s="1334"/>
      <c r="W11" s="1334"/>
      <c r="X11" s="1334"/>
      <c r="Y11" s="1334"/>
      <c r="Z11" s="1334"/>
      <c r="AA11" s="1334"/>
      <c r="AB11" s="1334"/>
      <c r="AC11" s="1334"/>
      <c r="AD11" s="1334"/>
      <c r="AE11" s="1334"/>
      <c r="AF11" s="1334"/>
      <c r="AG11" s="1334"/>
      <c r="AH11" s="1334"/>
      <c r="AI11" s="1334"/>
      <c r="AJ11" s="1334"/>
      <c r="AK11" s="1334"/>
      <c r="AL11" s="1334"/>
      <c r="AM11" s="1334"/>
      <c r="AN11" s="1334"/>
      <c r="AO11" s="1334"/>
      <c r="AP11" s="1334"/>
      <c r="AQ11" s="1334"/>
      <c r="AR11" s="1334"/>
      <c r="AS11" s="1334"/>
      <c r="AT11" s="1334"/>
      <c r="AU11" s="1334"/>
      <c r="AV11" s="1334"/>
      <c r="AW11" s="1334"/>
      <c r="AX11" s="1334"/>
      <c r="AY11" s="1334"/>
      <c r="AZ11" s="1334"/>
      <c r="BA11" s="1334"/>
      <c r="BB11" s="1334"/>
      <c r="BC11" s="1334"/>
      <c r="BD11" s="1334"/>
      <c r="BE11" s="1334"/>
      <c r="BF11" s="1334"/>
      <c r="BG11" s="1334"/>
      <c r="BH11" s="1334"/>
      <c r="BI11" s="1334"/>
      <c r="BJ11" s="1334"/>
      <c r="BK11" s="1334"/>
      <c r="BL11" s="1334"/>
      <c r="BM11" s="1334"/>
      <c r="BN11" s="1334"/>
      <c r="BO11" s="1334"/>
      <c r="BP11" s="1334"/>
      <c r="BQ11" s="1334"/>
      <c r="BR11" s="1334"/>
      <c r="BS11" s="1334"/>
      <c r="BT11" s="1334"/>
      <c r="BU11" s="1334"/>
      <c r="BV11" s="1334"/>
      <c r="BW11" s="1334"/>
      <c r="BX11" s="1334"/>
      <c r="BY11" s="1334"/>
      <c r="BZ11" s="1334"/>
      <c r="CA11" s="1334"/>
      <c r="CB11" s="1334"/>
      <c r="CC11" s="1334"/>
      <c r="CD11" s="1334"/>
      <c r="CE11" s="1334"/>
      <c r="CF11" s="1334"/>
      <c r="CG11" s="1334"/>
      <c r="CH11" s="1334"/>
      <c r="CI11" s="1334"/>
      <c r="CJ11" s="1334"/>
      <c r="CK11" s="1334"/>
      <c r="CL11" s="1334"/>
      <c r="CM11" s="1334"/>
      <c r="CN11" s="1334"/>
      <c r="CO11" s="1334"/>
      <c r="CP11" s="1334"/>
      <c r="CQ11" s="1334"/>
      <c r="CR11" s="1334"/>
      <c r="CS11" s="1334"/>
      <c r="CT11" s="1334"/>
      <c r="CU11" s="1334"/>
      <c r="CV11" s="1334"/>
      <c r="CW11" s="1334"/>
      <c r="CX11" s="1334"/>
      <c r="CY11" s="1334"/>
      <c r="CZ11" s="1334"/>
      <c r="DA11" s="1334"/>
      <c r="DB11" s="1334"/>
      <c r="DC11" s="1334"/>
      <c r="DD11" s="1334"/>
      <c r="DE11" s="1334"/>
      <c r="DF11" s="1334"/>
      <c r="DG11" s="1334"/>
      <c r="DH11" s="1334"/>
      <c r="DI11" s="1334"/>
      <c r="DJ11" s="1334"/>
      <c r="DK11" s="1334"/>
      <c r="DL11" s="1334"/>
      <c r="DM11" s="1334"/>
      <c r="DN11" s="1334"/>
      <c r="DO11" s="1334"/>
      <c r="DP11" s="1334"/>
      <c r="DQ11" s="1334"/>
      <c r="DR11" s="1334"/>
      <c r="DS11" s="1334"/>
      <c r="DT11" s="1334"/>
      <c r="DU11" s="1334"/>
      <c r="DV11" s="1334"/>
      <c r="DW11" s="1334"/>
      <c r="DX11" s="1334"/>
      <c r="DY11" s="1334"/>
      <c r="DZ11" s="1334"/>
      <c r="EA11" s="1334"/>
      <c r="EB11" s="1334"/>
      <c r="EC11" s="1334"/>
      <c r="ED11" s="1334"/>
      <c r="EE11" s="1334"/>
      <c r="EF11" s="1334"/>
      <c r="EG11" s="1334"/>
      <c r="EH11" s="1334"/>
      <c r="EI11" s="1334"/>
      <c r="EJ11" s="1334"/>
      <c r="EK11" s="1334"/>
      <c r="EL11" s="1334"/>
      <c r="EM11" s="1334"/>
      <c r="EN11" s="1334"/>
      <c r="EO11" s="1334"/>
      <c r="EP11" s="1334"/>
      <c r="EQ11" s="1334"/>
      <c r="ER11" s="1334"/>
      <c r="ES11" s="1334"/>
      <c r="ET11" s="1334"/>
      <c r="EU11" s="1334"/>
      <c r="EV11" s="1334"/>
      <c r="EW11" s="1334"/>
      <c r="EX11" s="1334"/>
      <c r="EY11" s="1334"/>
      <c r="EZ11" s="1334"/>
      <c r="FA11" s="1334"/>
      <c r="FB11" s="1334"/>
      <c r="FC11" s="1334"/>
      <c r="FD11" s="1334"/>
      <c r="FE11" s="1334"/>
      <c r="FF11" s="1334"/>
      <c r="FG11" s="1334"/>
      <c r="FH11" s="1334"/>
      <c r="FI11" s="1334"/>
      <c r="FJ11" s="1334"/>
      <c r="FK11" s="1334"/>
      <c r="FL11" s="1334"/>
      <c r="FM11" s="1334"/>
      <c r="FN11" s="1334"/>
      <c r="FO11" s="1334"/>
      <c r="FP11" s="1334"/>
      <c r="FQ11" s="1334"/>
      <c r="FR11" s="1334"/>
      <c r="FS11" s="1334"/>
      <c r="FT11" s="1334"/>
      <c r="FU11" s="1334"/>
      <c r="FV11" s="1334"/>
      <c r="FW11" s="1334"/>
      <c r="FX11" s="1334"/>
      <c r="FY11" s="1334"/>
      <c r="FZ11" s="1334"/>
      <c r="GA11" s="1334"/>
      <c r="GB11" s="1334"/>
      <c r="GC11" s="1334"/>
      <c r="GD11" s="1334"/>
      <c r="GE11" s="1334"/>
      <c r="GF11" s="1334"/>
      <c r="GG11" s="1334"/>
      <c r="GH11" s="1334"/>
      <c r="GI11" s="1334"/>
      <c r="GJ11" s="1334"/>
      <c r="GK11" s="1334"/>
      <c r="GL11" s="1334"/>
      <c r="GM11" s="1334"/>
      <c r="GN11" s="1334"/>
      <c r="GO11" s="1334"/>
      <c r="GP11" s="1334"/>
      <c r="GQ11" s="1334"/>
      <c r="GR11" s="1334"/>
      <c r="GS11" s="1334"/>
      <c r="GT11" s="1334"/>
      <c r="GU11" s="1334"/>
      <c r="GV11" s="1334"/>
      <c r="GW11" s="1334"/>
      <c r="GX11" s="1334"/>
      <c r="GY11" s="1334"/>
      <c r="GZ11" s="1334"/>
      <c r="HA11" s="1334"/>
      <c r="HB11" s="1334"/>
      <c r="HC11" s="1334"/>
      <c r="HD11" s="1334"/>
      <c r="HE11" s="1334"/>
      <c r="HF11" s="1334"/>
      <c r="HG11" s="1334"/>
      <c r="HH11" s="1334"/>
      <c r="HI11" s="1334"/>
      <c r="HJ11" s="1334"/>
      <c r="HK11" s="1334"/>
      <c r="HL11" s="1334"/>
      <c r="HM11" s="1334"/>
      <c r="HN11" s="1334"/>
      <c r="HO11" s="1334"/>
      <c r="HP11" s="1334"/>
      <c r="HQ11" s="1334"/>
      <c r="HR11" s="1334"/>
      <c r="HS11" s="1334"/>
      <c r="HT11" s="1334"/>
      <c r="HU11" s="1334"/>
      <c r="HV11" s="1334"/>
    </row>
    <row r="12" spans="1:230" s="1335" customFormat="1" ht="31.7" hidden="1" customHeight="1">
      <c r="A12" s="1336" t="s">
        <v>838</v>
      </c>
      <c r="B12" s="1331" t="s">
        <v>839</v>
      </c>
      <c r="C12" s="1332"/>
      <c r="D12" s="1332"/>
      <c r="E12" s="1332"/>
      <c r="F12" s="1386"/>
      <c r="G12" s="1332"/>
      <c r="H12" s="1332"/>
      <c r="I12" s="1333"/>
      <c r="J12" s="1333"/>
      <c r="K12" s="1388"/>
      <c r="L12" s="1388"/>
      <c r="M12" s="1388"/>
      <c r="N12" s="1388"/>
      <c r="O12" s="1334"/>
      <c r="P12" s="1334"/>
      <c r="Q12" s="1334"/>
      <c r="R12" s="1334"/>
      <c r="S12" s="1334"/>
      <c r="T12" s="1334"/>
      <c r="U12" s="1334"/>
      <c r="V12" s="1334"/>
      <c r="W12" s="1334"/>
      <c r="X12" s="1334"/>
      <c r="Y12" s="1334"/>
      <c r="Z12" s="1334"/>
      <c r="AA12" s="1334"/>
      <c r="AB12" s="1334"/>
      <c r="AC12" s="1334"/>
      <c r="AD12" s="1334"/>
      <c r="AE12" s="1334"/>
      <c r="AF12" s="1334"/>
      <c r="AG12" s="1334"/>
      <c r="AH12" s="1334"/>
      <c r="AI12" s="1334"/>
      <c r="AJ12" s="1334"/>
      <c r="AK12" s="1334"/>
      <c r="AL12" s="1334"/>
      <c r="AM12" s="1334"/>
      <c r="AN12" s="1334"/>
      <c r="AO12" s="1334"/>
      <c r="AP12" s="1334"/>
      <c r="AQ12" s="1334"/>
      <c r="AR12" s="1334"/>
      <c r="AS12" s="1334"/>
      <c r="AT12" s="1334"/>
      <c r="AU12" s="1334"/>
      <c r="AV12" s="1334"/>
      <c r="AW12" s="1334"/>
      <c r="AX12" s="1334"/>
      <c r="AY12" s="1334"/>
      <c r="AZ12" s="1334"/>
      <c r="BA12" s="1334"/>
      <c r="BB12" s="1334"/>
      <c r="BC12" s="1334"/>
      <c r="BD12" s="1334"/>
      <c r="BE12" s="1334"/>
      <c r="BF12" s="1334"/>
      <c r="BG12" s="1334"/>
      <c r="BH12" s="1334"/>
      <c r="BI12" s="1334"/>
      <c r="BJ12" s="1334"/>
      <c r="BK12" s="1334"/>
      <c r="BL12" s="1334"/>
      <c r="BM12" s="1334"/>
      <c r="BN12" s="1334"/>
      <c r="BO12" s="1334"/>
      <c r="BP12" s="1334"/>
      <c r="BQ12" s="1334"/>
      <c r="BR12" s="1334"/>
      <c r="BS12" s="1334"/>
      <c r="BT12" s="1334"/>
      <c r="BU12" s="1334"/>
      <c r="BV12" s="1334"/>
      <c r="BW12" s="1334"/>
      <c r="BX12" s="1334"/>
      <c r="BY12" s="1334"/>
      <c r="BZ12" s="1334"/>
      <c r="CA12" s="1334"/>
      <c r="CB12" s="1334"/>
      <c r="CC12" s="1334"/>
      <c r="CD12" s="1334"/>
      <c r="CE12" s="1334"/>
      <c r="CF12" s="1334"/>
      <c r="CG12" s="1334"/>
      <c r="CH12" s="1334"/>
      <c r="CI12" s="1334"/>
      <c r="CJ12" s="1334"/>
      <c r="CK12" s="1334"/>
      <c r="CL12" s="1334"/>
      <c r="CM12" s="1334"/>
      <c r="CN12" s="1334"/>
      <c r="CO12" s="1334"/>
      <c r="CP12" s="1334"/>
      <c r="CQ12" s="1334"/>
      <c r="CR12" s="1334"/>
      <c r="CS12" s="1334"/>
      <c r="CT12" s="1334"/>
      <c r="CU12" s="1334"/>
      <c r="CV12" s="1334"/>
      <c r="CW12" s="1334"/>
      <c r="CX12" s="1334"/>
      <c r="CY12" s="1334"/>
      <c r="CZ12" s="1334"/>
      <c r="DA12" s="1334"/>
      <c r="DB12" s="1334"/>
      <c r="DC12" s="1334"/>
      <c r="DD12" s="1334"/>
      <c r="DE12" s="1334"/>
      <c r="DF12" s="1334"/>
      <c r="DG12" s="1334"/>
      <c r="DH12" s="1334"/>
      <c r="DI12" s="1334"/>
      <c r="DJ12" s="1334"/>
      <c r="DK12" s="1334"/>
      <c r="DL12" s="1334"/>
      <c r="DM12" s="1334"/>
      <c r="DN12" s="1334"/>
      <c r="DO12" s="1334"/>
      <c r="DP12" s="1334"/>
      <c r="DQ12" s="1334"/>
      <c r="DR12" s="1334"/>
      <c r="DS12" s="1334"/>
      <c r="DT12" s="1334"/>
      <c r="DU12" s="1334"/>
      <c r="DV12" s="1334"/>
      <c r="DW12" s="1334"/>
      <c r="DX12" s="1334"/>
      <c r="DY12" s="1334"/>
      <c r="DZ12" s="1334"/>
      <c r="EA12" s="1334"/>
      <c r="EB12" s="1334"/>
      <c r="EC12" s="1334"/>
      <c r="ED12" s="1334"/>
      <c r="EE12" s="1334"/>
      <c r="EF12" s="1334"/>
      <c r="EG12" s="1334"/>
      <c r="EH12" s="1334"/>
      <c r="EI12" s="1334"/>
      <c r="EJ12" s="1334"/>
      <c r="EK12" s="1334"/>
      <c r="EL12" s="1334"/>
      <c r="EM12" s="1334"/>
      <c r="EN12" s="1334"/>
      <c r="EO12" s="1334"/>
      <c r="EP12" s="1334"/>
      <c r="EQ12" s="1334"/>
      <c r="ER12" s="1334"/>
      <c r="ES12" s="1334"/>
      <c r="ET12" s="1334"/>
      <c r="EU12" s="1334"/>
      <c r="EV12" s="1334"/>
      <c r="EW12" s="1334"/>
      <c r="EX12" s="1334"/>
      <c r="EY12" s="1334"/>
      <c r="EZ12" s="1334"/>
      <c r="FA12" s="1334"/>
      <c r="FB12" s="1334"/>
      <c r="FC12" s="1334"/>
      <c r="FD12" s="1334"/>
      <c r="FE12" s="1334"/>
      <c r="FF12" s="1334"/>
      <c r="FG12" s="1334"/>
      <c r="FH12" s="1334"/>
      <c r="FI12" s="1334"/>
      <c r="FJ12" s="1334"/>
      <c r="FK12" s="1334"/>
      <c r="FL12" s="1334"/>
      <c r="FM12" s="1334"/>
      <c r="FN12" s="1334"/>
      <c r="FO12" s="1334"/>
      <c r="FP12" s="1334"/>
      <c r="FQ12" s="1334"/>
      <c r="FR12" s="1334"/>
      <c r="FS12" s="1334"/>
      <c r="FT12" s="1334"/>
      <c r="FU12" s="1334"/>
      <c r="FV12" s="1334"/>
      <c r="FW12" s="1334"/>
      <c r="FX12" s="1334"/>
      <c r="FY12" s="1334"/>
      <c r="FZ12" s="1334"/>
      <c r="GA12" s="1334"/>
      <c r="GB12" s="1334"/>
      <c r="GC12" s="1334"/>
      <c r="GD12" s="1334"/>
      <c r="GE12" s="1334"/>
      <c r="GF12" s="1334"/>
      <c r="GG12" s="1334"/>
      <c r="GH12" s="1334"/>
      <c r="GI12" s="1334"/>
      <c r="GJ12" s="1334"/>
      <c r="GK12" s="1334"/>
      <c r="GL12" s="1334"/>
      <c r="GM12" s="1334"/>
      <c r="GN12" s="1334"/>
      <c r="GO12" s="1334"/>
      <c r="GP12" s="1334"/>
      <c r="GQ12" s="1334"/>
      <c r="GR12" s="1334"/>
      <c r="GS12" s="1334"/>
      <c r="GT12" s="1334"/>
      <c r="GU12" s="1334"/>
      <c r="GV12" s="1334"/>
      <c r="GW12" s="1334"/>
      <c r="GX12" s="1334"/>
      <c r="GY12" s="1334"/>
      <c r="GZ12" s="1334"/>
      <c r="HA12" s="1334"/>
      <c r="HB12" s="1334"/>
      <c r="HC12" s="1334"/>
      <c r="HD12" s="1334"/>
      <c r="HE12" s="1334"/>
      <c r="HF12" s="1334"/>
      <c r="HG12" s="1334"/>
      <c r="HH12" s="1334"/>
      <c r="HI12" s="1334"/>
      <c r="HJ12" s="1334"/>
      <c r="HK12" s="1334"/>
      <c r="HL12" s="1334"/>
      <c r="HM12" s="1334"/>
      <c r="HN12" s="1334"/>
      <c r="HO12" s="1334"/>
      <c r="HP12" s="1334"/>
      <c r="HQ12" s="1334"/>
      <c r="HR12" s="1334"/>
      <c r="HS12" s="1334"/>
      <c r="HT12" s="1334"/>
      <c r="HU12" s="1334"/>
      <c r="HV12" s="1334"/>
    </row>
    <row r="13" spans="1:230" s="1335" customFormat="1" ht="47.25" hidden="1" customHeight="1">
      <c r="A13" s="1336" t="s">
        <v>840</v>
      </c>
      <c r="B13" s="1331" t="s">
        <v>841</v>
      </c>
      <c r="C13" s="1332"/>
      <c r="D13" s="1332"/>
      <c r="E13" s="1332"/>
      <c r="F13" s="1386"/>
      <c r="G13" s="1332"/>
      <c r="H13" s="1332"/>
      <c r="I13" s="1333"/>
      <c r="J13" s="1333"/>
      <c r="K13" s="1388"/>
      <c r="L13" s="1388"/>
      <c r="M13" s="1388"/>
      <c r="N13" s="1388"/>
      <c r="O13" s="1334"/>
      <c r="P13" s="1334"/>
      <c r="Q13" s="1334"/>
      <c r="R13" s="1334"/>
      <c r="S13" s="1334"/>
      <c r="T13" s="1334"/>
      <c r="U13" s="1334"/>
      <c r="V13" s="1334"/>
      <c r="W13" s="1334"/>
      <c r="X13" s="1334"/>
      <c r="Y13" s="1334"/>
      <c r="Z13" s="1334"/>
      <c r="AA13" s="1334"/>
      <c r="AB13" s="1334"/>
      <c r="AC13" s="1334"/>
      <c r="AD13" s="1334"/>
      <c r="AE13" s="1334"/>
      <c r="AF13" s="1334"/>
      <c r="AG13" s="1334"/>
      <c r="AH13" s="1334"/>
      <c r="AI13" s="1334"/>
      <c r="AJ13" s="1334"/>
      <c r="AK13" s="1334"/>
      <c r="AL13" s="1334"/>
      <c r="AM13" s="1334"/>
      <c r="AN13" s="1334"/>
      <c r="AO13" s="1334"/>
      <c r="AP13" s="1334"/>
      <c r="AQ13" s="1334"/>
      <c r="AR13" s="1334"/>
      <c r="AS13" s="1334"/>
      <c r="AT13" s="1334"/>
      <c r="AU13" s="1334"/>
      <c r="AV13" s="1334"/>
      <c r="AW13" s="1334"/>
      <c r="AX13" s="1334"/>
      <c r="AY13" s="1334"/>
      <c r="AZ13" s="1334"/>
      <c r="BA13" s="1334"/>
      <c r="BB13" s="1334"/>
      <c r="BC13" s="1334"/>
      <c r="BD13" s="1334"/>
      <c r="BE13" s="1334"/>
      <c r="BF13" s="1334"/>
      <c r="BG13" s="1334"/>
      <c r="BH13" s="1334"/>
      <c r="BI13" s="1334"/>
      <c r="BJ13" s="1334"/>
      <c r="BK13" s="1334"/>
      <c r="BL13" s="1334"/>
      <c r="BM13" s="1334"/>
      <c r="BN13" s="1334"/>
      <c r="BO13" s="1334"/>
      <c r="BP13" s="1334"/>
      <c r="BQ13" s="1334"/>
      <c r="BR13" s="1334"/>
      <c r="BS13" s="1334"/>
      <c r="BT13" s="1334"/>
      <c r="BU13" s="1334"/>
      <c r="BV13" s="1334"/>
      <c r="BW13" s="1334"/>
      <c r="BX13" s="1334"/>
      <c r="BY13" s="1334"/>
      <c r="BZ13" s="1334"/>
      <c r="CA13" s="1334"/>
      <c r="CB13" s="1334"/>
      <c r="CC13" s="1334"/>
      <c r="CD13" s="1334"/>
      <c r="CE13" s="1334"/>
      <c r="CF13" s="1334"/>
      <c r="CG13" s="1334"/>
      <c r="CH13" s="1334"/>
      <c r="CI13" s="1334"/>
      <c r="CJ13" s="1334"/>
      <c r="CK13" s="1334"/>
      <c r="CL13" s="1334"/>
      <c r="CM13" s="1334"/>
      <c r="CN13" s="1334"/>
      <c r="CO13" s="1334"/>
      <c r="CP13" s="1334"/>
      <c r="CQ13" s="1334"/>
      <c r="CR13" s="1334"/>
      <c r="CS13" s="1334"/>
      <c r="CT13" s="1334"/>
      <c r="CU13" s="1334"/>
      <c r="CV13" s="1334"/>
      <c r="CW13" s="1334"/>
      <c r="CX13" s="1334"/>
      <c r="CY13" s="1334"/>
      <c r="CZ13" s="1334"/>
      <c r="DA13" s="1334"/>
      <c r="DB13" s="1334"/>
      <c r="DC13" s="1334"/>
      <c r="DD13" s="1334"/>
      <c r="DE13" s="1334"/>
      <c r="DF13" s="1334"/>
      <c r="DG13" s="1334"/>
      <c r="DH13" s="1334"/>
      <c r="DI13" s="1334"/>
      <c r="DJ13" s="1334"/>
      <c r="DK13" s="1334"/>
      <c r="DL13" s="1334"/>
      <c r="DM13" s="1334"/>
      <c r="DN13" s="1334"/>
      <c r="DO13" s="1334"/>
      <c r="DP13" s="1334"/>
      <c r="DQ13" s="1334"/>
      <c r="DR13" s="1334"/>
      <c r="DS13" s="1334"/>
      <c r="DT13" s="1334"/>
      <c r="DU13" s="1334"/>
      <c r="DV13" s="1334"/>
      <c r="DW13" s="1334"/>
      <c r="DX13" s="1334"/>
      <c r="DY13" s="1334"/>
      <c r="DZ13" s="1334"/>
      <c r="EA13" s="1334"/>
      <c r="EB13" s="1334"/>
      <c r="EC13" s="1334"/>
      <c r="ED13" s="1334"/>
      <c r="EE13" s="1334"/>
      <c r="EF13" s="1334"/>
      <c r="EG13" s="1334"/>
      <c r="EH13" s="1334"/>
      <c r="EI13" s="1334"/>
      <c r="EJ13" s="1334"/>
      <c r="EK13" s="1334"/>
      <c r="EL13" s="1334"/>
      <c r="EM13" s="1334"/>
      <c r="EN13" s="1334"/>
      <c r="EO13" s="1334"/>
      <c r="EP13" s="1334"/>
      <c r="EQ13" s="1334"/>
      <c r="ER13" s="1334"/>
      <c r="ES13" s="1334"/>
      <c r="ET13" s="1334"/>
      <c r="EU13" s="1334"/>
      <c r="EV13" s="1334"/>
      <c r="EW13" s="1334"/>
      <c r="EX13" s="1334"/>
      <c r="EY13" s="1334"/>
      <c r="EZ13" s="1334"/>
      <c r="FA13" s="1334"/>
      <c r="FB13" s="1334"/>
      <c r="FC13" s="1334"/>
      <c r="FD13" s="1334"/>
      <c r="FE13" s="1334"/>
      <c r="FF13" s="1334"/>
      <c r="FG13" s="1334"/>
      <c r="FH13" s="1334"/>
      <c r="FI13" s="1334"/>
      <c r="FJ13" s="1334"/>
      <c r="FK13" s="1334"/>
      <c r="FL13" s="1334"/>
      <c r="FM13" s="1334"/>
      <c r="FN13" s="1334"/>
      <c r="FO13" s="1334"/>
      <c r="FP13" s="1334"/>
      <c r="FQ13" s="1334"/>
      <c r="FR13" s="1334"/>
      <c r="FS13" s="1334"/>
      <c r="FT13" s="1334"/>
      <c r="FU13" s="1334"/>
      <c r="FV13" s="1334"/>
      <c r="FW13" s="1334"/>
      <c r="FX13" s="1334"/>
      <c r="FY13" s="1334"/>
      <c r="FZ13" s="1334"/>
      <c r="GA13" s="1334"/>
      <c r="GB13" s="1334"/>
      <c r="GC13" s="1334"/>
      <c r="GD13" s="1334"/>
      <c r="GE13" s="1334"/>
      <c r="GF13" s="1334"/>
      <c r="GG13" s="1334"/>
      <c r="GH13" s="1334"/>
      <c r="GI13" s="1334"/>
      <c r="GJ13" s="1334"/>
      <c r="GK13" s="1334"/>
      <c r="GL13" s="1334"/>
      <c r="GM13" s="1334"/>
      <c r="GN13" s="1334"/>
      <c r="GO13" s="1334"/>
      <c r="GP13" s="1334"/>
      <c r="GQ13" s="1334"/>
      <c r="GR13" s="1334"/>
      <c r="GS13" s="1334"/>
      <c r="GT13" s="1334"/>
      <c r="GU13" s="1334"/>
      <c r="GV13" s="1334"/>
      <c r="GW13" s="1334"/>
      <c r="GX13" s="1334"/>
      <c r="GY13" s="1334"/>
      <c r="GZ13" s="1334"/>
      <c r="HA13" s="1334"/>
      <c r="HB13" s="1334"/>
      <c r="HC13" s="1334"/>
      <c r="HD13" s="1334"/>
      <c r="HE13" s="1334"/>
      <c r="HF13" s="1334"/>
      <c r="HG13" s="1334"/>
      <c r="HH13" s="1334"/>
      <c r="HI13" s="1334"/>
      <c r="HJ13" s="1334"/>
      <c r="HK13" s="1334"/>
      <c r="HL13" s="1334"/>
      <c r="HM13" s="1334"/>
      <c r="HN13" s="1334"/>
      <c r="HO13" s="1334"/>
      <c r="HP13" s="1334"/>
      <c r="HQ13" s="1334"/>
      <c r="HR13" s="1334"/>
      <c r="HS13" s="1334"/>
      <c r="HT13" s="1334"/>
      <c r="HU13" s="1334"/>
      <c r="HV13" s="1334"/>
    </row>
    <row r="14" spans="1:230" s="1335" customFormat="1" ht="15.75" hidden="1" customHeight="1">
      <c r="A14" s="1336" t="s">
        <v>842</v>
      </c>
      <c r="B14" s="1331" t="s">
        <v>843</v>
      </c>
      <c r="C14" s="1332"/>
      <c r="D14" s="1332"/>
      <c r="E14" s="1332"/>
      <c r="F14" s="1386"/>
      <c r="G14" s="1332"/>
      <c r="H14" s="1332"/>
      <c r="I14" s="1333"/>
      <c r="J14" s="1333"/>
      <c r="K14" s="1388"/>
      <c r="L14" s="1388"/>
      <c r="M14" s="1388"/>
      <c r="N14" s="1388"/>
      <c r="O14" s="1334"/>
      <c r="P14" s="1334"/>
      <c r="Q14" s="1334"/>
      <c r="R14" s="1334"/>
      <c r="S14" s="1334"/>
      <c r="T14" s="1334"/>
      <c r="U14" s="1334"/>
      <c r="V14" s="1334"/>
      <c r="W14" s="1334"/>
      <c r="X14" s="1334"/>
      <c r="Y14" s="1334"/>
      <c r="Z14" s="1334"/>
      <c r="AA14" s="1334"/>
      <c r="AB14" s="1334"/>
      <c r="AC14" s="1334"/>
      <c r="AD14" s="1334"/>
      <c r="AE14" s="1334"/>
      <c r="AF14" s="1334"/>
      <c r="AG14" s="1334"/>
      <c r="AH14" s="1334"/>
      <c r="AI14" s="1334"/>
      <c r="AJ14" s="1334"/>
      <c r="AK14" s="1334"/>
      <c r="AL14" s="1334"/>
      <c r="AM14" s="1334"/>
      <c r="AN14" s="1334"/>
      <c r="AO14" s="1334"/>
      <c r="AP14" s="1334"/>
      <c r="AQ14" s="1334"/>
      <c r="AR14" s="1334"/>
      <c r="AS14" s="1334"/>
      <c r="AT14" s="1334"/>
      <c r="AU14" s="1334"/>
      <c r="AV14" s="1334"/>
      <c r="AW14" s="1334"/>
      <c r="AX14" s="1334"/>
      <c r="AY14" s="1334"/>
      <c r="AZ14" s="1334"/>
      <c r="BA14" s="1334"/>
      <c r="BB14" s="1334"/>
      <c r="BC14" s="1334"/>
      <c r="BD14" s="1334"/>
      <c r="BE14" s="1334"/>
      <c r="BF14" s="1334"/>
      <c r="BG14" s="1334"/>
      <c r="BH14" s="1334"/>
      <c r="BI14" s="1334"/>
      <c r="BJ14" s="1334"/>
      <c r="BK14" s="1334"/>
      <c r="BL14" s="1334"/>
      <c r="BM14" s="1334"/>
      <c r="BN14" s="1334"/>
      <c r="BO14" s="1334"/>
      <c r="BP14" s="1334"/>
      <c r="BQ14" s="1334"/>
      <c r="BR14" s="1334"/>
      <c r="BS14" s="1334"/>
      <c r="BT14" s="1334"/>
      <c r="BU14" s="1334"/>
      <c r="BV14" s="1334"/>
      <c r="BW14" s="1334"/>
      <c r="BX14" s="1334"/>
      <c r="BY14" s="1334"/>
      <c r="BZ14" s="1334"/>
      <c r="CA14" s="1334"/>
      <c r="CB14" s="1334"/>
      <c r="CC14" s="1334"/>
      <c r="CD14" s="1334"/>
      <c r="CE14" s="1334"/>
      <c r="CF14" s="1334"/>
      <c r="CG14" s="1334"/>
      <c r="CH14" s="1334"/>
      <c r="CI14" s="1334"/>
      <c r="CJ14" s="1334"/>
      <c r="CK14" s="1334"/>
      <c r="CL14" s="1334"/>
      <c r="CM14" s="1334"/>
      <c r="CN14" s="1334"/>
      <c r="CO14" s="1334"/>
      <c r="CP14" s="1334"/>
      <c r="CQ14" s="1334"/>
      <c r="CR14" s="1334"/>
      <c r="CS14" s="1334"/>
      <c r="CT14" s="1334"/>
      <c r="CU14" s="1334"/>
      <c r="CV14" s="1334"/>
      <c r="CW14" s="1334"/>
      <c r="CX14" s="1334"/>
      <c r="CY14" s="1334"/>
      <c r="CZ14" s="1334"/>
      <c r="DA14" s="1334"/>
      <c r="DB14" s="1334"/>
      <c r="DC14" s="1334"/>
      <c r="DD14" s="1334"/>
      <c r="DE14" s="1334"/>
      <c r="DF14" s="1334"/>
      <c r="DG14" s="1334"/>
      <c r="DH14" s="1334"/>
      <c r="DI14" s="1334"/>
      <c r="DJ14" s="1334"/>
      <c r="DK14" s="1334"/>
      <c r="DL14" s="1334"/>
      <c r="DM14" s="1334"/>
      <c r="DN14" s="1334"/>
      <c r="DO14" s="1334"/>
      <c r="DP14" s="1334"/>
      <c r="DQ14" s="1334"/>
      <c r="DR14" s="1334"/>
      <c r="DS14" s="1334"/>
      <c r="DT14" s="1334"/>
      <c r="DU14" s="1334"/>
      <c r="DV14" s="1334"/>
      <c r="DW14" s="1334"/>
      <c r="DX14" s="1334"/>
      <c r="DY14" s="1334"/>
      <c r="DZ14" s="1334"/>
      <c r="EA14" s="1334"/>
      <c r="EB14" s="1334"/>
      <c r="EC14" s="1334"/>
      <c r="ED14" s="1334"/>
      <c r="EE14" s="1334"/>
      <c r="EF14" s="1334"/>
      <c r="EG14" s="1334"/>
      <c r="EH14" s="1334"/>
      <c r="EI14" s="1334"/>
      <c r="EJ14" s="1334"/>
      <c r="EK14" s="1334"/>
      <c r="EL14" s="1334"/>
      <c r="EM14" s="1334"/>
      <c r="EN14" s="1334"/>
      <c r="EO14" s="1334"/>
      <c r="EP14" s="1334"/>
      <c r="EQ14" s="1334"/>
      <c r="ER14" s="1334"/>
      <c r="ES14" s="1334"/>
      <c r="ET14" s="1334"/>
      <c r="EU14" s="1334"/>
      <c r="EV14" s="1334"/>
      <c r="EW14" s="1334"/>
      <c r="EX14" s="1334"/>
      <c r="EY14" s="1334"/>
      <c r="EZ14" s="1334"/>
      <c r="FA14" s="1334"/>
      <c r="FB14" s="1334"/>
      <c r="FC14" s="1334"/>
      <c r="FD14" s="1334"/>
      <c r="FE14" s="1334"/>
      <c r="FF14" s="1334"/>
      <c r="FG14" s="1334"/>
      <c r="FH14" s="1334"/>
      <c r="FI14" s="1334"/>
      <c r="FJ14" s="1334"/>
      <c r="FK14" s="1334"/>
      <c r="FL14" s="1334"/>
      <c r="FM14" s="1334"/>
      <c r="FN14" s="1334"/>
      <c r="FO14" s="1334"/>
      <c r="FP14" s="1334"/>
      <c r="FQ14" s="1334"/>
      <c r="FR14" s="1334"/>
      <c r="FS14" s="1334"/>
      <c r="FT14" s="1334"/>
      <c r="FU14" s="1334"/>
      <c r="FV14" s="1334"/>
      <c r="FW14" s="1334"/>
      <c r="FX14" s="1334"/>
      <c r="FY14" s="1334"/>
      <c r="FZ14" s="1334"/>
      <c r="GA14" s="1334"/>
      <c r="GB14" s="1334"/>
      <c r="GC14" s="1334"/>
      <c r="GD14" s="1334"/>
      <c r="GE14" s="1334"/>
      <c r="GF14" s="1334"/>
      <c r="GG14" s="1334"/>
      <c r="GH14" s="1334"/>
      <c r="GI14" s="1334"/>
      <c r="GJ14" s="1334"/>
      <c r="GK14" s="1334"/>
      <c r="GL14" s="1334"/>
      <c r="GM14" s="1334"/>
      <c r="GN14" s="1334"/>
      <c r="GO14" s="1334"/>
      <c r="GP14" s="1334"/>
      <c r="GQ14" s="1334"/>
      <c r="GR14" s="1334"/>
      <c r="GS14" s="1334"/>
      <c r="GT14" s="1334"/>
      <c r="GU14" s="1334"/>
      <c r="GV14" s="1334"/>
      <c r="GW14" s="1334"/>
      <c r="GX14" s="1334"/>
      <c r="GY14" s="1334"/>
      <c r="GZ14" s="1334"/>
      <c r="HA14" s="1334"/>
      <c r="HB14" s="1334"/>
      <c r="HC14" s="1334"/>
      <c r="HD14" s="1334"/>
      <c r="HE14" s="1334"/>
      <c r="HF14" s="1334"/>
      <c r="HG14" s="1334"/>
      <c r="HH14" s="1334"/>
      <c r="HI14" s="1334"/>
      <c r="HJ14" s="1334"/>
      <c r="HK14" s="1334"/>
      <c r="HL14" s="1334"/>
      <c r="HM14" s="1334"/>
      <c r="HN14" s="1334"/>
      <c r="HO14" s="1334"/>
      <c r="HP14" s="1334"/>
      <c r="HQ14" s="1334"/>
      <c r="HR14" s="1334"/>
      <c r="HS14" s="1334"/>
      <c r="HT14" s="1334"/>
      <c r="HU14" s="1334"/>
      <c r="HV14" s="1334"/>
    </row>
    <row r="15" spans="1:230" s="1335" customFormat="1" ht="31.7" hidden="1" customHeight="1">
      <c r="A15" s="1336" t="s">
        <v>844</v>
      </c>
      <c r="B15" s="1331" t="s">
        <v>845</v>
      </c>
      <c r="C15" s="1332"/>
      <c r="D15" s="1332"/>
      <c r="E15" s="1332"/>
      <c r="F15" s="1386"/>
      <c r="G15" s="1332"/>
      <c r="H15" s="1332"/>
      <c r="I15" s="1333"/>
      <c r="J15" s="1333"/>
      <c r="K15" s="1388"/>
      <c r="L15" s="1388"/>
      <c r="M15" s="1388"/>
      <c r="N15" s="1388"/>
      <c r="O15" s="1334"/>
      <c r="P15" s="1334"/>
      <c r="Q15" s="1334"/>
      <c r="R15" s="1334"/>
      <c r="S15" s="1334"/>
      <c r="T15" s="1334"/>
      <c r="U15" s="1334"/>
      <c r="V15" s="1334"/>
      <c r="W15" s="1334"/>
      <c r="X15" s="1334"/>
      <c r="Y15" s="1334"/>
      <c r="Z15" s="1334"/>
      <c r="AA15" s="1334"/>
      <c r="AB15" s="1334"/>
      <c r="AC15" s="1334"/>
      <c r="AD15" s="1334"/>
      <c r="AE15" s="1334"/>
      <c r="AF15" s="1334"/>
      <c r="AG15" s="1334"/>
      <c r="AH15" s="1334"/>
      <c r="AI15" s="1334"/>
      <c r="AJ15" s="1334"/>
      <c r="AK15" s="1334"/>
      <c r="AL15" s="1334"/>
      <c r="AM15" s="1334"/>
      <c r="AN15" s="1334"/>
      <c r="AO15" s="1334"/>
      <c r="AP15" s="1334"/>
      <c r="AQ15" s="1334"/>
      <c r="AR15" s="1334"/>
      <c r="AS15" s="1334"/>
      <c r="AT15" s="1334"/>
      <c r="AU15" s="1334"/>
      <c r="AV15" s="1334"/>
      <c r="AW15" s="1334"/>
      <c r="AX15" s="1334"/>
      <c r="AY15" s="1334"/>
      <c r="AZ15" s="1334"/>
      <c r="BA15" s="1334"/>
      <c r="BB15" s="1334"/>
      <c r="BC15" s="1334"/>
      <c r="BD15" s="1334"/>
      <c r="BE15" s="1334"/>
      <c r="BF15" s="1334"/>
      <c r="BG15" s="1334"/>
      <c r="BH15" s="1334"/>
      <c r="BI15" s="1334"/>
      <c r="BJ15" s="1334"/>
      <c r="BK15" s="1334"/>
      <c r="BL15" s="1334"/>
      <c r="BM15" s="1334"/>
      <c r="BN15" s="1334"/>
      <c r="BO15" s="1334"/>
      <c r="BP15" s="1334"/>
      <c r="BQ15" s="1334"/>
      <c r="BR15" s="1334"/>
      <c r="BS15" s="1334"/>
      <c r="BT15" s="1334"/>
      <c r="BU15" s="1334"/>
      <c r="BV15" s="1334"/>
      <c r="BW15" s="1334"/>
      <c r="BX15" s="1334"/>
      <c r="BY15" s="1334"/>
      <c r="BZ15" s="1334"/>
      <c r="CA15" s="1334"/>
      <c r="CB15" s="1334"/>
      <c r="CC15" s="1334"/>
      <c r="CD15" s="1334"/>
      <c r="CE15" s="1334"/>
      <c r="CF15" s="1334"/>
      <c r="CG15" s="1334"/>
      <c r="CH15" s="1334"/>
      <c r="CI15" s="1334"/>
      <c r="CJ15" s="1334"/>
      <c r="CK15" s="1334"/>
      <c r="CL15" s="1334"/>
      <c r="CM15" s="1334"/>
      <c r="CN15" s="1334"/>
      <c r="CO15" s="1334"/>
      <c r="CP15" s="1334"/>
      <c r="CQ15" s="1334"/>
      <c r="CR15" s="1334"/>
      <c r="CS15" s="1334"/>
      <c r="CT15" s="1334"/>
      <c r="CU15" s="1334"/>
      <c r="CV15" s="1334"/>
      <c r="CW15" s="1334"/>
      <c r="CX15" s="1334"/>
      <c r="CY15" s="1334"/>
      <c r="CZ15" s="1334"/>
      <c r="DA15" s="1334"/>
      <c r="DB15" s="1334"/>
      <c r="DC15" s="1334"/>
      <c r="DD15" s="1334"/>
      <c r="DE15" s="1334"/>
      <c r="DF15" s="1334"/>
      <c r="DG15" s="1334"/>
      <c r="DH15" s="1334"/>
      <c r="DI15" s="1334"/>
      <c r="DJ15" s="1334"/>
      <c r="DK15" s="1334"/>
      <c r="DL15" s="1334"/>
      <c r="DM15" s="1334"/>
      <c r="DN15" s="1334"/>
      <c r="DO15" s="1334"/>
      <c r="DP15" s="1334"/>
      <c r="DQ15" s="1334"/>
      <c r="DR15" s="1334"/>
      <c r="DS15" s="1334"/>
      <c r="DT15" s="1334"/>
      <c r="DU15" s="1334"/>
      <c r="DV15" s="1334"/>
      <c r="DW15" s="1334"/>
      <c r="DX15" s="1334"/>
      <c r="DY15" s="1334"/>
      <c r="DZ15" s="1334"/>
      <c r="EA15" s="1334"/>
      <c r="EB15" s="1334"/>
      <c r="EC15" s="1334"/>
      <c r="ED15" s="1334"/>
      <c r="EE15" s="1334"/>
      <c r="EF15" s="1334"/>
      <c r="EG15" s="1334"/>
      <c r="EH15" s="1334"/>
      <c r="EI15" s="1334"/>
      <c r="EJ15" s="1334"/>
      <c r="EK15" s="1334"/>
      <c r="EL15" s="1334"/>
      <c r="EM15" s="1334"/>
      <c r="EN15" s="1334"/>
      <c r="EO15" s="1334"/>
      <c r="EP15" s="1334"/>
      <c r="EQ15" s="1334"/>
      <c r="ER15" s="1334"/>
      <c r="ES15" s="1334"/>
      <c r="ET15" s="1334"/>
      <c r="EU15" s="1334"/>
      <c r="EV15" s="1334"/>
      <c r="EW15" s="1334"/>
      <c r="EX15" s="1334"/>
      <c r="EY15" s="1334"/>
      <c r="EZ15" s="1334"/>
      <c r="FA15" s="1334"/>
      <c r="FB15" s="1334"/>
      <c r="FC15" s="1334"/>
      <c r="FD15" s="1334"/>
      <c r="FE15" s="1334"/>
      <c r="FF15" s="1334"/>
      <c r="FG15" s="1334"/>
      <c r="FH15" s="1334"/>
      <c r="FI15" s="1334"/>
      <c r="FJ15" s="1334"/>
      <c r="FK15" s="1334"/>
      <c r="FL15" s="1334"/>
      <c r="FM15" s="1334"/>
      <c r="FN15" s="1334"/>
      <c r="FO15" s="1334"/>
      <c r="FP15" s="1334"/>
      <c r="FQ15" s="1334"/>
      <c r="FR15" s="1334"/>
      <c r="FS15" s="1334"/>
      <c r="FT15" s="1334"/>
      <c r="FU15" s="1334"/>
      <c r="FV15" s="1334"/>
      <c r="FW15" s="1334"/>
      <c r="FX15" s="1334"/>
      <c r="FY15" s="1334"/>
      <c r="FZ15" s="1334"/>
      <c r="GA15" s="1334"/>
      <c r="GB15" s="1334"/>
      <c r="GC15" s="1334"/>
      <c r="GD15" s="1334"/>
      <c r="GE15" s="1334"/>
      <c r="GF15" s="1334"/>
      <c r="GG15" s="1334"/>
      <c r="GH15" s="1334"/>
      <c r="GI15" s="1334"/>
      <c r="GJ15" s="1334"/>
      <c r="GK15" s="1334"/>
      <c r="GL15" s="1334"/>
      <c r="GM15" s="1334"/>
      <c r="GN15" s="1334"/>
      <c r="GO15" s="1334"/>
      <c r="GP15" s="1334"/>
      <c r="GQ15" s="1334"/>
      <c r="GR15" s="1334"/>
      <c r="GS15" s="1334"/>
      <c r="GT15" s="1334"/>
      <c r="GU15" s="1334"/>
      <c r="GV15" s="1334"/>
      <c r="GW15" s="1334"/>
      <c r="GX15" s="1334"/>
      <c r="GY15" s="1334"/>
      <c r="GZ15" s="1334"/>
      <c r="HA15" s="1334"/>
      <c r="HB15" s="1334"/>
      <c r="HC15" s="1334"/>
      <c r="HD15" s="1334"/>
      <c r="HE15" s="1334"/>
      <c r="HF15" s="1334"/>
      <c r="HG15" s="1334"/>
      <c r="HH15" s="1334"/>
      <c r="HI15" s="1334"/>
      <c r="HJ15" s="1334"/>
      <c r="HK15" s="1334"/>
      <c r="HL15" s="1334"/>
      <c r="HM15" s="1334"/>
      <c r="HN15" s="1334"/>
      <c r="HO15" s="1334"/>
      <c r="HP15" s="1334"/>
      <c r="HQ15" s="1334"/>
      <c r="HR15" s="1334"/>
      <c r="HS15" s="1334"/>
      <c r="HT15" s="1334"/>
      <c r="HU15" s="1334"/>
      <c r="HV15" s="1334"/>
    </row>
    <row r="16" spans="1:230" s="1335" customFormat="1" ht="31.7" hidden="1" customHeight="1">
      <c r="A16" s="1336" t="s">
        <v>846</v>
      </c>
      <c r="B16" s="1331" t="s">
        <v>847</v>
      </c>
      <c r="C16" s="1332"/>
      <c r="D16" s="1332"/>
      <c r="E16" s="1332"/>
      <c r="F16" s="1386"/>
      <c r="G16" s="1332"/>
      <c r="H16" s="1332"/>
      <c r="I16" s="1333"/>
      <c r="J16" s="1333"/>
      <c r="K16" s="1388"/>
      <c r="L16" s="1388"/>
      <c r="M16" s="1388"/>
      <c r="N16" s="1388"/>
      <c r="O16" s="1334"/>
      <c r="P16" s="1334"/>
      <c r="Q16" s="1334"/>
      <c r="R16" s="1334"/>
      <c r="S16" s="1334"/>
      <c r="T16" s="1334"/>
      <c r="U16" s="1334"/>
      <c r="V16" s="1334"/>
      <c r="W16" s="1334"/>
      <c r="X16" s="1334"/>
      <c r="Y16" s="1334"/>
      <c r="Z16" s="1334"/>
      <c r="AA16" s="1334"/>
      <c r="AB16" s="1334"/>
      <c r="AC16" s="1334"/>
      <c r="AD16" s="1334"/>
      <c r="AE16" s="1334"/>
      <c r="AF16" s="1334"/>
      <c r="AG16" s="1334"/>
      <c r="AH16" s="1334"/>
      <c r="AI16" s="1334"/>
      <c r="AJ16" s="1334"/>
      <c r="AK16" s="1334"/>
      <c r="AL16" s="1334"/>
      <c r="AM16" s="1334"/>
      <c r="AN16" s="1334"/>
      <c r="AO16" s="1334"/>
      <c r="AP16" s="1334"/>
      <c r="AQ16" s="1334"/>
      <c r="AR16" s="1334"/>
      <c r="AS16" s="1334"/>
      <c r="AT16" s="1334"/>
      <c r="AU16" s="1334"/>
      <c r="AV16" s="1334"/>
      <c r="AW16" s="1334"/>
      <c r="AX16" s="1334"/>
      <c r="AY16" s="1334"/>
      <c r="AZ16" s="1334"/>
      <c r="BA16" s="1334"/>
      <c r="BB16" s="1334"/>
      <c r="BC16" s="1334"/>
      <c r="BD16" s="1334"/>
      <c r="BE16" s="1334"/>
      <c r="BF16" s="1334"/>
      <c r="BG16" s="1334"/>
      <c r="BH16" s="1334"/>
      <c r="BI16" s="1334"/>
      <c r="BJ16" s="1334"/>
      <c r="BK16" s="1334"/>
      <c r="BL16" s="1334"/>
      <c r="BM16" s="1334"/>
      <c r="BN16" s="1334"/>
      <c r="BO16" s="1334"/>
      <c r="BP16" s="1334"/>
      <c r="BQ16" s="1334"/>
      <c r="BR16" s="1334"/>
      <c r="BS16" s="1334"/>
      <c r="BT16" s="1334"/>
      <c r="BU16" s="1334"/>
      <c r="BV16" s="1334"/>
      <c r="BW16" s="1334"/>
      <c r="BX16" s="1334"/>
      <c r="BY16" s="1334"/>
      <c r="BZ16" s="1334"/>
      <c r="CA16" s="1334"/>
      <c r="CB16" s="1334"/>
      <c r="CC16" s="1334"/>
      <c r="CD16" s="1334"/>
      <c r="CE16" s="1334"/>
      <c r="CF16" s="1334"/>
      <c r="CG16" s="1334"/>
      <c r="CH16" s="1334"/>
      <c r="CI16" s="1334"/>
      <c r="CJ16" s="1334"/>
      <c r="CK16" s="1334"/>
      <c r="CL16" s="1334"/>
      <c r="CM16" s="1334"/>
      <c r="CN16" s="1334"/>
      <c r="CO16" s="1334"/>
      <c r="CP16" s="1334"/>
      <c r="CQ16" s="1334"/>
      <c r="CR16" s="1334"/>
      <c r="CS16" s="1334"/>
      <c r="CT16" s="1334"/>
      <c r="CU16" s="1334"/>
      <c r="CV16" s="1334"/>
      <c r="CW16" s="1334"/>
      <c r="CX16" s="1334"/>
      <c r="CY16" s="1334"/>
      <c r="CZ16" s="1334"/>
      <c r="DA16" s="1334"/>
      <c r="DB16" s="1334"/>
      <c r="DC16" s="1334"/>
      <c r="DD16" s="1334"/>
      <c r="DE16" s="1334"/>
      <c r="DF16" s="1334"/>
      <c r="DG16" s="1334"/>
      <c r="DH16" s="1334"/>
      <c r="DI16" s="1334"/>
      <c r="DJ16" s="1334"/>
      <c r="DK16" s="1334"/>
      <c r="DL16" s="1334"/>
      <c r="DM16" s="1334"/>
      <c r="DN16" s="1334"/>
      <c r="DO16" s="1334"/>
      <c r="DP16" s="1334"/>
      <c r="DQ16" s="1334"/>
      <c r="DR16" s="1334"/>
      <c r="DS16" s="1334"/>
      <c r="DT16" s="1334"/>
      <c r="DU16" s="1334"/>
      <c r="DV16" s="1334"/>
      <c r="DW16" s="1334"/>
      <c r="DX16" s="1334"/>
      <c r="DY16" s="1334"/>
      <c r="DZ16" s="1334"/>
      <c r="EA16" s="1334"/>
      <c r="EB16" s="1334"/>
      <c r="EC16" s="1334"/>
      <c r="ED16" s="1334"/>
      <c r="EE16" s="1334"/>
      <c r="EF16" s="1334"/>
      <c r="EG16" s="1334"/>
      <c r="EH16" s="1334"/>
      <c r="EI16" s="1334"/>
      <c r="EJ16" s="1334"/>
      <c r="EK16" s="1334"/>
      <c r="EL16" s="1334"/>
      <c r="EM16" s="1334"/>
      <c r="EN16" s="1334"/>
      <c r="EO16" s="1334"/>
      <c r="EP16" s="1334"/>
      <c r="EQ16" s="1334"/>
      <c r="ER16" s="1334"/>
      <c r="ES16" s="1334"/>
      <c r="ET16" s="1334"/>
      <c r="EU16" s="1334"/>
      <c r="EV16" s="1334"/>
      <c r="EW16" s="1334"/>
      <c r="EX16" s="1334"/>
      <c r="EY16" s="1334"/>
      <c r="EZ16" s="1334"/>
      <c r="FA16" s="1334"/>
      <c r="FB16" s="1334"/>
      <c r="FC16" s="1334"/>
      <c r="FD16" s="1334"/>
      <c r="FE16" s="1334"/>
      <c r="FF16" s="1334"/>
      <c r="FG16" s="1334"/>
      <c r="FH16" s="1334"/>
      <c r="FI16" s="1334"/>
      <c r="FJ16" s="1334"/>
      <c r="FK16" s="1334"/>
      <c r="FL16" s="1334"/>
      <c r="FM16" s="1334"/>
      <c r="FN16" s="1334"/>
      <c r="FO16" s="1334"/>
      <c r="FP16" s="1334"/>
      <c r="FQ16" s="1334"/>
      <c r="FR16" s="1334"/>
      <c r="FS16" s="1334"/>
      <c r="FT16" s="1334"/>
      <c r="FU16" s="1334"/>
      <c r="FV16" s="1334"/>
      <c r="FW16" s="1334"/>
      <c r="FX16" s="1334"/>
      <c r="FY16" s="1334"/>
      <c r="FZ16" s="1334"/>
      <c r="GA16" s="1334"/>
      <c r="GB16" s="1334"/>
      <c r="GC16" s="1334"/>
      <c r="GD16" s="1334"/>
      <c r="GE16" s="1334"/>
      <c r="GF16" s="1334"/>
      <c r="GG16" s="1334"/>
      <c r="GH16" s="1334"/>
      <c r="GI16" s="1334"/>
      <c r="GJ16" s="1334"/>
      <c r="GK16" s="1334"/>
      <c r="GL16" s="1334"/>
      <c r="GM16" s="1334"/>
      <c r="GN16" s="1334"/>
      <c r="GO16" s="1334"/>
      <c r="GP16" s="1334"/>
      <c r="GQ16" s="1334"/>
      <c r="GR16" s="1334"/>
      <c r="GS16" s="1334"/>
      <c r="GT16" s="1334"/>
      <c r="GU16" s="1334"/>
      <c r="GV16" s="1334"/>
      <c r="GW16" s="1334"/>
      <c r="GX16" s="1334"/>
      <c r="GY16" s="1334"/>
      <c r="GZ16" s="1334"/>
      <c r="HA16" s="1334"/>
      <c r="HB16" s="1334"/>
      <c r="HC16" s="1334"/>
      <c r="HD16" s="1334"/>
      <c r="HE16" s="1334"/>
      <c r="HF16" s="1334"/>
      <c r="HG16" s="1334"/>
      <c r="HH16" s="1334"/>
      <c r="HI16" s="1334"/>
      <c r="HJ16" s="1334"/>
      <c r="HK16" s="1334"/>
      <c r="HL16" s="1334"/>
      <c r="HM16" s="1334"/>
      <c r="HN16" s="1334"/>
      <c r="HO16" s="1334"/>
      <c r="HP16" s="1334"/>
      <c r="HQ16" s="1334"/>
      <c r="HR16" s="1334"/>
      <c r="HS16" s="1334"/>
      <c r="HT16" s="1334"/>
      <c r="HU16" s="1334"/>
      <c r="HV16" s="1334"/>
    </row>
    <row r="17" spans="1:230" s="1335" customFormat="1" ht="47.25" hidden="1" customHeight="1">
      <c r="A17" s="1336" t="s">
        <v>848</v>
      </c>
      <c r="B17" s="1331" t="s">
        <v>849</v>
      </c>
      <c r="C17" s="1332"/>
      <c r="D17" s="1332"/>
      <c r="E17" s="1332"/>
      <c r="F17" s="1386"/>
      <c r="G17" s="1332"/>
      <c r="H17" s="1332"/>
      <c r="I17" s="1333"/>
      <c r="J17" s="1333"/>
      <c r="K17" s="1388"/>
      <c r="L17" s="1388"/>
      <c r="M17" s="1388"/>
      <c r="N17" s="1388"/>
      <c r="O17" s="1334"/>
      <c r="P17" s="1334"/>
      <c r="Q17" s="1334"/>
      <c r="R17" s="1334"/>
      <c r="S17" s="1334"/>
      <c r="T17" s="1334"/>
      <c r="U17" s="1334"/>
      <c r="V17" s="1334"/>
      <c r="W17" s="1334"/>
      <c r="X17" s="1334"/>
      <c r="Y17" s="1334"/>
      <c r="Z17" s="1334"/>
      <c r="AA17" s="1334"/>
      <c r="AB17" s="1334"/>
      <c r="AC17" s="1334"/>
      <c r="AD17" s="1334"/>
      <c r="AE17" s="1334"/>
      <c r="AF17" s="1334"/>
      <c r="AG17" s="1334"/>
      <c r="AH17" s="1334"/>
      <c r="AI17" s="1334"/>
      <c r="AJ17" s="1334"/>
      <c r="AK17" s="1334"/>
      <c r="AL17" s="1334"/>
      <c r="AM17" s="1334"/>
      <c r="AN17" s="1334"/>
      <c r="AO17" s="1334"/>
      <c r="AP17" s="1334"/>
      <c r="AQ17" s="1334"/>
      <c r="AR17" s="1334"/>
      <c r="AS17" s="1334"/>
      <c r="AT17" s="1334"/>
      <c r="AU17" s="1334"/>
      <c r="AV17" s="1334"/>
      <c r="AW17" s="1334"/>
      <c r="AX17" s="1334"/>
      <c r="AY17" s="1334"/>
      <c r="AZ17" s="1334"/>
      <c r="BA17" s="1334"/>
      <c r="BB17" s="1334"/>
      <c r="BC17" s="1334"/>
      <c r="BD17" s="1334"/>
      <c r="BE17" s="1334"/>
      <c r="BF17" s="1334"/>
      <c r="BG17" s="1334"/>
      <c r="BH17" s="1334"/>
      <c r="BI17" s="1334"/>
      <c r="BJ17" s="1334"/>
      <c r="BK17" s="1334"/>
      <c r="BL17" s="1334"/>
      <c r="BM17" s="1334"/>
      <c r="BN17" s="1334"/>
      <c r="BO17" s="1334"/>
      <c r="BP17" s="1334"/>
      <c r="BQ17" s="1334"/>
      <c r="BR17" s="1334"/>
      <c r="BS17" s="1334"/>
      <c r="BT17" s="1334"/>
      <c r="BU17" s="1334"/>
      <c r="BV17" s="1334"/>
      <c r="BW17" s="1334"/>
      <c r="BX17" s="1334"/>
      <c r="BY17" s="1334"/>
      <c r="BZ17" s="1334"/>
      <c r="CA17" s="1334"/>
      <c r="CB17" s="1334"/>
      <c r="CC17" s="1334"/>
      <c r="CD17" s="1334"/>
      <c r="CE17" s="1334"/>
      <c r="CF17" s="1334"/>
      <c r="CG17" s="1334"/>
      <c r="CH17" s="1334"/>
      <c r="CI17" s="1334"/>
      <c r="CJ17" s="1334"/>
      <c r="CK17" s="1334"/>
      <c r="CL17" s="1334"/>
      <c r="CM17" s="1334"/>
      <c r="CN17" s="1334"/>
      <c r="CO17" s="1334"/>
      <c r="CP17" s="1334"/>
      <c r="CQ17" s="1334"/>
      <c r="CR17" s="1334"/>
      <c r="CS17" s="1334"/>
      <c r="CT17" s="1334"/>
      <c r="CU17" s="1334"/>
      <c r="CV17" s="1334"/>
      <c r="CW17" s="1334"/>
      <c r="CX17" s="1334"/>
      <c r="CY17" s="1334"/>
      <c r="CZ17" s="1334"/>
      <c r="DA17" s="1334"/>
      <c r="DB17" s="1334"/>
      <c r="DC17" s="1334"/>
      <c r="DD17" s="1334"/>
      <c r="DE17" s="1334"/>
      <c r="DF17" s="1334"/>
      <c r="DG17" s="1334"/>
      <c r="DH17" s="1334"/>
      <c r="DI17" s="1334"/>
      <c r="DJ17" s="1334"/>
      <c r="DK17" s="1334"/>
      <c r="DL17" s="1334"/>
      <c r="DM17" s="1334"/>
      <c r="DN17" s="1334"/>
      <c r="DO17" s="1334"/>
      <c r="DP17" s="1334"/>
      <c r="DQ17" s="1334"/>
      <c r="DR17" s="1334"/>
      <c r="DS17" s="1334"/>
      <c r="DT17" s="1334"/>
      <c r="DU17" s="1334"/>
      <c r="DV17" s="1334"/>
      <c r="DW17" s="1334"/>
      <c r="DX17" s="1334"/>
      <c r="DY17" s="1334"/>
      <c r="DZ17" s="1334"/>
      <c r="EA17" s="1334"/>
      <c r="EB17" s="1334"/>
      <c r="EC17" s="1334"/>
      <c r="ED17" s="1334"/>
      <c r="EE17" s="1334"/>
      <c r="EF17" s="1334"/>
      <c r="EG17" s="1334"/>
      <c r="EH17" s="1334"/>
      <c r="EI17" s="1334"/>
      <c r="EJ17" s="1334"/>
      <c r="EK17" s="1334"/>
      <c r="EL17" s="1334"/>
      <c r="EM17" s="1334"/>
      <c r="EN17" s="1334"/>
      <c r="EO17" s="1334"/>
      <c r="EP17" s="1334"/>
      <c r="EQ17" s="1334"/>
      <c r="ER17" s="1334"/>
      <c r="ES17" s="1334"/>
      <c r="ET17" s="1334"/>
      <c r="EU17" s="1334"/>
      <c r="EV17" s="1334"/>
      <c r="EW17" s="1334"/>
      <c r="EX17" s="1334"/>
      <c r="EY17" s="1334"/>
      <c r="EZ17" s="1334"/>
      <c r="FA17" s="1334"/>
      <c r="FB17" s="1334"/>
      <c r="FC17" s="1334"/>
      <c r="FD17" s="1334"/>
      <c r="FE17" s="1334"/>
      <c r="FF17" s="1334"/>
      <c r="FG17" s="1334"/>
      <c r="FH17" s="1334"/>
      <c r="FI17" s="1334"/>
      <c r="FJ17" s="1334"/>
      <c r="FK17" s="1334"/>
      <c r="FL17" s="1334"/>
      <c r="FM17" s="1334"/>
      <c r="FN17" s="1334"/>
      <c r="FO17" s="1334"/>
      <c r="FP17" s="1334"/>
      <c r="FQ17" s="1334"/>
      <c r="FR17" s="1334"/>
      <c r="FS17" s="1334"/>
      <c r="FT17" s="1334"/>
      <c r="FU17" s="1334"/>
      <c r="FV17" s="1334"/>
      <c r="FW17" s="1334"/>
      <c r="FX17" s="1334"/>
      <c r="FY17" s="1334"/>
      <c r="FZ17" s="1334"/>
      <c r="GA17" s="1334"/>
      <c r="GB17" s="1334"/>
      <c r="GC17" s="1334"/>
      <c r="GD17" s="1334"/>
      <c r="GE17" s="1334"/>
      <c r="GF17" s="1334"/>
      <c r="GG17" s="1334"/>
      <c r="GH17" s="1334"/>
      <c r="GI17" s="1334"/>
      <c r="GJ17" s="1334"/>
      <c r="GK17" s="1334"/>
      <c r="GL17" s="1334"/>
      <c r="GM17" s="1334"/>
      <c r="GN17" s="1334"/>
      <c r="GO17" s="1334"/>
      <c r="GP17" s="1334"/>
      <c r="GQ17" s="1334"/>
      <c r="GR17" s="1334"/>
      <c r="GS17" s="1334"/>
      <c r="GT17" s="1334"/>
      <c r="GU17" s="1334"/>
      <c r="GV17" s="1334"/>
      <c r="GW17" s="1334"/>
      <c r="GX17" s="1334"/>
      <c r="GY17" s="1334"/>
      <c r="GZ17" s="1334"/>
      <c r="HA17" s="1334"/>
      <c r="HB17" s="1334"/>
      <c r="HC17" s="1334"/>
      <c r="HD17" s="1334"/>
      <c r="HE17" s="1334"/>
      <c r="HF17" s="1334"/>
      <c r="HG17" s="1334"/>
      <c r="HH17" s="1334"/>
      <c r="HI17" s="1334"/>
      <c r="HJ17" s="1334"/>
      <c r="HK17" s="1334"/>
      <c r="HL17" s="1334"/>
      <c r="HM17" s="1334"/>
      <c r="HN17" s="1334"/>
      <c r="HO17" s="1334"/>
      <c r="HP17" s="1334"/>
      <c r="HQ17" s="1334"/>
      <c r="HR17" s="1334"/>
      <c r="HS17" s="1334"/>
      <c r="HT17" s="1334"/>
      <c r="HU17" s="1334"/>
      <c r="HV17" s="1334"/>
    </row>
    <row r="18" spans="1:230" s="1335" customFormat="1" ht="47.25" hidden="1" customHeight="1">
      <c r="A18" s="1336" t="s">
        <v>850</v>
      </c>
      <c r="B18" s="1331" t="s">
        <v>851</v>
      </c>
      <c r="C18" s="1332"/>
      <c r="D18" s="1332"/>
      <c r="E18" s="1332"/>
      <c r="F18" s="1386"/>
      <c r="G18" s="1332"/>
      <c r="H18" s="1332"/>
      <c r="I18" s="1333"/>
      <c r="J18" s="1333"/>
      <c r="K18" s="1388"/>
      <c r="L18" s="1388"/>
      <c r="M18" s="1388"/>
      <c r="N18" s="1388"/>
      <c r="O18" s="1334"/>
      <c r="P18" s="1334"/>
      <c r="Q18" s="1334"/>
      <c r="R18" s="1334"/>
      <c r="S18" s="1334"/>
      <c r="T18" s="1334"/>
      <c r="U18" s="1334"/>
      <c r="V18" s="1334"/>
      <c r="W18" s="1334"/>
      <c r="X18" s="1334"/>
      <c r="Y18" s="1334"/>
      <c r="Z18" s="1334"/>
      <c r="AA18" s="1334"/>
      <c r="AB18" s="1334"/>
      <c r="AC18" s="1334"/>
      <c r="AD18" s="1334"/>
      <c r="AE18" s="1334"/>
      <c r="AF18" s="1334"/>
      <c r="AG18" s="1334"/>
      <c r="AH18" s="1334"/>
      <c r="AI18" s="1334"/>
      <c r="AJ18" s="1334"/>
      <c r="AK18" s="1334"/>
      <c r="AL18" s="1334"/>
      <c r="AM18" s="1334"/>
      <c r="AN18" s="1334"/>
      <c r="AO18" s="1334"/>
      <c r="AP18" s="1334"/>
      <c r="AQ18" s="1334"/>
      <c r="AR18" s="1334"/>
      <c r="AS18" s="1334"/>
      <c r="AT18" s="1334"/>
      <c r="AU18" s="1334"/>
      <c r="AV18" s="1334"/>
      <c r="AW18" s="1334"/>
      <c r="AX18" s="1334"/>
      <c r="AY18" s="1334"/>
      <c r="AZ18" s="1334"/>
      <c r="BA18" s="1334"/>
      <c r="BB18" s="1334"/>
      <c r="BC18" s="1334"/>
      <c r="BD18" s="1334"/>
      <c r="BE18" s="1334"/>
      <c r="BF18" s="1334"/>
      <c r="BG18" s="1334"/>
      <c r="BH18" s="1334"/>
      <c r="BI18" s="1334"/>
      <c r="BJ18" s="1334"/>
      <c r="BK18" s="1334"/>
      <c r="BL18" s="1334"/>
      <c r="BM18" s="1334"/>
      <c r="BN18" s="1334"/>
      <c r="BO18" s="1334"/>
      <c r="BP18" s="1334"/>
      <c r="BQ18" s="1334"/>
      <c r="BR18" s="1334"/>
      <c r="BS18" s="1334"/>
      <c r="BT18" s="1334"/>
      <c r="BU18" s="1334"/>
      <c r="BV18" s="1334"/>
      <c r="BW18" s="1334"/>
      <c r="BX18" s="1334"/>
      <c r="BY18" s="1334"/>
      <c r="BZ18" s="1334"/>
      <c r="CA18" s="1334"/>
      <c r="CB18" s="1334"/>
      <c r="CC18" s="1334"/>
      <c r="CD18" s="1334"/>
      <c r="CE18" s="1334"/>
      <c r="CF18" s="1334"/>
      <c r="CG18" s="1334"/>
      <c r="CH18" s="1334"/>
      <c r="CI18" s="1334"/>
      <c r="CJ18" s="1334"/>
      <c r="CK18" s="1334"/>
      <c r="CL18" s="1334"/>
      <c r="CM18" s="1334"/>
      <c r="CN18" s="1334"/>
      <c r="CO18" s="1334"/>
      <c r="CP18" s="1334"/>
      <c r="CQ18" s="1334"/>
      <c r="CR18" s="1334"/>
      <c r="CS18" s="1334"/>
      <c r="CT18" s="1334"/>
      <c r="CU18" s="1334"/>
      <c r="CV18" s="1334"/>
      <c r="CW18" s="1334"/>
      <c r="CX18" s="1334"/>
      <c r="CY18" s="1334"/>
      <c r="CZ18" s="1334"/>
      <c r="DA18" s="1334"/>
      <c r="DB18" s="1334"/>
      <c r="DC18" s="1334"/>
      <c r="DD18" s="1334"/>
      <c r="DE18" s="1334"/>
      <c r="DF18" s="1334"/>
      <c r="DG18" s="1334"/>
      <c r="DH18" s="1334"/>
      <c r="DI18" s="1334"/>
      <c r="DJ18" s="1334"/>
      <c r="DK18" s="1334"/>
      <c r="DL18" s="1334"/>
      <c r="DM18" s="1334"/>
      <c r="DN18" s="1334"/>
      <c r="DO18" s="1334"/>
      <c r="DP18" s="1334"/>
      <c r="DQ18" s="1334"/>
      <c r="DR18" s="1334"/>
      <c r="DS18" s="1334"/>
      <c r="DT18" s="1334"/>
      <c r="DU18" s="1334"/>
      <c r="DV18" s="1334"/>
      <c r="DW18" s="1334"/>
      <c r="DX18" s="1334"/>
      <c r="DY18" s="1334"/>
      <c r="DZ18" s="1334"/>
      <c r="EA18" s="1334"/>
      <c r="EB18" s="1334"/>
      <c r="EC18" s="1334"/>
      <c r="ED18" s="1334"/>
      <c r="EE18" s="1334"/>
      <c r="EF18" s="1334"/>
      <c r="EG18" s="1334"/>
      <c r="EH18" s="1334"/>
      <c r="EI18" s="1334"/>
      <c r="EJ18" s="1334"/>
      <c r="EK18" s="1334"/>
      <c r="EL18" s="1334"/>
      <c r="EM18" s="1334"/>
      <c r="EN18" s="1334"/>
      <c r="EO18" s="1334"/>
      <c r="EP18" s="1334"/>
      <c r="EQ18" s="1334"/>
      <c r="ER18" s="1334"/>
      <c r="ES18" s="1334"/>
      <c r="ET18" s="1334"/>
      <c r="EU18" s="1334"/>
      <c r="EV18" s="1334"/>
      <c r="EW18" s="1334"/>
      <c r="EX18" s="1334"/>
      <c r="EY18" s="1334"/>
      <c r="EZ18" s="1334"/>
      <c r="FA18" s="1334"/>
      <c r="FB18" s="1334"/>
      <c r="FC18" s="1334"/>
      <c r="FD18" s="1334"/>
      <c r="FE18" s="1334"/>
      <c r="FF18" s="1334"/>
      <c r="FG18" s="1334"/>
      <c r="FH18" s="1334"/>
      <c r="FI18" s="1334"/>
      <c r="FJ18" s="1334"/>
      <c r="FK18" s="1334"/>
      <c r="FL18" s="1334"/>
      <c r="FM18" s="1334"/>
      <c r="FN18" s="1334"/>
      <c r="FO18" s="1334"/>
      <c r="FP18" s="1334"/>
      <c r="FQ18" s="1334"/>
      <c r="FR18" s="1334"/>
      <c r="FS18" s="1334"/>
      <c r="FT18" s="1334"/>
      <c r="FU18" s="1334"/>
      <c r="FV18" s="1334"/>
      <c r="FW18" s="1334"/>
      <c r="FX18" s="1334"/>
      <c r="FY18" s="1334"/>
      <c r="FZ18" s="1334"/>
      <c r="GA18" s="1334"/>
      <c r="GB18" s="1334"/>
      <c r="GC18" s="1334"/>
      <c r="GD18" s="1334"/>
      <c r="GE18" s="1334"/>
      <c r="GF18" s="1334"/>
      <c r="GG18" s="1334"/>
      <c r="GH18" s="1334"/>
      <c r="GI18" s="1334"/>
      <c r="GJ18" s="1334"/>
      <c r="GK18" s="1334"/>
      <c r="GL18" s="1334"/>
      <c r="GM18" s="1334"/>
      <c r="GN18" s="1334"/>
      <c r="GO18" s="1334"/>
      <c r="GP18" s="1334"/>
      <c r="GQ18" s="1334"/>
      <c r="GR18" s="1334"/>
      <c r="GS18" s="1334"/>
      <c r="GT18" s="1334"/>
      <c r="GU18" s="1334"/>
      <c r="GV18" s="1334"/>
      <c r="GW18" s="1334"/>
      <c r="GX18" s="1334"/>
      <c r="GY18" s="1334"/>
      <c r="GZ18" s="1334"/>
      <c r="HA18" s="1334"/>
      <c r="HB18" s="1334"/>
      <c r="HC18" s="1334"/>
      <c r="HD18" s="1334"/>
      <c r="HE18" s="1334"/>
      <c r="HF18" s="1334"/>
      <c r="HG18" s="1334"/>
      <c r="HH18" s="1334"/>
      <c r="HI18" s="1334"/>
      <c r="HJ18" s="1334"/>
      <c r="HK18" s="1334"/>
      <c r="HL18" s="1334"/>
      <c r="HM18" s="1334"/>
      <c r="HN18" s="1334"/>
      <c r="HO18" s="1334"/>
      <c r="HP18" s="1334"/>
      <c r="HQ18" s="1334"/>
      <c r="HR18" s="1334"/>
      <c r="HS18" s="1334"/>
      <c r="HT18" s="1334"/>
      <c r="HU18" s="1334"/>
      <c r="HV18" s="1334"/>
    </row>
    <row r="19" spans="1:230" s="1335" customFormat="1" ht="31.7" hidden="1" customHeight="1">
      <c r="A19" s="1336" t="s">
        <v>852</v>
      </c>
      <c r="B19" s="1331" t="s">
        <v>853</v>
      </c>
      <c r="C19" s="1332"/>
      <c r="D19" s="1332"/>
      <c r="E19" s="1332"/>
      <c r="F19" s="1386"/>
      <c r="G19" s="1332"/>
      <c r="H19" s="1332"/>
      <c r="I19" s="1333"/>
      <c r="J19" s="1333"/>
      <c r="K19" s="1388"/>
      <c r="L19" s="1388"/>
      <c r="M19" s="1388"/>
      <c r="N19" s="1388"/>
      <c r="O19" s="1334"/>
      <c r="P19" s="1334"/>
      <c r="Q19" s="1334"/>
      <c r="R19" s="1334"/>
      <c r="S19" s="1334"/>
      <c r="T19" s="1334"/>
      <c r="U19" s="1334"/>
      <c r="V19" s="1334"/>
      <c r="W19" s="1334"/>
      <c r="X19" s="1334"/>
      <c r="Y19" s="1334"/>
      <c r="Z19" s="1334"/>
      <c r="AA19" s="1334"/>
      <c r="AB19" s="1334"/>
      <c r="AC19" s="1334"/>
      <c r="AD19" s="1334"/>
      <c r="AE19" s="1334"/>
      <c r="AF19" s="1334"/>
      <c r="AG19" s="1334"/>
      <c r="AH19" s="1334"/>
      <c r="AI19" s="1334"/>
      <c r="AJ19" s="1334"/>
      <c r="AK19" s="1334"/>
      <c r="AL19" s="1334"/>
      <c r="AM19" s="1334"/>
      <c r="AN19" s="1334"/>
      <c r="AO19" s="1334"/>
      <c r="AP19" s="1334"/>
      <c r="AQ19" s="1334"/>
      <c r="AR19" s="1334"/>
      <c r="AS19" s="1334"/>
      <c r="AT19" s="1334"/>
      <c r="AU19" s="1334"/>
      <c r="AV19" s="1334"/>
      <c r="AW19" s="1334"/>
      <c r="AX19" s="1334"/>
      <c r="AY19" s="1334"/>
      <c r="AZ19" s="1334"/>
      <c r="BA19" s="1334"/>
      <c r="BB19" s="1334"/>
      <c r="BC19" s="1334"/>
      <c r="BD19" s="1334"/>
      <c r="BE19" s="1334"/>
      <c r="BF19" s="1334"/>
      <c r="BG19" s="1334"/>
      <c r="BH19" s="1334"/>
      <c r="BI19" s="1334"/>
      <c r="BJ19" s="1334"/>
      <c r="BK19" s="1334"/>
      <c r="BL19" s="1334"/>
      <c r="BM19" s="1334"/>
      <c r="BN19" s="1334"/>
      <c r="BO19" s="1334"/>
      <c r="BP19" s="1334"/>
      <c r="BQ19" s="1334"/>
      <c r="BR19" s="1334"/>
      <c r="BS19" s="1334"/>
      <c r="BT19" s="1334"/>
      <c r="BU19" s="1334"/>
      <c r="BV19" s="1334"/>
      <c r="BW19" s="1334"/>
      <c r="BX19" s="1334"/>
      <c r="BY19" s="1334"/>
      <c r="BZ19" s="1334"/>
      <c r="CA19" s="1334"/>
      <c r="CB19" s="1334"/>
      <c r="CC19" s="1334"/>
      <c r="CD19" s="1334"/>
      <c r="CE19" s="1334"/>
      <c r="CF19" s="1334"/>
      <c r="CG19" s="1334"/>
      <c r="CH19" s="1334"/>
      <c r="CI19" s="1334"/>
      <c r="CJ19" s="1334"/>
      <c r="CK19" s="1334"/>
      <c r="CL19" s="1334"/>
      <c r="CM19" s="1334"/>
      <c r="CN19" s="1334"/>
      <c r="CO19" s="1334"/>
      <c r="CP19" s="1334"/>
      <c r="CQ19" s="1334"/>
      <c r="CR19" s="1334"/>
      <c r="CS19" s="1334"/>
      <c r="CT19" s="1334"/>
      <c r="CU19" s="1334"/>
      <c r="CV19" s="1334"/>
      <c r="CW19" s="1334"/>
      <c r="CX19" s="1334"/>
      <c r="CY19" s="1334"/>
      <c r="CZ19" s="1334"/>
      <c r="DA19" s="1334"/>
      <c r="DB19" s="1334"/>
      <c r="DC19" s="1334"/>
      <c r="DD19" s="1334"/>
      <c r="DE19" s="1334"/>
      <c r="DF19" s="1334"/>
      <c r="DG19" s="1334"/>
      <c r="DH19" s="1334"/>
      <c r="DI19" s="1334"/>
      <c r="DJ19" s="1334"/>
      <c r="DK19" s="1334"/>
      <c r="DL19" s="1334"/>
      <c r="DM19" s="1334"/>
      <c r="DN19" s="1334"/>
      <c r="DO19" s="1334"/>
      <c r="DP19" s="1334"/>
      <c r="DQ19" s="1334"/>
      <c r="DR19" s="1334"/>
      <c r="DS19" s="1334"/>
      <c r="DT19" s="1334"/>
      <c r="DU19" s="1334"/>
      <c r="DV19" s="1334"/>
      <c r="DW19" s="1334"/>
      <c r="DX19" s="1334"/>
      <c r="DY19" s="1334"/>
      <c r="DZ19" s="1334"/>
      <c r="EA19" s="1334"/>
      <c r="EB19" s="1334"/>
      <c r="EC19" s="1334"/>
      <c r="ED19" s="1334"/>
      <c r="EE19" s="1334"/>
      <c r="EF19" s="1334"/>
      <c r="EG19" s="1334"/>
      <c r="EH19" s="1334"/>
      <c r="EI19" s="1334"/>
      <c r="EJ19" s="1334"/>
      <c r="EK19" s="1334"/>
      <c r="EL19" s="1334"/>
      <c r="EM19" s="1334"/>
      <c r="EN19" s="1334"/>
      <c r="EO19" s="1334"/>
      <c r="EP19" s="1334"/>
      <c r="EQ19" s="1334"/>
      <c r="ER19" s="1334"/>
      <c r="ES19" s="1334"/>
      <c r="ET19" s="1334"/>
      <c r="EU19" s="1334"/>
      <c r="EV19" s="1334"/>
      <c r="EW19" s="1334"/>
      <c r="EX19" s="1334"/>
      <c r="EY19" s="1334"/>
      <c r="EZ19" s="1334"/>
      <c r="FA19" s="1334"/>
      <c r="FB19" s="1334"/>
      <c r="FC19" s="1334"/>
      <c r="FD19" s="1334"/>
      <c r="FE19" s="1334"/>
      <c r="FF19" s="1334"/>
      <c r="FG19" s="1334"/>
      <c r="FH19" s="1334"/>
      <c r="FI19" s="1334"/>
      <c r="FJ19" s="1334"/>
      <c r="FK19" s="1334"/>
      <c r="FL19" s="1334"/>
      <c r="FM19" s="1334"/>
      <c r="FN19" s="1334"/>
      <c r="FO19" s="1334"/>
      <c r="FP19" s="1334"/>
      <c r="FQ19" s="1334"/>
      <c r="FR19" s="1334"/>
      <c r="FS19" s="1334"/>
      <c r="FT19" s="1334"/>
      <c r="FU19" s="1334"/>
      <c r="FV19" s="1334"/>
      <c r="FW19" s="1334"/>
      <c r="FX19" s="1334"/>
      <c r="FY19" s="1334"/>
      <c r="FZ19" s="1334"/>
      <c r="GA19" s="1334"/>
      <c r="GB19" s="1334"/>
      <c r="GC19" s="1334"/>
      <c r="GD19" s="1334"/>
      <c r="GE19" s="1334"/>
      <c r="GF19" s="1334"/>
      <c r="GG19" s="1334"/>
      <c r="GH19" s="1334"/>
      <c r="GI19" s="1334"/>
      <c r="GJ19" s="1334"/>
      <c r="GK19" s="1334"/>
      <c r="GL19" s="1334"/>
      <c r="GM19" s="1334"/>
      <c r="GN19" s="1334"/>
      <c r="GO19" s="1334"/>
      <c r="GP19" s="1334"/>
      <c r="GQ19" s="1334"/>
      <c r="GR19" s="1334"/>
      <c r="GS19" s="1334"/>
      <c r="GT19" s="1334"/>
      <c r="GU19" s="1334"/>
      <c r="GV19" s="1334"/>
      <c r="GW19" s="1334"/>
      <c r="GX19" s="1334"/>
      <c r="GY19" s="1334"/>
      <c r="GZ19" s="1334"/>
      <c r="HA19" s="1334"/>
      <c r="HB19" s="1334"/>
      <c r="HC19" s="1334"/>
      <c r="HD19" s="1334"/>
      <c r="HE19" s="1334"/>
      <c r="HF19" s="1334"/>
      <c r="HG19" s="1334"/>
      <c r="HH19" s="1334"/>
      <c r="HI19" s="1334"/>
      <c r="HJ19" s="1334"/>
      <c r="HK19" s="1334"/>
      <c r="HL19" s="1334"/>
      <c r="HM19" s="1334"/>
      <c r="HN19" s="1334"/>
      <c r="HO19" s="1334"/>
      <c r="HP19" s="1334"/>
      <c r="HQ19" s="1334"/>
      <c r="HR19" s="1334"/>
      <c r="HS19" s="1334"/>
      <c r="HT19" s="1334"/>
      <c r="HU19" s="1334"/>
      <c r="HV19" s="1334"/>
    </row>
    <row r="20" spans="1:230" s="1335" customFormat="1" ht="15.75" hidden="1" customHeight="1">
      <c r="A20" s="1336" t="s">
        <v>854</v>
      </c>
      <c r="B20" s="1331" t="s">
        <v>855</v>
      </c>
      <c r="C20" s="1332"/>
      <c r="D20" s="1332"/>
      <c r="E20" s="1332"/>
      <c r="F20" s="1386"/>
      <c r="G20" s="1332"/>
      <c r="H20" s="1332"/>
      <c r="I20" s="1333"/>
      <c r="J20" s="1333"/>
      <c r="K20" s="1388"/>
      <c r="L20" s="1388"/>
      <c r="M20" s="1388"/>
      <c r="N20" s="1388"/>
      <c r="O20" s="1334"/>
      <c r="P20" s="1334"/>
      <c r="Q20" s="1334"/>
      <c r="R20" s="1334"/>
      <c r="S20" s="1334"/>
      <c r="T20" s="1334"/>
      <c r="U20" s="1334"/>
      <c r="V20" s="1334"/>
      <c r="W20" s="1334"/>
      <c r="X20" s="1334"/>
      <c r="Y20" s="1334"/>
      <c r="Z20" s="1334"/>
      <c r="AA20" s="1334"/>
      <c r="AB20" s="1334"/>
      <c r="AC20" s="1334"/>
      <c r="AD20" s="1334"/>
      <c r="AE20" s="1334"/>
      <c r="AF20" s="1334"/>
      <c r="AG20" s="1334"/>
      <c r="AH20" s="1334"/>
      <c r="AI20" s="1334"/>
      <c r="AJ20" s="1334"/>
      <c r="AK20" s="1334"/>
      <c r="AL20" s="1334"/>
      <c r="AM20" s="1334"/>
      <c r="AN20" s="1334"/>
      <c r="AO20" s="1334"/>
      <c r="AP20" s="1334"/>
      <c r="AQ20" s="1334"/>
      <c r="AR20" s="1334"/>
      <c r="AS20" s="1334"/>
      <c r="AT20" s="1334"/>
      <c r="AU20" s="1334"/>
      <c r="AV20" s="1334"/>
      <c r="AW20" s="1334"/>
      <c r="AX20" s="1334"/>
      <c r="AY20" s="1334"/>
      <c r="AZ20" s="1334"/>
      <c r="BA20" s="1334"/>
      <c r="BB20" s="1334"/>
      <c r="BC20" s="1334"/>
      <c r="BD20" s="1334"/>
      <c r="BE20" s="1334"/>
      <c r="BF20" s="1334"/>
      <c r="BG20" s="1334"/>
      <c r="BH20" s="1334"/>
      <c r="BI20" s="1334"/>
      <c r="BJ20" s="1334"/>
      <c r="BK20" s="1334"/>
      <c r="BL20" s="1334"/>
      <c r="BM20" s="1334"/>
      <c r="BN20" s="1334"/>
      <c r="BO20" s="1334"/>
      <c r="BP20" s="1334"/>
      <c r="BQ20" s="1334"/>
      <c r="BR20" s="1334"/>
      <c r="BS20" s="1334"/>
      <c r="BT20" s="1334"/>
      <c r="BU20" s="1334"/>
      <c r="BV20" s="1334"/>
      <c r="BW20" s="1334"/>
      <c r="BX20" s="1334"/>
      <c r="BY20" s="1334"/>
      <c r="BZ20" s="1334"/>
      <c r="CA20" s="1334"/>
      <c r="CB20" s="1334"/>
      <c r="CC20" s="1334"/>
      <c r="CD20" s="1334"/>
      <c r="CE20" s="1334"/>
      <c r="CF20" s="1334"/>
      <c r="CG20" s="1334"/>
      <c r="CH20" s="1334"/>
      <c r="CI20" s="1334"/>
      <c r="CJ20" s="1334"/>
      <c r="CK20" s="1334"/>
      <c r="CL20" s="1334"/>
      <c r="CM20" s="1334"/>
      <c r="CN20" s="1334"/>
      <c r="CO20" s="1334"/>
      <c r="CP20" s="1334"/>
      <c r="CQ20" s="1334"/>
      <c r="CR20" s="1334"/>
      <c r="CS20" s="1334"/>
      <c r="CT20" s="1334"/>
      <c r="CU20" s="1334"/>
      <c r="CV20" s="1334"/>
      <c r="CW20" s="1334"/>
      <c r="CX20" s="1334"/>
      <c r="CY20" s="1334"/>
      <c r="CZ20" s="1334"/>
      <c r="DA20" s="1334"/>
      <c r="DB20" s="1334"/>
      <c r="DC20" s="1334"/>
      <c r="DD20" s="1334"/>
      <c r="DE20" s="1334"/>
      <c r="DF20" s="1334"/>
      <c r="DG20" s="1334"/>
      <c r="DH20" s="1334"/>
      <c r="DI20" s="1334"/>
      <c r="DJ20" s="1334"/>
      <c r="DK20" s="1334"/>
      <c r="DL20" s="1334"/>
      <c r="DM20" s="1334"/>
      <c r="DN20" s="1334"/>
      <c r="DO20" s="1334"/>
      <c r="DP20" s="1334"/>
      <c r="DQ20" s="1334"/>
      <c r="DR20" s="1334"/>
      <c r="DS20" s="1334"/>
      <c r="DT20" s="1334"/>
      <c r="DU20" s="1334"/>
      <c r="DV20" s="1334"/>
      <c r="DW20" s="1334"/>
      <c r="DX20" s="1334"/>
      <c r="DY20" s="1334"/>
      <c r="DZ20" s="1334"/>
      <c r="EA20" s="1334"/>
      <c r="EB20" s="1334"/>
      <c r="EC20" s="1334"/>
      <c r="ED20" s="1334"/>
      <c r="EE20" s="1334"/>
      <c r="EF20" s="1334"/>
      <c r="EG20" s="1334"/>
      <c r="EH20" s="1334"/>
      <c r="EI20" s="1334"/>
      <c r="EJ20" s="1334"/>
      <c r="EK20" s="1334"/>
      <c r="EL20" s="1334"/>
      <c r="EM20" s="1334"/>
      <c r="EN20" s="1334"/>
      <c r="EO20" s="1334"/>
      <c r="EP20" s="1334"/>
      <c r="EQ20" s="1334"/>
      <c r="ER20" s="1334"/>
      <c r="ES20" s="1334"/>
      <c r="ET20" s="1334"/>
      <c r="EU20" s="1334"/>
      <c r="EV20" s="1334"/>
      <c r="EW20" s="1334"/>
      <c r="EX20" s="1334"/>
      <c r="EY20" s="1334"/>
      <c r="EZ20" s="1334"/>
      <c r="FA20" s="1334"/>
      <c r="FB20" s="1334"/>
      <c r="FC20" s="1334"/>
      <c r="FD20" s="1334"/>
      <c r="FE20" s="1334"/>
      <c r="FF20" s="1334"/>
      <c r="FG20" s="1334"/>
      <c r="FH20" s="1334"/>
      <c r="FI20" s="1334"/>
      <c r="FJ20" s="1334"/>
      <c r="FK20" s="1334"/>
      <c r="FL20" s="1334"/>
      <c r="FM20" s="1334"/>
      <c r="FN20" s="1334"/>
      <c r="FO20" s="1334"/>
      <c r="FP20" s="1334"/>
      <c r="FQ20" s="1334"/>
      <c r="FR20" s="1334"/>
      <c r="FS20" s="1334"/>
      <c r="FT20" s="1334"/>
      <c r="FU20" s="1334"/>
      <c r="FV20" s="1334"/>
      <c r="FW20" s="1334"/>
      <c r="FX20" s="1334"/>
      <c r="FY20" s="1334"/>
      <c r="FZ20" s="1334"/>
      <c r="GA20" s="1334"/>
      <c r="GB20" s="1334"/>
      <c r="GC20" s="1334"/>
      <c r="GD20" s="1334"/>
      <c r="GE20" s="1334"/>
      <c r="GF20" s="1334"/>
      <c r="GG20" s="1334"/>
      <c r="GH20" s="1334"/>
      <c r="GI20" s="1334"/>
      <c r="GJ20" s="1334"/>
      <c r="GK20" s="1334"/>
      <c r="GL20" s="1334"/>
      <c r="GM20" s="1334"/>
      <c r="GN20" s="1334"/>
      <c r="GO20" s="1334"/>
      <c r="GP20" s="1334"/>
      <c r="GQ20" s="1334"/>
      <c r="GR20" s="1334"/>
      <c r="GS20" s="1334"/>
      <c r="GT20" s="1334"/>
      <c r="GU20" s="1334"/>
      <c r="GV20" s="1334"/>
      <c r="GW20" s="1334"/>
      <c r="GX20" s="1334"/>
      <c r="GY20" s="1334"/>
      <c r="GZ20" s="1334"/>
      <c r="HA20" s="1334"/>
      <c r="HB20" s="1334"/>
      <c r="HC20" s="1334"/>
      <c r="HD20" s="1334"/>
      <c r="HE20" s="1334"/>
      <c r="HF20" s="1334"/>
      <c r="HG20" s="1334"/>
      <c r="HH20" s="1334"/>
      <c r="HI20" s="1334"/>
      <c r="HJ20" s="1334"/>
      <c r="HK20" s="1334"/>
      <c r="HL20" s="1334"/>
      <c r="HM20" s="1334"/>
      <c r="HN20" s="1334"/>
      <c r="HO20" s="1334"/>
      <c r="HP20" s="1334"/>
      <c r="HQ20" s="1334"/>
      <c r="HR20" s="1334"/>
      <c r="HS20" s="1334"/>
      <c r="HT20" s="1334"/>
      <c r="HU20" s="1334"/>
      <c r="HV20" s="1334"/>
    </row>
    <row r="21" spans="1:230" s="1335" customFormat="1" ht="126" hidden="1" customHeight="1">
      <c r="A21" s="1337" t="s">
        <v>856</v>
      </c>
      <c r="B21" s="1331" t="s">
        <v>857</v>
      </c>
      <c r="C21" s="1332"/>
      <c r="D21" s="1332"/>
      <c r="E21" s="1332"/>
      <c r="F21" s="1386"/>
      <c r="G21" s="1332"/>
      <c r="H21" s="1332"/>
      <c r="I21" s="1333"/>
      <c r="J21" s="1333"/>
      <c r="K21" s="1388"/>
      <c r="L21" s="1388"/>
      <c r="M21" s="1388"/>
      <c r="N21" s="1388"/>
      <c r="O21" s="1334"/>
      <c r="P21" s="1334"/>
      <c r="Q21" s="1334"/>
      <c r="R21" s="1334"/>
      <c r="S21" s="1334"/>
      <c r="T21" s="1334"/>
      <c r="U21" s="1334"/>
      <c r="V21" s="1334"/>
      <c r="W21" s="1334"/>
      <c r="X21" s="1334"/>
      <c r="Y21" s="1334"/>
      <c r="Z21" s="1334"/>
      <c r="AA21" s="1334"/>
      <c r="AB21" s="1334"/>
      <c r="AC21" s="1334"/>
      <c r="AD21" s="1334"/>
      <c r="AE21" s="1334"/>
      <c r="AF21" s="1334"/>
      <c r="AG21" s="1334"/>
      <c r="AH21" s="1334"/>
      <c r="AI21" s="1334"/>
      <c r="AJ21" s="1334"/>
      <c r="AK21" s="1334"/>
      <c r="AL21" s="1334"/>
      <c r="AM21" s="1334"/>
      <c r="AN21" s="1334"/>
      <c r="AO21" s="1334"/>
      <c r="AP21" s="1334"/>
      <c r="AQ21" s="1334"/>
      <c r="AR21" s="1334"/>
      <c r="AS21" s="1334"/>
      <c r="AT21" s="1334"/>
      <c r="AU21" s="1334"/>
      <c r="AV21" s="1334"/>
      <c r="AW21" s="1334"/>
      <c r="AX21" s="1334"/>
      <c r="AY21" s="1334"/>
      <c r="AZ21" s="1334"/>
      <c r="BA21" s="1334"/>
      <c r="BB21" s="1334"/>
      <c r="BC21" s="1334"/>
      <c r="BD21" s="1334"/>
      <c r="BE21" s="1334"/>
      <c r="BF21" s="1334"/>
      <c r="BG21" s="1334"/>
      <c r="BH21" s="1334"/>
      <c r="BI21" s="1334"/>
      <c r="BJ21" s="1334"/>
      <c r="BK21" s="1334"/>
      <c r="BL21" s="1334"/>
      <c r="BM21" s="1334"/>
      <c r="BN21" s="1334"/>
      <c r="BO21" s="1334"/>
      <c r="BP21" s="1334"/>
      <c r="BQ21" s="1334"/>
      <c r="BR21" s="1334"/>
      <c r="BS21" s="1334"/>
      <c r="BT21" s="1334"/>
      <c r="BU21" s="1334"/>
      <c r="BV21" s="1334"/>
      <c r="BW21" s="1334"/>
      <c r="BX21" s="1334"/>
      <c r="BY21" s="1334"/>
      <c r="BZ21" s="1334"/>
      <c r="CA21" s="1334"/>
      <c r="CB21" s="1334"/>
      <c r="CC21" s="1334"/>
      <c r="CD21" s="1334"/>
      <c r="CE21" s="1334"/>
      <c r="CF21" s="1334"/>
      <c r="CG21" s="1334"/>
      <c r="CH21" s="1334"/>
      <c r="CI21" s="1334"/>
      <c r="CJ21" s="1334"/>
      <c r="CK21" s="1334"/>
      <c r="CL21" s="1334"/>
      <c r="CM21" s="1334"/>
      <c r="CN21" s="1334"/>
      <c r="CO21" s="1334"/>
      <c r="CP21" s="1334"/>
      <c r="CQ21" s="1334"/>
      <c r="CR21" s="1334"/>
      <c r="CS21" s="1334"/>
      <c r="CT21" s="1334"/>
      <c r="CU21" s="1334"/>
      <c r="CV21" s="1334"/>
      <c r="CW21" s="1334"/>
      <c r="CX21" s="1334"/>
      <c r="CY21" s="1334"/>
      <c r="CZ21" s="1334"/>
      <c r="DA21" s="1334"/>
      <c r="DB21" s="1334"/>
      <c r="DC21" s="1334"/>
      <c r="DD21" s="1334"/>
      <c r="DE21" s="1334"/>
      <c r="DF21" s="1334"/>
      <c r="DG21" s="1334"/>
      <c r="DH21" s="1334"/>
      <c r="DI21" s="1334"/>
      <c r="DJ21" s="1334"/>
      <c r="DK21" s="1334"/>
      <c r="DL21" s="1334"/>
      <c r="DM21" s="1334"/>
      <c r="DN21" s="1334"/>
      <c r="DO21" s="1334"/>
      <c r="DP21" s="1334"/>
      <c r="DQ21" s="1334"/>
      <c r="DR21" s="1334"/>
      <c r="DS21" s="1334"/>
      <c r="DT21" s="1334"/>
      <c r="DU21" s="1334"/>
      <c r="DV21" s="1334"/>
      <c r="DW21" s="1334"/>
      <c r="DX21" s="1334"/>
      <c r="DY21" s="1334"/>
      <c r="DZ21" s="1334"/>
      <c r="EA21" s="1334"/>
      <c r="EB21" s="1334"/>
      <c r="EC21" s="1334"/>
      <c r="ED21" s="1334"/>
      <c r="EE21" s="1334"/>
      <c r="EF21" s="1334"/>
      <c r="EG21" s="1334"/>
      <c r="EH21" s="1334"/>
      <c r="EI21" s="1334"/>
      <c r="EJ21" s="1334"/>
      <c r="EK21" s="1334"/>
      <c r="EL21" s="1334"/>
      <c r="EM21" s="1334"/>
      <c r="EN21" s="1334"/>
      <c r="EO21" s="1334"/>
      <c r="EP21" s="1334"/>
      <c r="EQ21" s="1334"/>
      <c r="ER21" s="1334"/>
      <c r="ES21" s="1334"/>
      <c r="ET21" s="1334"/>
      <c r="EU21" s="1334"/>
      <c r="EV21" s="1334"/>
      <c r="EW21" s="1334"/>
      <c r="EX21" s="1334"/>
      <c r="EY21" s="1334"/>
      <c r="EZ21" s="1334"/>
      <c r="FA21" s="1334"/>
      <c r="FB21" s="1334"/>
      <c r="FC21" s="1334"/>
      <c r="FD21" s="1334"/>
      <c r="FE21" s="1334"/>
      <c r="FF21" s="1334"/>
      <c r="FG21" s="1334"/>
      <c r="FH21" s="1334"/>
      <c r="FI21" s="1334"/>
      <c r="FJ21" s="1334"/>
      <c r="FK21" s="1334"/>
      <c r="FL21" s="1334"/>
      <c r="FM21" s="1334"/>
      <c r="FN21" s="1334"/>
      <c r="FO21" s="1334"/>
      <c r="FP21" s="1334"/>
      <c r="FQ21" s="1334"/>
      <c r="FR21" s="1334"/>
      <c r="FS21" s="1334"/>
      <c r="FT21" s="1334"/>
      <c r="FU21" s="1334"/>
      <c r="FV21" s="1334"/>
      <c r="FW21" s="1334"/>
      <c r="FX21" s="1334"/>
      <c r="FY21" s="1334"/>
      <c r="FZ21" s="1334"/>
      <c r="GA21" s="1334"/>
      <c r="GB21" s="1334"/>
      <c r="GC21" s="1334"/>
      <c r="GD21" s="1334"/>
      <c r="GE21" s="1334"/>
      <c r="GF21" s="1334"/>
      <c r="GG21" s="1334"/>
      <c r="GH21" s="1334"/>
      <c r="GI21" s="1334"/>
      <c r="GJ21" s="1334"/>
      <c r="GK21" s="1334"/>
      <c r="GL21" s="1334"/>
      <c r="GM21" s="1334"/>
      <c r="GN21" s="1334"/>
      <c r="GO21" s="1334"/>
      <c r="GP21" s="1334"/>
      <c r="GQ21" s="1334"/>
      <c r="GR21" s="1334"/>
      <c r="GS21" s="1334"/>
      <c r="GT21" s="1334"/>
      <c r="GU21" s="1334"/>
      <c r="GV21" s="1334"/>
      <c r="GW21" s="1334"/>
      <c r="GX21" s="1334"/>
      <c r="GY21" s="1334"/>
      <c r="GZ21" s="1334"/>
      <c r="HA21" s="1334"/>
      <c r="HB21" s="1334"/>
      <c r="HC21" s="1334"/>
      <c r="HD21" s="1334"/>
      <c r="HE21" s="1334"/>
      <c r="HF21" s="1334"/>
      <c r="HG21" s="1334"/>
      <c r="HH21" s="1334"/>
      <c r="HI21" s="1334"/>
      <c r="HJ21" s="1334"/>
      <c r="HK21" s="1334"/>
      <c r="HL21" s="1334"/>
      <c r="HM21" s="1334"/>
      <c r="HN21" s="1334"/>
      <c r="HO21" s="1334"/>
      <c r="HP21" s="1334"/>
      <c r="HQ21" s="1334"/>
      <c r="HR21" s="1334"/>
      <c r="HS21" s="1334"/>
      <c r="HT21" s="1334"/>
      <c r="HU21" s="1334"/>
      <c r="HV21" s="1334"/>
    </row>
    <row r="22" spans="1:230" s="1335" customFormat="1" ht="31.7" hidden="1" customHeight="1">
      <c r="A22" s="1336" t="s">
        <v>858</v>
      </c>
      <c r="B22" s="1331" t="s">
        <v>859</v>
      </c>
      <c r="C22" s="1332"/>
      <c r="D22" s="1332"/>
      <c r="E22" s="1332"/>
      <c r="F22" s="1386"/>
      <c r="G22" s="1332"/>
      <c r="H22" s="1332"/>
      <c r="I22" s="1333"/>
      <c r="J22" s="1333"/>
      <c r="K22" s="1388"/>
      <c r="L22" s="1388"/>
      <c r="M22" s="1388"/>
      <c r="N22" s="1388"/>
      <c r="O22" s="1334"/>
      <c r="P22" s="1334"/>
      <c r="Q22" s="1334"/>
      <c r="R22" s="1334"/>
      <c r="S22" s="1334"/>
      <c r="T22" s="1334"/>
      <c r="U22" s="1334"/>
      <c r="V22" s="1334"/>
      <c r="W22" s="1334"/>
      <c r="X22" s="1334"/>
      <c r="Y22" s="1334"/>
      <c r="Z22" s="1334"/>
      <c r="AA22" s="1334"/>
      <c r="AB22" s="1334"/>
      <c r="AC22" s="1334"/>
      <c r="AD22" s="1334"/>
      <c r="AE22" s="1334"/>
      <c r="AF22" s="1334"/>
      <c r="AG22" s="1334"/>
      <c r="AH22" s="1334"/>
      <c r="AI22" s="1334"/>
      <c r="AJ22" s="1334"/>
      <c r="AK22" s="1334"/>
      <c r="AL22" s="1334"/>
      <c r="AM22" s="1334"/>
      <c r="AN22" s="1334"/>
      <c r="AO22" s="1334"/>
      <c r="AP22" s="1334"/>
      <c r="AQ22" s="1334"/>
      <c r="AR22" s="1334"/>
      <c r="AS22" s="1334"/>
      <c r="AT22" s="1334"/>
      <c r="AU22" s="1334"/>
      <c r="AV22" s="1334"/>
      <c r="AW22" s="1334"/>
      <c r="AX22" s="1334"/>
      <c r="AY22" s="1334"/>
      <c r="AZ22" s="1334"/>
      <c r="BA22" s="1334"/>
      <c r="BB22" s="1334"/>
      <c r="BC22" s="1334"/>
      <c r="BD22" s="1334"/>
      <c r="BE22" s="1334"/>
      <c r="BF22" s="1334"/>
      <c r="BG22" s="1334"/>
      <c r="BH22" s="1334"/>
      <c r="BI22" s="1334"/>
      <c r="BJ22" s="1334"/>
      <c r="BK22" s="1334"/>
      <c r="BL22" s="1334"/>
      <c r="BM22" s="1334"/>
      <c r="BN22" s="1334"/>
      <c r="BO22" s="1334"/>
      <c r="BP22" s="1334"/>
      <c r="BQ22" s="1334"/>
      <c r="BR22" s="1334"/>
      <c r="BS22" s="1334"/>
      <c r="BT22" s="1334"/>
      <c r="BU22" s="1334"/>
      <c r="BV22" s="1334"/>
      <c r="BW22" s="1334"/>
      <c r="BX22" s="1334"/>
      <c r="BY22" s="1334"/>
      <c r="BZ22" s="1334"/>
      <c r="CA22" s="1334"/>
      <c r="CB22" s="1334"/>
      <c r="CC22" s="1334"/>
      <c r="CD22" s="1334"/>
      <c r="CE22" s="1334"/>
      <c r="CF22" s="1334"/>
      <c r="CG22" s="1334"/>
      <c r="CH22" s="1334"/>
      <c r="CI22" s="1334"/>
      <c r="CJ22" s="1334"/>
      <c r="CK22" s="1334"/>
      <c r="CL22" s="1334"/>
      <c r="CM22" s="1334"/>
      <c r="CN22" s="1334"/>
      <c r="CO22" s="1334"/>
      <c r="CP22" s="1334"/>
      <c r="CQ22" s="1334"/>
      <c r="CR22" s="1334"/>
      <c r="CS22" s="1334"/>
      <c r="CT22" s="1334"/>
      <c r="CU22" s="1334"/>
      <c r="CV22" s="1334"/>
      <c r="CW22" s="1334"/>
      <c r="CX22" s="1334"/>
      <c r="CY22" s="1334"/>
      <c r="CZ22" s="1334"/>
      <c r="DA22" s="1334"/>
      <c r="DB22" s="1334"/>
      <c r="DC22" s="1334"/>
      <c r="DD22" s="1334"/>
      <c r="DE22" s="1334"/>
      <c r="DF22" s="1334"/>
      <c r="DG22" s="1334"/>
      <c r="DH22" s="1334"/>
      <c r="DI22" s="1334"/>
      <c r="DJ22" s="1334"/>
      <c r="DK22" s="1334"/>
      <c r="DL22" s="1334"/>
      <c r="DM22" s="1334"/>
      <c r="DN22" s="1334"/>
      <c r="DO22" s="1334"/>
      <c r="DP22" s="1334"/>
      <c r="DQ22" s="1334"/>
      <c r="DR22" s="1334"/>
      <c r="DS22" s="1334"/>
      <c r="DT22" s="1334"/>
      <c r="DU22" s="1334"/>
      <c r="DV22" s="1334"/>
      <c r="DW22" s="1334"/>
      <c r="DX22" s="1334"/>
      <c r="DY22" s="1334"/>
      <c r="DZ22" s="1334"/>
      <c r="EA22" s="1334"/>
      <c r="EB22" s="1334"/>
      <c r="EC22" s="1334"/>
      <c r="ED22" s="1334"/>
      <c r="EE22" s="1334"/>
      <c r="EF22" s="1334"/>
      <c r="EG22" s="1334"/>
      <c r="EH22" s="1334"/>
      <c r="EI22" s="1334"/>
      <c r="EJ22" s="1334"/>
      <c r="EK22" s="1334"/>
      <c r="EL22" s="1334"/>
      <c r="EM22" s="1334"/>
      <c r="EN22" s="1334"/>
      <c r="EO22" s="1334"/>
      <c r="EP22" s="1334"/>
      <c r="EQ22" s="1334"/>
      <c r="ER22" s="1334"/>
      <c r="ES22" s="1334"/>
      <c r="ET22" s="1334"/>
      <c r="EU22" s="1334"/>
      <c r="EV22" s="1334"/>
      <c r="EW22" s="1334"/>
      <c r="EX22" s="1334"/>
      <c r="EY22" s="1334"/>
      <c r="EZ22" s="1334"/>
      <c r="FA22" s="1334"/>
      <c r="FB22" s="1334"/>
      <c r="FC22" s="1334"/>
      <c r="FD22" s="1334"/>
      <c r="FE22" s="1334"/>
      <c r="FF22" s="1334"/>
      <c r="FG22" s="1334"/>
      <c r="FH22" s="1334"/>
      <c r="FI22" s="1334"/>
      <c r="FJ22" s="1334"/>
      <c r="FK22" s="1334"/>
      <c r="FL22" s="1334"/>
      <c r="FM22" s="1334"/>
      <c r="FN22" s="1334"/>
      <c r="FO22" s="1334"/>
      <c r="FP22" s="1334"/>
      <c r="FQ22" s="1334"/>
      <c r="FR22" s="1334"/>
      <c r="FS22" s="1334"/>
      <c r="FT22" s="1334"/>
      <c r="FU22" s="1334"/>
      <c r="FV22" s="1334"/>
      <c r="FW22" s="1334"/>
      <c r="FX22" s="1334"/>
      <c r="FY22" s="1334"/>
      <c r="FZ22" s="1334"/>
      <c r="GA22" s="1334"/>
      <c r="GB22" s="1334"/>
      <c r="GC22" s="1334"/>
      <c r="GD22" s="1334"/>
      <c r="GE22" s="1334"/>
      <c r="GF22" s="1334"/>
      <c r="GG22" s="1334"/>
      <c r="GH22" s="1334"/>
      <c r="GI22" s="1334"/>
      <c r="GJ22" s="1334"/>
      <c r="GK22" s="1334"/>
      <c r="GL22" s="1334"/>
      <c r="GM22" s="1334"/>
      <c r="GN22" s="1334"/>
      <c r="GO22" s="1334"/>
      <c r="GP22" s="1334"/>
      <c r="GQ22" s="1334"/>
      <c r="GR22" s="1334"/>
      <c r="GS22" s="1334"/>
      <c r="GT22" s="1334"/>
      <c r="GU22" s="1334"/>
      <c r="GV22" s="1334"/>
      <c r="GW22" s="1334"/>
      <c r="GX22" s="1334"/>
      <c r="GY22" s="1334"/>
      <c r="GZ22" s="1334"/>
      <c r="HA22" s="1334"/>
      <c r="HB22" s="1334"/>
      <c r="HC22" s="1334"/>
      <c r="HD22" s="1334"/>
      <c r="HE22" s="1334"/>
      <c r="HF22" s="1334"/>
      <c r="HG22" s="1334"/>
      <c r="HH22" s="1334"/>
      <c r="HI22" s="1334"/>
      <c r="HJ22" s="1334"/>
      <c r="HK22" s="1334"/>
      <c r="HL22" s="1334"/>
      <c r="HM22" s="1334"/>
      <c r="HN22" s="1334"/>
      <c r="HO22" s="1334"/>
      <c r="HP22" s="1334"/>
      <c r="HQ22" s="1334"/>
      <c r="HR22" s="1334"/>
      <c r="HS22" s="1334"/>
      <c r="HT22" s="1334"/>
      <c r="HU22" s="1334"/>
      <c r="HV22" s="1334"/>
    </row>
    <row r="23" spans="1:230" s="1335" customFormat="1" ht="47.25" hidden="1" customHeight="1">
      <c r="A23" s="1336" t="s">
        <v>860</v>
      </c>
      <c r="B23" s="1331" t="s">
        <v>861</v>
      </c>
      <c r="C23" s="1332"/>
      <c r="D23" s="1332"/>
      <c r="E23" s="1332"/>
      <c r="F23" s="1386"/>
      <c r="G23" s="1332"/>
      <c r="H23" s="1332"/>
      <c r="I23" s="1333"/>
      <c r="J23" s="1333"/>
      <c r="K23" s="1388"/>
      <c r="L23" s="1388"/>
      <c r="M23" s="1388"/>
      <c r="N23" s="1388"/>
      <c r="O23" s="1334"/>
      <c r="P23" s="1334"/>
      <c r="Q23" s="1334"/>
      <c r="R23" s="1334"/>
      <c r="S23" s="1334"/>
      <c r="T23" s="1334"/>
      <c r="U23" s="1334"/>
      <c r="V23" s="1334"/>
      <c r="W23" s="1334"/>
      <c r="X23" s="1334"/>
      <c r="Y23" s="1334"/>
      <c r="Z23" s="1334"/>
      <c r="AA23" s="1334"/>
      <c r="AB23" s="1334"/>
      <c r="AC23" s="1334"/>
      <c r="AD23" s="1334"/>
      <c r="AE23" s="1334"/>
      <c r="AF23" s="1334"/>
      <c r="AG23" s="1334"/>
      <c r="AH23" s="1334"/>
      <c r="AI23" s="1334"/>
      <c r="AJ23" s="1334"/>
      <c r="AK23" s="1334"/>
      <c r="AL23" s="1334"/>
      <c r="AM23" s="1334"/>
      <c r="AN23" s="1334"/>
      <c r="AO23" s="1334"/>
      <c r="AP23" s="1334"/>
      <c r="AQ23" s="1334"/>
      <c r="AR23" s="1334"/>
      <c r="AS23" s="1334"/>
      <c r="AT23" s="1334"/>
      <c r="AU23" s="1334"/>
      <c r="AV23" s="1334"/>
      <c r="AW23" s="1334"/>
      <c r="AX23" s="1334"/>
      <c r="AY23" s="1334"/>
      <c r="AZ23" s="1334"/>
      <c r="BA23" s="1334"/>
      <c r="BB23" s="1334"/>
      <c r="BC23" s="1334"/>
      <c r="BD23" s="1334"/>
      <c r="BE23" s="1334"/>
      <c r="BF23" s="1334"/>
      <c r="BG23" s="1334"/>
      <c r="BH23" s="1334"/>
      <c r="BI23" s="1334"/>
      <c r="BJ23" s="1334"/>
      <c r="BK23" s="1334"/>
      <c r="BL23" s="1334"/>
      <c r="BM23" s="1334"/>
      <c r="BN23" s="1334"/>
      <c r="BO23" s="1334"/>
      <c r="BP23" s="1334"/>
      <c r="BQ23" s="1334"/>
      <c r="BR23" s="1334"/>
      <c r="BS23" s="1334"/>
      <c r="BT23" s="1334"/>
      <c r="BU23" s="1334"/>
      <c r="BV23" s="1334"/>
      <c r="BW23" s="1334"/>
      <c r="BX23" s="1334"/>
      <c r="BY23" s="1334"/>
      <c r="BZ23" s="1334"/>
      <c r="CA23" s="1334"/>
      <c r="CB23" s="1334"/>
      <c r="CC23" s="1334"/>
      <c r="CD23" s="1334"/>
      <c r="CE23" s="1334"/>
      <c r="CF23" s="1334"/>
      <c r="CG23" s="1334"/>
      <c r="CH23" s="1334"/>
      <c r="CI23" s="1334"/>
      <c r="CJ23" s="1334"/>
      <c r="CK23" s="1334"/>
      <c r="CL23" s="1334"/>
      <c r="CM23" s="1334"/>
      <c r="CN23" s="1334"/>
      <c r="CO23" s="1334"/>
      <c r="CP23" s="1334"/>
      <c r="CQ23" s="1334"/>
      <c r="CR23" s="1334"/>
      <c r="CS23" s="1334"/>
      <c r="CT23" s="1334"/>
      <c r="CU23" s="1334"/>
      <c r="CV23" s="1334"/>
      <c r="CW23" s="1334"/>
      <c r="CX23" s="1334"/>
      <c r="CY23" s="1334"/>
      <c r="CZ23" s="1334"/>
      <c r="DA23" s="1334"/>
      <c r="DB23" s="1334"/>
      <c r="DC23" s="1334"/>
      <c r="DD23" s="1334"/>
      <c r="DE23" s="1334"/>
      <c r="DF23" s="1334"/>
      <c r="DG23" s="1334"/>
      <c r="DH23" s="1334"/>
      <c r="DI23" s="1334"/>
      <c r="DJ23" s="1334"/>
      <c r="DK23" s="1334"/>
      <c r="DL23" s="1334"/>
      <c r="DM23" s="1334"/>
      <c r="DN23" s="1334"/>
      <c r="DO23" s="1334"/>
      <c r="DP23" s="1334"/>
      <c r="DQ23" s="1334"/>
      <c r="DR23" s="1334"/>
      <c r="DS23" s="1334"/>
      <c r="DT23" s="1334"/>
      <c r="DU23" s="1334"/>
      <c r="DV23" s="1334"/>
      <c r="DW23" s="1334"/>
      <c r="DX23" s="1334"/>
      <c r="DY23" s="1334"/>
      <c r="DZ23" s="1334"/>
      <c r="EA23" s="1334"/>
      <c r="EB23" s="1334"/>
      <c r="EC23" s="1334"/>
      <c r="ED23" s="1334"/>
      <c r="EE23" s="1334"/>
      <c r="EF23" s="1334"/>
      <c r="EG23" s="1334"/>
      <c r="EH23" s="1334"/>
      <c r="EI23" s="1334"/>
      <c r="EJ23" s="1334"/>
      <c r="EK23" s="1334"/>
      <c r="EL23" s="1334"/>
      <c r="EM23" s="1334"/>
      <c r="EN23" s="1334"/>
      <c r="EO23" s="1334"/>
      <c r="EP23" s="1334"/>
      <c r="EQ23" s="1334"/>
      <c r="ER23" s="1334"/>
      <c r="ES23" s="1334"/>
      <c r="ET23" s="1334"/>
      <c r="EU23" s="1334"/>
      <c r="EV23" s="1334"/>
      <c r="EW23" s="1334"/>
      <c r="EX23" s="1334"/>
      <c r="EY23" s="1334"/>
      <c r="EZ23" s="1334"/>
      <c r="FA23" s="1334"/>
      <c r="FB23" s="1334"/>
      <c r="FC23" s="1334"/>
      <c r="FD23" s="1334"/>
      <c r="FE23" s="1334"/>
      <c r="FF23" s="1334"/>
      <c r="FG23" s="1334"/>
      <c r="FH23" s="1334"/>
      <c r="FI23" s="1334"/>
      <c r="FJ23" s="1334"/>
      <c r="FK23" s="1334"/>
      <c r="FL23" s="1334"/>
      <c r="FM23" s="1334"/>
      <c r="FN23" s="1334"/>
      <c r="FO23" s="1334"/>
      <c r="FP23" s="1334"/>
      <c r="FQ23" s="1334"/>
      <c r="FR23" s="1334"/>
      <c r="FS23" s="1334"/>
      <c r="FT23" s="1334"/>
      <c r="FU23" s="1334"/>
      <c r="FV23" s="1334"/>
      <c r="FW23" s="1334"/>
      <c r="FX23" s="1334"/>
      <c r="FY23" s="1334"/>
      <c r="FZ23" s="1334"/>
      <c r="GA23" s="1334"/>
      <c r="GB23" s="1334"/>
      <c r="GC23" s="1334"/>
      <c r="GD23" s="1334"/>
      <c r="GE23" s="1334"/>
      <c r="GF23" s="1334"/>
      <c r="GG23" s="1334"/>
      <c r="GH23" s="1334"/>
      <c r="GI23" s="1334"/>
      <c r="GJ23" s="1334"/>
      <c r="GK23" s="1334"/>
      <c r="GL23" s="1334"/>
      <c r="GM23" s="1334"/>
      <c r="GN23" s="1334"/>
      <c r="GO23" s="1334"/>
      <c r="GP23" s="1334"/>
      <c r="GQ23" s="1334"/>
      <c r="GR23" s="1334"/>
      <c r="GS23" s="1334"/>
      <c r="GT23" s="1334"/>
      <c r="GU23" s="1334"/>
      <c r="GV23" s="1334"/>
      <c r="GW23" s="1334"/>
      <c r="GX23" s="1334"/>
      <c r="GY23" s="1334"/>
      <c r="GZ23" s="1334"/>
      <c r="HA23" s="1334"/>
      <c r="HB23" s="1334"/>
      <c r="HC23" s="1334"/>
      <c r="HD23" s="1334"/>
      <c r="HE23" s="1334"/>
      <c r="HF23" s="1334"/>
      <c r="HG23" s="1334"/>
      <c r="HH23" s="1334"/>
      <c r="HI23" s="1334"/>
      <c r="HJ23" s="1334"/>
      <c r="HK23" s="1334"/>
      <c r="HL23" s="1334"/>
      <c r="HM23" s="1334"/>
      <c r="HN23" s="1334"/>
      <c r="HO23" s="1334"/>
      <c r="HP23" s="1334"/>
      <c r="HQ23" s="1334"/>
      <c r="HR23" s="1334"/>
      <c r="HS23" s="1334"/>
      <c r="HT23" s="1334"/>
      <c r="HU23" s="1334"/>
      <c r="HV23" s="1334"/>
    </row>
    <row r="24" spans="1:230" s="1335" customFormat="1" ht="15.75" hidden="1" customHeight="1">
      <c r="A24" s="1336" t="s">
        <v>862</v>
      </c>
      <c r="B24" s="1331" t="s">
        <v>863</v>
      </c>
      <c r="C24" s="1332"/>
      <c r="D24" s="1332"/>
      <c r="E24" s="1332"/>
      <c r="F24" s="1386"/>
      <c r="G24" s="1332"/>
      <c r="H24" s="1332"/>
      <c r="I24" s="1333"/>
      <c r="J24" s="1333"/>
      <c r="K24" s="1388"/>
      <c r="L24" s="1388"/>
      <c r="M24" s="1388"/>
      <c r="N24" s="1388"/>
      <c r="O24" s="1334"/>
      <c r="P24" s="1334"/>
      <c r="Q24" s="1334"/>
      <c r="R24" s="1334"/>
      <c r="S24" s="1334"/>
      <c r="T24" s="1334"/>
      <c r="U24" s="1334"/>
      <c r="V24" s="1334"/>
      <c r="W24" s="1334"/>
      <c r="X24" s="1334"/>
      <c r="Y24" s="1334"/>
      <c r="Z24" s="1334"/>
      <c r="AA24" s="1334"/>
      <c r="AB24" s="1334"/>
      <c r="AC24" s="1334"/>
      <c r="AD24" s="1334"/>
      <c r="AE24" s="1334"/>
      <c r="AF24" s="1334"/>
      <c r="AG24" s="1334"/>
      <c r="AH24" s="1334"/>
      <c r="AI24" s="1334"/>
      <c r="AJ24" s="1334"/>
      <c r="AK24" s="1334"/>
      <c r="AL24" s="1334"/>
      <c r="AM24" s="1334"/>
      <c r="AN24" s="1334"/>
      <c r="AO24" s="1334"/>
      <c r="AP24" s="1334"/>
      <c r="AQ24" s="1334"/>
      <c r="AR24" s="1334"/>
      <c r="AS24" s="1334"/>
      <c r="AT24" s="1334"/>
      <c r="AU24" s="1334"/>
      <c r="AV24" s="1334"/>
      <c r="AW24" s="1334"/>
      <c r="AX24" s="1334"/>
      <c r="AY24" s="1334"/>
      <c r="AZ24" s="1334"/>
      <c r="BA24" s="1334"/>
      <c r="BB24" s="1334"/>
      <c r="BC24" s="1334"/>
      <c r="BD24" s="1334"/>
      <c r="BE24" s="1334"/>
      <c r="BF24" s="1334"/>
      <c r="BG24" s="1334"/>
      <c r="BH24" s="1334"/>
      <c r="BI24" s="1334"/>
      <c r="BJ24" s="1334"/>
      <c r="BK24" s="1334"/>
      <c r="BL24" s="1334"/>
      <c r="BM24" s="1334"/>
      <c r="BN24" s="1334"/>
      <c r="BO24" s="1334"/>
      <c r="BP24" s="1334"/>
      <c r="BQ24" s="1334"/>
      <c r="BR24" s="1334"/>
      <c r="BS24" s="1334"/>
      <c r="BT24" s="1334"/>
      <c r="BU24" s="1334"/>
      <c r="BV24" s="1334"/>
      <c r="BW24" s="1334"/>
      <c r="BX24" s="1334"/>
      <c r="BY24" s="1334"/>
      <c r="BZ24" s="1334"/>
      <c r="CA24" s="1334"/>
      <c r="CB24" s="1334"/>
      <c r="CC24" s="1334"/>
      <c r="CD24" s="1334"/>
      <c r="CE24" s="1334"/>
      <c r="CF24" s="1334"/>
      <c r="CG24" s="1334"/>
      <c r="CH24" s="1334"/>
      <c r="CI24" s="1334"/>
      <c r="CJ24" s="1334"/>
      <c r="CK24" s="1334"/>
      <c r="CL24" s="1334"/>
      <c r="CM24" s="1334"/>
      <c r="CN24" s="1334"/>
      <c r="CO24" s="1334"/>
      <c r="CP24" s="1334"/>
      <c r="CQ24" s="1334"/>
      <c r="CR24" s="1334"/>
      <c r="CS24" s="1334"/>
      <c r="CT24" s="1334"/>
      <c r="CU24" s="1334"/>
      <c r="CV24" s="1334"/>
      <c r="CW24" s="1334"/>
      <c r="CX24" s="1334"/>
      <c r="CY24" s="1334"/>
      <c r="CZ24" s="1334"/>
      <c r="DA24" s="1334"/>
      <c r="DB24" s="1334"/>
      <c r="DC24" s="1334"/>
      <c r="DD24" s="1334"/>
      <c r="DE24" s="1334"/>
      <c r="DF24" s="1334"/>
      <c r="DG24" s="1334"/>
      <c r="DH24" s="1334"/>
      <c r="DI24" s="1334"/>
      <c r="DJ24" s="1334"/>
      <c r="DK24" s="1334"/>
      <c r="DL24" s="1334"/>
      <c r="DM24" s="1334"/>
      <c r="DN24" s="1334"/>
      <c r="DO24" s="1334"/>
      <c r="DP24" s="1334"/>
      <c r="DQ24" s="1334"/>
      <c r="DR24" s="1334"/>
      <c r="DS24" s="1334"/>
      <c r="DT24" s="1334"/>
      <c r="DU24" s="1334"/>
      <c r="DV24" s="1334"/>
      <c r="DW24" s="1334"/>
      <c r="DX24" s="1334"/>
      <c r="DY24" s="1334"/>
      <c r="DZ24" s="1334"/>
      <c r="EA24" s="1334"/>
      <c r="EB24" s="1334"/>
      <c r="EC24" s="1334"/>
      <c r="ED24" s="1334"/>
      <c r="EE24" s="1334"/>
      <c r="EF24" s="1334"/>
      <c r="EG24" s="1334"/>
      <c r="EH24" s="1334"/>
      <c r="EI24" s="1334"/>
      <c r="EJ24" s="1334"/>
      <c r="EK24" s="1334"/>
      <c r="EL24" s="1334"/>
      <c r="EM24" s="1334"/>
      <c r="EN24" s="1334"/>
      <c r="EO24" s="1334"/>
      <c r="EP24" s="1334"/>
      <c r="EQ24" s="1334"/>
      <c r="ER24" s="1334"/>
      <c r="ES24" s="1334"/>
      <c r="ET24" s="1334"/>
      <c r="EU24" s="1334"/>
      <c r="EV24" s="1334"/>
      <c r="EW24" s="1334"/>
      <c r="EX24" s="1334"/>
      <c r="EY24" s="1334"/>
      <c r="EZ24" s="1334"/>
      <c r="FA24" s="1334"/>
      <c r="FB24" s="1334"/>
      <c r="FC24" s="1334"/>
      <c r="FD24" s="1334"/>
      <c r="FE24" s="1334"/>
      <c r="FF24" s="1334"/>
      <c r="FG24" s="1334"/>
      <c r="FH24" s="1334"/>
      <c r="FI24" s="1334"/>
      <c r="FJ24" s="1334"/>
      <c r="FK24" s="1334"/>
      <c r="FL24" s="1334"/>
      <c r="FM24" s="1334"/>
      <c r="FN24" s="1334"/>
      <c r="FO24" s="1334"/>
      <c r="FP24" s="1334"/>
      <c r="FQ24" s="1334"/>
      <c r="FR24" s="1334"/>
      <c r="FS24" s="1334"/>
      <c r="FT24" s="1334"/>
      <c r="FU24" s="1334"/>
      <c r="FV24" s="1334"/>
      <c r="FW24" s="1334"/>
      <c r="FX24" s="1334"/>
      <c r="FY24" s="1334"/>
      <c r="FZ24" s="1334"/>
      <c r="GA24" s="1334"/>
      <c r="GB24" s="1334"/>
      <c r="GC24" s="1334"/>
      <c r="GD24" s="1334"/>
      <c r="GE24" s="1334"/>
      <c r="GF24" s="1334"/>
      <c r="GG24" s="1334"/>
      <c r="GH24" s="1334"/>
      <c r="GI24" s="1334"/>
      <c r="GJ24" s="1334"/>
      <c r="GK24" s="1334"/>
      <c r="GL24" s="1334"/>
      <c r="GM24" s="1334"/>
      <c r="GN24" s="1334"/>
      <c r="GO24" s="1334"/>
      <c r="GP24" s="1334"/>
      <c r="GQ24" s="1334"/>
      <c r="GR24" s="1334"/>
      <c r="GS24" s="1334"/>
      <c r="GT24" s="1334"/>
      <c r="GU24" s="1334"/>
      <c r="GV24" s="1334"/>
      <c r="GW24" s="1334"/>
      <c r="GX24" s="1334"/>
      <c r="GY24" s="1334"/>
      <c r="GZ24" s="1334"/>
      <c r="HA24" s="1334"/>
      <c r="HB24" s="1334"/>
      <c r="HC24" s="1334"/>
      <c r="HD24" s="1334"/>
      <c r="HE24" s="1334"/>
      <c r="HF24" s="1334"/>
      <c r="HG24" s="1334"/>
      <c r="HH24" s="1334"/>
      <c r="HI24" s="1334"/>
      <c r="HJ24" s="1334"/>
      <c r="HK24" s="1334"/>
      <c r="HL24" s="1334"/>
      <c r="HM24" s="1334"/>
      <c r="HN24" s="1334"/>
      <c r="HO24" s="1334"/>
      <c r="HP24" s="1334"/>
      <c r="HQ24" s="1334"/>
      <c r="HR24" s="1334"/>
      <c r="HS24" s="1334"/>
      <c r="HT24" s="1334"/>
      <c r="HU24" s="1334"/>
      <c r="HV24" s="1334"/>
    </row>
    <row r="25" spans="1:230" s="1335" customFormat="1" ht="15.75" hidden="1" customHeight="1">
      <c r="A25" s="1336" t="s">
        <v>864</v>
      </c>
      <c r="B25" s="1331" t="s">
        <v>865</v>
      </c>
      <c r="C25" s="1332"/>
      <c r="D25" s="1332"/>
      <c r="E25" s="1332"/>
      <c r="F25" s="1386"/>
      <c r="G25" s="1332"/>
      <c r="H25" s="1332"/>
      <c r="I25" s="1333"/>
      <c r="J25" s="1333"/>
      <c r="K25" s="1388"/>
      <c r="L25" s="1388"/>
      <c r="M25" s="1388"/>
      <c r="N25" s="1388"/>
      <c r="O25" s="1334"/>
      <c r="P25" s="1334"/>
      <c r="Q25" s="1334"/>
      <c r="R25" s="1334"/>
      <c r="S25" s="1334"/>
      <c r="T25" s="1334"/>
      <c r="U25" s="1334"/>
      <c r="V25" s="1334"/>
      <c r="W25" s="1334"/>
      <c r="X25" s="1334"/>
      <c r="Y25" s="1334"/>
      <c r="Z25" s="1334"/>
      <c r="AA25" s="1334"/>
      <c r="AB25" s="1334"/>
      <c r="AC25" s="1334"/>
      <c r="AD25" s="1334"/>
      <c r="AE25" s="1334"/>
      <c r="AF25" s="1334"/>
      <c r="AG25" s="1334"/>
      <c r="AH25" s="1334"/>
      <c r="AI25" s="1334"/>
      <c r="AJ25" s="1334"/>
      <c r="AK25" s="1334"/>
      <c r="AL25" s="1334"/>
      <c r="AM25" s="1334"/>
      <c r="AN25" s="1334"/>
      <c r="AO25" s="1334"/>
      <c r="AP25" s="1334"/>
      <c r="AQ25" s="1334"/>
      <c r="AR25" s="1334"/>
      <c r="AS25" s="1334"/>
      <c r="AT25" s="1334"/>
      <c r="AU25" s="1334"/>
      <c r="AV25" s="1334"/>
      <c r="AW25" s="1334"/>
      <c r="AX25" s="1334"/>
      <c r="AY25" s="1334"/>
      <c r="AZ25" s="1334"/>
      <c r="BA25" s="1334"/>
      <c r="BB25" s="1334"/>
      <c r="BC25" s="1334"/>
      <c r="BD25" s="1334"/>
      <c r="BE25" s="1334"/>
      <c r="BF25" s="1334"/>
      <c r="BG25" s="1334"/>
      <c r="BH25" s="1334"/>
      <c r="BI25" s="1334"/>
      <c r="BJ25" s="1334"/>
      <c r="BK25" s="1334"/>
      <c r="BL25" s="1334"/>
      <c r="BM25" s="1334"/>
      <c r="BN25" s="1334"/>
      <c r="BO25" s="1334"/>
      <c r="BP25" s="1334"/>
      <c r="BQ25" s="1334"/>
      <c r="BR25" s="1334"/>
      <c r="BS25" s="1334"/>
      <c r="BT25" s="1334"/>
      <c r="BU25" s="1334"/>
      <c r="BV25" s="1334"/>
      <c r="BW25" s="1334"/>
      <c r="BX25" s="1334"/>
      <c r="BY25" s="1334"/>
      <c r="BZ25" s="1334"/>
      <c r="CA25" s="1334"/>
      <c r="CB25" s="1334"/>
      <c r="CC25" s="1334"/>
      <c r="CD25" s="1334"/>
      <c r="CE25" s="1334"/>
      <c r="CF25" s="1334"/>
      <c r="CG25" s="1334"/>
      <c r="CH25" s="1334"/>
      <c r="CI25" s="1334"/>
      <c r="CJ25" s="1334"/>
      <c r="CK25" s="1334"/>
      <c r="CL25" s="1334"/>
      <c r="CM25" s="1334"/>
      <c r="CN25" s="1334"/>
      <c r="CO25" s="1334"/>
      <c r="CP25" s="1334"/>
      <c r="CQ25" s="1334"/>
      <c r="CR25" s="1334"/>
      <c r="CS25" s="1334"/>
      <c r="CT25" s="1334"/>
      <c r="CU25" s="1334"/>
      <c r="CV25" s="1334"/>
      <c r="CW25" s="1334"/>
      <c r="CX25" s="1334"/>
      <c r="CY25" s="1334"/>
      <c r="CZ25" s="1334"/>
      <c r="DA25" s="1334"/>
      <c r="DB25" s="1334"/>
      <c r="DC25" s="1334"/>
      <c r="DD25" s="1334"/>
      <c r="DE25" s="1334"/>
      <c r="DF25" s="1334"/>
      <c r="DG25" s="1334"/>
      <c r="DH25" s="1334"/>
      <c r="DI25" s="1334"/>
      <c r="DJ25" s="1334"/>
      <c r="DK25" s="1334"/>
      <c r="DL25" s="1334"/>
      <c r="DM25" s="1334"/>
      <c r="DN25" s="1334"/>
      <c r="DO25" s="1334"/>
      <c r="DP25" s="1334"/>
      <c r="DQ25" s="1334"/>
      <c r="DR25" s="1334"/>
      <c r="DS25" s="1334"/>
      <c r="DT25" s="1334"/>
      <c r="DU25" s="1334"/>
      <c r="DV25" s="1334"/>
      <c r="DW25" s="1334"/>
      <c r="DX25" s="1334"/>
      <c r="DY25" s="1334"/>
      <c r="DZ25" s="1334"/>
      <c r="EA25" s="1334"/>
      <c r="EB25" s="1334"/>
      <c r="EC25" s="1334"/>
      <c r="ED25" s="1334"/>
      <c r="EE25" s="1334"/>
      <c r="EF25" s="1334"/>
      <c r="EG25" s="1334"/>
      <c r="EH25" s="1334"/>
      <c r="EI25" s="1334"/>
      <c r="EJ25" s="1334"/>
      <c r="EK25" s="1334"/>
      <c r="EL25" s="1334"/>
      <c r="EM25" s="1334"/>
      <c r="EN25" s="1334"/>
      <c r="EO25" s="1334"/>
      <c r="EP25" s="1334"/>
      <c r="EQ25" s="1334"/>
      <c r="ER25" s="1334"/>
      <c r="ES25" s="1334"/>
      <c r="ET25" s="1334"/>
      <c r="EU25" s="1334"/>
      <c r="EV25" s="1334"/>
      <c r="EW25" s="1334"/>
      <c r="EX25" s="1334"/>
      <c r="EY25" s="1334"/>
      <c r="EZ25" s="1334"/>
      <c r="FA25" s="1334"/>
      <c r="FB25" s="1334"/>
      <c r="FC25" s="1334"/>
      <c r="FD25" s="1334"/>
      <c r="FE25" s="1334"/>
      <c r="FF25" s="1334"/>
      <c r="FG25" s="1334"/>
      <c r="FH25" s="1334"/>
      <c r="FI25" s="1334"/>
      <c r="FJ25" s="1334"/>
      <c r="FK25" s="1334"/>
      <c r="FL25" s="1334"/>
      <c r="FM25" s="1334"/>
      <c r="FN25" s="1334"/>
      <c r="FO25" s="1334"/>
      <c r="FP25" s="1334"/>
      <c r="FQ25" s="1334"/>
      <c r="FR25" s="1334"/>
      <c r="FS25" s="1334"/>
      <c r="FT25" s="1334"/>
      <c r="FU25" s="1334"/>
      <c r="FV25" s="1334"/>
      <c r="FW25" s="1334"/>
      <c r="FX25" s="1334"/>
      <c r="FY25" s="1334"/>
      <c r="FZ25" s="1334"/>
      <c r="GA25" s="1334"/>
      <c r="GB25" s="1334"/>
      <c r="GC25" s="1334"/>
      <c r="GD25" s="1334"/>
      <c r="GE25" s="1334"/>
      <c r="GF25" s="1334"/>
      <c r="GG25" s="1334"/>
      <c r="GH25" s="1334"/>
      <c r="GI25" s="1334"/>
      <c r="GJ25" s="1334"/>
      <c r="GK25" s="1334"/>
      <c r="GL25" s="1334"/>
      <c r="GM25" s="1334"/>
      <c r="GN25" s="1334"/>
      <c r="GO25" s="1334"/>
      <c r="GP25" s="1334"/>
      <c r="GQ25" s="1334"/>
      <c r="GR25" s="1334"/>
      <c r="GS25" s="1334"/>
      <c r="GT25" s="1334"/>
      <c r="GU25" s="1334"/>
      <c r="GV25" s="1334"/>
      <c r="GW25" s="1334"/>
      <c r="GX25" s="1334"/>
      <c r="GY25" s="1334"/>
      <c r="GZ25" s="1334"/>
      <c r="HA25" s="1334"/>
      <c r="HB25" s="1334"/>
      <c r="HC25" s="1334"/>
      <c r="HD25" s="1334"/>
      <c r="HE25" s="1334"/>
      <c r="HF25" s="1334"/>
      <c r="HG25" s="1334"/>
      <c r="HH25" s="1334"/>
      <c r="HI25" s="1334"/>
      <c r="HJ25" s="1334"/>
      <c r="HK25" s="1334"/>
      <c r="HL25" s="1334"/>
      <c r="HM25" s="1334"/>
      <c r="HN25" s="1334"/>
      <c r="HO25" s="1334"/>
      <c r="HP25" s="1334"/>
      <c r="HQ25" s="1334"/>
      <c r="HR25" s="1334"/>
      <c r="HS25" s="1334"/>
      <c r="HT25" s="1334"/>
      <c r="HU25" s="1334"/>
      <c r="HV25" s="1334"/>
    </row>
    <row r="26" spans="1:230" s="1335" customFormat="1" ht="31.7" hidden="1" customHeight="1">
      <c r="A26" s="1336" t="s">
        <v>866</v>
      </c>
      <c r="B26" s="1331" t="s">
        <v>867</v>
      </c>
      <c r="C26" s="1332"/>
      <c r="D26" s="1332"/>
      <c r="E26" s="1332"/>
      <c r="F26" s="1386"/>
      <c r="G26" s="1332"/>
      <c r="H26" s="1332"/>
      <c r="I26" s="1333"/>
      <c r="J26" s="1333"/>
      <c r="K26" s="1388"/>
      <c r="L26" s="1388"/>
      <c r="M26" s="1388"/>
      <c r="N26" s="1388"/>
      <c r="O26" s="1334"/>
      <c r="P26" s="1334"/>
      <c r="Q26" s="1334"/>
      <c r="R26" s="1334"/>
      <c r="S26" s="1334"/>
      <c r="T26" s="1334"/>
      <c r="U26" s="1334"/>
      <c r="V26" s="1334"/>
      <c r="W26" s="1334"/>
      <c r="X26" s="1334"/>
      <c r="Y26" s="1334"/>
      <c r="Z26" s="1334"/>
      <c r="AA26" s="1334"/>
      <c r="AB26" s="1334"/>
      <c r="AC26" s="1334"/>
      <c r="AD26" s="1334"/>
      <c r="AE26" s="1334"/>
      <c r="AF26" s="1334"/>
      <c r="AG26" s="1334"/>
      <c r="AH26" s="1334"/>
      <c r="AI26" s="1334"/>
      <c r="AJ26" s="1334"/>
      <c r="AK26" s="1334"/>
      <c r="AL26" s="1334"/>
      <c r="AM26" s="1334"/>
      <c r="AN26" s="1334"/>
      <c r="AO26" s="1334"/>
      <c r="AP26" s="1334"/>
      <c r="AQ26" s="1334"/>
      <c r="AR26" s="1334"/>
      <c r="AS26" s="1334"/>
      <c r="AT26" s="1334"/>
      <c r="AU26" s="1334"/>
      <c r="AV26" s="1334"/>
      <c r="AW26" s="1334"/>
      <c r="AX26" s="1334"/>
      <c r="AY26" s="1334"/>
      <c r="AZ26" s="1334"/>
      <c r="BA26" s="1334"/>
      <c r="BB26" s="1334"/>
      <c r="BC26" s="1334"/>
      <c r="BD26" s="1334"/>
      <c r="BE26" s="1334"/>
      <c r="BF26" s="1334"/>
      <c r="BG26" s="1334"/>
      <c r="BH26" s="1334"/>
      <c r="BI26" s="1334"/>
      <c r="BJ26" s="1334"/>
      <c r="BK26" s="1334"/>
      <c r="BL26" s="1334"/>
      <c r="BM26" s="1334"/>
      <c r="BN26" s="1334"/>
      <c r="BO26" s="1334"/>
      <c r="BP26" s="1334"/>
      <c r="BQ26" s="1334"/>
      <c r="BR26" s="1334"/>
      <c r="BS26" s="1334"/>
      <c r="BT26" s="1334"/>
      <c r="BU26" s="1334"/>
      <c r="BV26" s="1334"/>
      <c r="BW26" s="1334"/>
      <c r="BX26" s="1334"/>
      <c r="BY26" s="1334"/>
      <c r="BZ26" s="1334"/>
      <c r="CA26" s="1334"/>
      <c r="CB26" s="1334"/>
      <c r="CC26" s="1334"/>
      <c r="CD26" s="1334"/>
      <c r="CE26" s="1334"/>
      <c r="CF26" s="1334"/>
      <c r="CG26" s="1334"/>
      <c r="CH26" s="1334"/>
      <c r="CI26" s="1334"/>
      <c r="CJ26" s="1334"/>
      <c r="CK26" s="1334"/>
      <c r="CL26" s="1334"/>
      <c r="CM26" s="1334"/>
      <c r="CN26" s="1334"/>
      <c r="CO26" s="1334"/>
      <c r="CP26" s="1334"/>
      <c r="CQ26" s="1334"/>
      <c r="CR26" s="1334"/>
      <c r="CS26" s="1334"/>
      <c r="CT26" s="1334"/>
      <c r="CU26" s="1334"/>
      <c r="CV26" s="1334"/>
      <c r="CW26" s="1334"/>
      <c r="CX26" s="1334"/>
      <c r="CY26" s="1334"/>
      <c r="CZ26" s="1334"/>
      <c r="DA26" s="1334"/>
      <c r="DB26" s="1334"/>
      <c r="DC26" s="1334"/>
      <c r="DD26" s="1334"/>
      <c r="DE26" s="1334"/>
      <c r="DF26" s="1334"/>
      <c r="DG26" s="1334"/>
      <c r="DH26" s="1334"/>
      <c r="DI26" s="1334"/>
      <c r="DJ26" s="1334"/>
      <c r="DK26" s="1334"/>
      <c r="DL26" s="1334"/>
      <c r="DM26" s="1334"/>
      <c r="DN26" s="1334"/>
      <c r="DO26" s="1334"/>
      <c r="DP26" s="1334"/>
      <c r="DQ26" s="1334"/>
      <c r="DR26" s="1334"/>
      <c r="DS26" s="1334"/>
      <c r="DT26" s="1334"/>
      <c r="DU26" s="1334"/>
      <c r="DV26" s="1334"/>
      <c r="DW26" s="1334"/>
      <c r="DX26" s="1334"/>
      <c r="DY26" s="1334"/>
      <c r="DZ26" s="1334"/>
      <c r="EA26" s="1334"/>
      <c r="EB26" s="1334"/>
      <c r="EC26" s="1334"/>
      <c r="ED26" s="1334"/>
      <c r="EE26" s="1334"/>
      <c r="EF26" s="1334"/>
      <c r="EG26" s="1334"/>
      <c r="EH26" s="1334"/>
      <c r="EI26" s="1334"/>
      <c r="EJ26" s="1334"/>
      <c r="EK26" s="1334"/>
      <c r="EL26" s="1334"/>
      <c r="EM26" s="1334"/>
      <c r="EN26" s="1334"/>
      <c r="EO26" s="1334"/>
      <c r="EP26" s="1334"/>
      <c r="EQ26" s="1334"/>
      <c r="ER26" s="1334"/>
      <c r="ES26" s="1334"/>
      <c r="ET26" s="1334"/>
      <c r="EU26" s="1334"/>
      <c r="EV26" s="1334"/>
      <c r="EW26" s="1334"/>
      <c r="EX26" s="1334"/>
      <c r="EY26" s="1334"/>
      <c r="EZ26" s="1334"/>
      <c r="FA26" s="1334"/>
      <c r="FB26" s="1334"/>
      <c r="FC26" s="1334"/>
      <c r="FD26" s="1334"/>
      <c r="FE26" s="1334"/>
      <c r="FF26" s="1334"/>
      <c r="FG26" s="1334"/>
      <c r="FH26" s="1334"/>
      <c r="FI26" s="1334"/>
      <c r="FJ26" s="1334"/>
      <c r="FK26" s="1334"/>
      <c r="FL26" s="1334"/>
      <c r="FM26" s="1334"/>
      <c r="FN26" s="1334"/>
      <c r="FO26" s="1334"/>
      <c r="FP26" s="1334"/>
      <c r="FQ26" s="1334"/>
      <c r="FR26" s="1334"/>
      <c r="FS26" s="1334"/>
      <c r="FT26" s="1334"/>
      <c r="FU26" s="1334"/>
      <c r="FV26" s="1334"/>
      <c r="FW26" s="1334"/>
      <c r="FX26" s="1334"/>
      <c r="FY26" s="1334"/>
      <c r="FZ26" s="1334"/>
      <c r="GA26" s="1334"/>
      <c r="GB26" s="1334"/>
      <c r="GC26" s="1334"/>
      <c r="GD26" s="1334"/>
      <c r="GE26" s="1334"/>
      <c r="GF26" s="1334"/>
      <c r="GG26" s="1334"/>
      <c r="GH26" s="1334"/>
      <c r="GI26" s="1334"/>
      <c r="GJ26" s="1334"/>
      <c r="GK26" s="1334"/>
      <c r="GL26" s="1334"/>
      <c r="GM26" s="1334"/>
      <c r="GN26" s="1334"/>
      <c r="GO26" s="1334"/>
      <c r="GP26" s="1334"/>
      <c r="GQ26" s="1334"/>
      <c r="GR26" s="1334"/>
      <c r="GS26" s="1334"/>
      <c r="GT26" s="1334"/>
      <c r="GU26" s="1334"/>
      <c r="GV26" s="1334"/>
      <c r="GW26" s="1334"/>
      <c r="GX26" s="1334"/>
      <c r="GY26" s="1334"/>
      <c r="GZ26" s="1334"/>
      <c r="HA26" s="1334"/>
      <c r="HB26" s="1334"/>
      <c r="HC26" s="1334"/>
      <c r="HD26" s="1334"/>
      <c r="HE26" s="1334"/>
      <c r="HF26" s="1334"/>
      <c r="HG26" s="1334"/>
      <c r="HH26" s="1334"/>
      <c r="HI26" s="1334"/>
      <c r="HJ26" s="1334"/>
      <c r="HK26" s="1334"/>
      <c r="HL26" s="1334"/>
      <c r="HM26" s="1334"/>
      <c r="HN26" s="1334"/>
      <c r="HO26" s="1334"/>
      <c r="HP26" s="1334"/>
      <c r="HQ26" s="1334"/>
      <c r="HR26" s="1334"/>
      <c r="HS26" s="1334"/>
      <c r="HT26" s="1334"/>
      <c r="HU26" s="1334"/>
      <c r="HV26" s="1334"/>
    </row>
    <row r="27" spans="1:230" s="1335" customFormat="1" ht="31.7" hidden="1" customHeight="1">
      <c r="A27" s="1336" t="s">
        <v>868</v>
      </c>
      <c r="B27" s="1331" t="s">
        <v>869</v>
      </c>
      <c r="C27" s="1332"/>
      <c r="D27" s="1332"/>
      <c r="E27" s="1332"/>
      <c r="F27" s="1386"/>
      <c r="G27" s="1332"/>
      <c r="H27" s="1332"/>
      <c r="I27" s="1333"/>
      <c r="J27" s="1333"/>
      <c r="K27" s="1388"/>
      <c r="L27" s="1388"/>
      <c r="M27" s="1388"/>
      <c r="N27" s="1388"/>
      <c r="O27" s="1334"/>
      <c r="P27" s="1334"/>
      <c r="Q27" s="1334"/>
      <c r="R27" s="1334"/>
      <c r="S27" s="1334"/>
      <c r="T27" s="1334"/>
      <c r="U27" s="1334"/>
      <c r="V27" s="1334"/>
      <c r="W27" s="1334"/>
      <c r="X27" s="1334"/>
      <c r="Y27" s="1334"/>
      <c r="Z27" s="1334"/>
      <c r="AA27" s="1334"/>
      <c r="AB27" s="1334"/>
      <c r="AC27" s="1334"/>
      <c r="AD27" s="1334"/>
      <c r="AE27" s="1334"/>
      <c r="AF27" s="1334"/>
      <c r="AG27" s="1334"/>
      <c r="AH27" s="1334"/>
      <c r="AI27" s="1334"/>
      <c r="AJ27" s="1334"/>
      <c r="AK27" s="1334"/>
      <c r="AL27" s="1334"/>
      <c r="AM27" s="1334"/>
      <c r="AN27" s="1334"/>
      <c r="AO27" s="1334"/>
      <c r="AP27" s="1334"/>
      <c r="AQ27" s="1334"/>
      <c r="AR27" s="1334"/>
      <c r="AS27" s="1334"/>
      <c r="AT27" s="1334"/>
      <c r="AU27" s="1334"/>
      <c r="AV27" s="1334"/>
      <c r="AW27" s="1334"/>
      <c r="AX27" s="1334"/>
      <c r="AY27" s="1334"/>
      <c r="AZ27" s="1334"/>
      <c r="BA27" s="1334"/>
      <c r="BB27" s="1334"/>
      <c r="BC27" s="1334"/>
      <c r="BD27" s="1334"/>
      <c r="BE27" s="1334"/>
      <c r="BF27" s="1334"/>
      <c r="BG27" s="1334"/>
      <c r="BH27" s="1334"/>
      <c r="BI27" s="1334"/>
      <c r="BJ27" s="1334"/>
      <c r="BK27" s="1334"/>
      <c r="BL27" s="1334"/>
      <c r="BM27" s="1334"/>
      <c r="BN27" s="1334"/>
      <c r="BO27" s="1334"/>
      <c r="BP27" s="1334"/>
      <c r="BQ27" s="1334"/>
      <c r="BR27" s="1334"/>
      <c r="BS27" s="1334"/>
      <c r="BT27" s="1334"/>
      <c r="BU27" s="1334"/>
      <c r="BV27" s="1334"/>
      <c r="BW27" s="1334"/>
      <c r="BX27" s="1334"/>
      <c r="BY27" s="1334"/>
      <c r="BZ27" s="1334"/>
      <c r="CA27" s="1334"/>
      <c r="CB27" s="1334"/>
      <c r="CC27" s="1334"/>
      <c r="CD27" s="1334"/>
      <c r="CE27" s="1334"/>
      <c r="CF27" s="1334"/>
      <c r="CG27" s="1334"/>
      <c r="CH27" s="1334"/>
      <c r="CI27" s="1334"/>
      <c r="CJ27" s="1334"/>
      <c r="CK27" s="1334"/>
      <c r="CL27" s="1334"/>
      <c r="CM27" s="1334"/>
      <c r="CN27" s="1334"/>
      <c r="CO27" s="1334"/>
      <c r="CP27" s="1334"/>
      <c r="CQ27" s="1334"/>
      <c r="CR27" s="1334"/>
      <c r="CS27" s="1334"/>
      <c r="CT27" s="1334"/>
      <c r="CU27" s="1334"/>
      <c r="CV27" s="1334"/>
      <c r="CW27" s="1334"/>
      <c r="CX27" s="1334"/>
      <c r="CY27" s="1334"/>
      <c r="CZ27" s="1334"/>
      <c r="DA27" s="1334"/>
      <c r="DB27" s="1334"/>
      <c r="DC27" s="1334"/>
      <c r="DD27" s="1334"/>
      <c r="DE27" s="1334"/>
      <c r="DF27" s="1334"/>
      <c r="DG27" s="1334"/>
      <c r="DH27" s="1334"/>
      <c r="DI27" s="1334"/>
      <c r="DJ27" s="1334"/>
      <c r="DK27" s="1334"/>
      <c r="DL27" s="1334"/>
      <c r="DM27" s="1334"/>
      <c r="DN27" s="1334"/>
      <c r="DO27" s="1334"/>
      <c r="DP27" s="1334"/>
      <c r="DQ27" s="1334"/>
      <c r="DR27" s="1334"/>
      <c r="DS27" s="1334"/>
      <c r="DT27" s="1334"/>
      <c r="DU27" s="1334"/>
      <c r="DV27" s="1334"/>
      <c r="DW27" s="1334"/>
      <c r="DX27" s="1334"/>
      <c r="DY27" s="1334"/>
      <c r="DZ27" s="1334"/>
      <c r="EA27" s="1334"/>
      <c r="EB27" s="1334"/>
      <c r="EC27" s="1334"/>
      <c r="ED27" s="1334"/>
      <c r="EE27" s="1334"/>
      <c r="EF27" s="1334"/>
      <c r="EG27" s="1334"/>
      <c r="EH27" s="1334"/>
      <c r="EI27" s="1334"/>
      <c r="EJ27" s="1334"/>
      <c r="EK27" s="1334"/>
      <c r="EL27" s="1334"/>
      <c r="EM27" s="1334"/>
      <c r="EN27" s="1334"/>
      <c r="EO27" s="1334"/>
      <c r="EP27" s="1334"/>
      <c r="EQ27" s="1334"/>
      <c r="ER27" s="1334"/>
      <c r="ES27" s="1334"/>
      <c r="ET27" s="1334"/>
      <c r="EU27" s="1334"/>
      <c r="EV27" s="1334"/>
      <c r="EW27" s="1334"/>
      <c r="EX27" s="1334"/>
      <c r="EY27" s="1334"/>
      <c r="EZ27" s="1334"/>
      <c r="FA27" s="1334"/>
      <c r="FB27" s="1334"/>
      <c r="FC27" s="1334"/>
      <c r="FD27" s="1334"/>
      <c r="FE27" s="1334"/>
      <c r="FF27" s="1334"/>
      <c r="FG27" s="1334"/>
      <c r="FH27" s="1334"/>
      <c r="FI27" s="1334"/>
      <c r="FJ27" s="1334"/>
      <c r="FK27" s="1334"/>
      <c r="FL27" s="1334"/>
      <c r="FM27" s="1334"/>
      <c r="FN27" s="1334"/>
      <c r="FO27" s="1334"/>
      <c r="FP27" s="1334"/>
      <c r="FQ27" s="1334"/>
      <c r="FR27" s="1334"/>
      <c r="FS27" s="1334"/>
      <c r="FT27" s="1334"/>
      <c r="FU27" s="1334"/>
      <c r="FV27" s="1334"/>
      <c r="FW27" s="1334"/>
      <c r="FX27" s="1334"/>
      <c r="FY27" s="1334"/>
      <c r="FZ27" s="1334"/>
      <c r="GA27" s="1334"/>
      <c r="GB27" s="1334"/>
      <c r="GC27" s="1334"/>
      <c r="GD27" s="1334"/>
      <c r="GE27" s="1334"/>
      <c r="GF27" s="1334"/>
      <c r="GG27" s="1334"/>
      <c r="GH27" s="1334"/>
      <c r="GI27" s="1334"/>
      <c r="GJ27" s="1334"/>
      <c r="GK27" s="1334"/>
      <c r="GL27" s="1334"/>
      <c r="GM27" s="1334"/>
      <c r="GN27" s="1334"/>
      <c r="GO27" s="1334"/>
      <c r="GP27" s="1334"/>
      <c r="GQ27" s="1334"/>
      <c r="GR27" s="1334"/>
      <c r="GS27" s="1334"/>
      <c r="GT27" s="1334"/>
      <c r="GU27" s="1334"/>
      <c r="GV27" s="1334"/>
      <c r="GW27" s="1334"/>
      <c r="GX27" s="1334"/>
      <c r="GY27" s="1334"/>
      <c r="GZ27" s="1334"/>
      <c r="HA27" s="1334"/>
      <c r="HB27" s="1334"/>
      <c r="HC27" s="1334"/>
      <c r="HD27" s="1334"/>
      <c r="HE27" s="1334"/>
      <c r="HF27" s="1334"/>
      <c r="HG27" s="1334"/>
      <c r="HH27" s="1334"/>
      <c r="HI27" s="1334"/>
      <c r="HJ27" s="1334"/>
      <c r="HK27" s="1334"/>
      <c r="HL27" s="1334"/>
      <c r="HM27" s="1334"/>
      <c r="HN27" s="1334"/>
      <c r="HO27" s="1334"/>
      <c r="HP27" s="1334"/>
      <c r="HQ27" s="1334"/>
      <c r="HR27" s="1334"/>
      <c r="HS27" s="1334"/>
      <c r="HT27" s="1334"/>
      <c r="HU27" s="1334"/>
      <c r="HV27" s="1334"/>
    </row>
    <row r="28" spans="1:230" s="1335" customFormat="1" ht="15.75" hidden="1" customHeight="1">
      <c r="A28" s="1336" t="s">
        <v>870</v>
      </c>
      <c r="B28" s="1331" t="s">
        <v>871</v>
      </c>
      <c r="C28" s="1332"/>
      <c r="D28" s="1332"/>
      <c r="E28" s="1332"/>
      <c r="F28" s="1386"/>
      <c r="G28" s="1332"/>
      <c r="H28" s="1332"/>
      <c r="I28" s="1333"/>
      <c r="J28" s="1333"/>
      <c r="K28" s="1388"/>
      <c r="L28" s="1388"/>
      <c r="M28" s="1388"/>
      <c r="N28" s="1388"/>
      <c r="O28" s="1334"/>
      <c r="P28" s="1334"/>
      <c r="Q28" s="1334"/>
      <c r="R28" s="1334"/>
      <c r="S28" s="1334"/>
      <c r="T28" s="1334"/>
      <c r="U28" s="1334"/>
      <c r="V28" s="1334"/>
      <c r="W28" s="1334"/>
      <c r="X28" s="1334"/>
      <c r="Y28" s="1334"/>
      <c r="Z28" s="1334"/>
      <c r="AA28" s="1334"/>
      <c r="AB28" s="1334"/>
      <c r="AC28" s="1334"/>
      <c r="AD28" s="1334"/>
      <c r="AE28" s="1334"/>
      <c r="AF28" s="1334"/>
      <c r="AG28" s="1334"/>
      <c r="AH28" s="1334"/>
      <c r="AI28" s="1334"/>
      <c r="AJ28" s="1334"/>
      <c r="AK28" s="1334"/>
      <c r="AL28" s="1334"/>
      <c r="AM28" s="1334"/>
      <c r="AN28" s="1334"/>
      <c r="AO28" s="1334"/>
      <c r="AP28" s="1334"/>
      <c r="AQ28" s="1334"/>
      <c r="AR28" s="1334"/>
      <c r="AS28" s="1334"/>
      <c r="AT28" s="1334"/>
      <c r="AU28" s="1334"/>
      <c r="AV28" s="1334"/>
      <c r="AW28" s="1334"/>
      <c r="AX28" s="1334"/>
      <c r="AY28" s="1334"/>
      <c r="AZ28" s="1334"/>
      <c r="BA28" s="1334"/>
      <c r="BB28" s="1334"/>
      <c r="BC28" s="1334"/>
      <c r="BD28" s="1334"/>
      <c r="BE28" s="1334"/>
      <c r="BF28" s="1334"/>
      <c r="BG28" s="1334"/>
      <c r="BH28" s="1334"/>
      <c r="BI28" s="1334"/>
      <c r="BJ28" s="1334"/>
      <c r="BK28" s="1334"/>
      <c r="BL28" s="1334"/>
      <c r="BM28" s="1334"/>
      <c r="BN28" s="1334"/>
      <c r="BO28" s="1334"/>
      <c r="BP28" s="1334"/>
      <c r="BQ28" s="1334"/>
      <c r="BR28" s="1334"/>
      <c r="BS28" s="1334"/>
      <c r="BT28" s="1334"/>
      <c r="BU28" s="1334"/>
      <c r="BV28" s="1334"/>
      <c r="BW28" s="1334"/>
      <c r="BX28" s="1334"/>
      <c r="BY28" s="1334"/>
      <c r="BZ28" s="1334"/>
      <c r="CA28" s="1334"/>
      <c r="CB28" s="1334"/>
      <c r="CC28" s="1334"/>
      <c r="CD28" s="1334"/>
      <c r="CE28" s="1334"/>
      <c r="CF28" s="1334"/>
      <c r="CG28" s="1334"/>
      <c r="CH28" s="1334"/>
      <c r="CI28" s="1334"/>
      <c r="CJ28" s="1334"/>
      <c r="CK28" s="1334"/>
      <c r="CL28" s="1334"/>
      <c r="CM28" s="1334"/>
      <c r="CN28" s="1334"/>
      <c r="CO28" s="1334"/>
      <c r="CP28" s="1334"/>
      <c r="CQ28" s="1334"/>
      <c r="CR28" s="1334"/>
      <c r="CS28" s="1334"/>
      <c r="CT28" s="1334"/>
      <c r="CU28" s="1334"/>
      <c r="CV28" s="1334"/>
      <c r="CW28" s="1334"/>
      <c r="CX28" s="1334"/>
      <c r="CY28" s="1334"/>
      <c r="CZ28" s="1334"/>
      <c r="DA28" s="1334"/>
      <c r="DB28" s="1334"/>
      <c r="DC28" s="1334"/>
      <c r="DD28" s="1334"/>
      <c r="DE28" s="1334"/>
      <c r="DF28" s="1334"/>
      <c r="DG28" s="1334"/>
      <c r="DH28" s="1334"/>
      <c r="DI28" s="1334"/>
      <c r="DJ28" s="1334"/>
      <c r="DK28" s="1334"/>
      <c r="DL28" s="1334"/>
      <c r="DM28" s="1334"/>
      <c r="DN28" s="1334"/>
      <c r="DO28" s="1334"/>
      <c r="DP28" s="1334"/>
      <c r="DQ28" s="1334"/>
      <c r="DR28" s="1334"/>
      <c r="DS28" s="1334"/>
      <c r="DT28" s="1334"/>
      <c r="DU28" s="1334"/>
      <c r="DV28" s="1334"/>
      <c r="DW28" s="1334"/>
      <c r="DX28" s="1334"/>
      <c r="DY28" s="1334"/>
      <c r="DZ28" s="1334"/>
      <c r="EA28" s="1334"/>
      <c r="EB28" s="1334"/>
      <c r="EC28" s="1334"/>
      <c r="ED28" s="1334"/>
      <c r="EE28" s="1334"/>
      <c r="EF28" s="1334"/>
      <c r="EG28" s="1334"/>
      <c r="EH28" s="1334"/>
      <c r="EI28" s="1334"/>
      <c r="EJ28" s="1334"/>
      <c r="EK28" s="1334"/>
      <c r="EL28" s="1334"/>
      <c r="EM28" s="1334"/>
      <c r="EN28" s="1334"/>
      <c r="EO28" s="1334"/>
      <c r="EP28" s="1334"/>
      <c r="EQ28" s="1334"/>
      <c r="ER28" s="1334"/>
      <c r="ES28" s="1334"/>
      <c r="ET28" s="1334"/>
      <c r="EU28" s="1334"/>
      <c r="EV28" s="1334"/>
      <c r="EW28" s="1334"/>
      <c r="EX28" s="1334"/>
      <c r="EY28" s="1334"/>
      <c r="EZ28" s="1334"/>
      <c r="FA28" s="1334"/>
      <c r="FB28" s="1334"/>
      <c r="FC28" s="1334"/>
      <c r="FD28" s="1334"/>
      <c r="FE28" s="1334"/>
      <c r="FF28" s="1334"/>
      <c r="FG28" s="1334"/>
      <c r="FH28" s="1334"/>
      <c r="FI28" s="1334"/>
      <c r="FJ28" s="1334"/>
      <c r="FK28" s="1334"/>
      <c r="FL28" s="1334"/>
      <c r="FM28" s="1334"/>
      <c r="FN28" s="1334"/>
      <c r="FO28" s="1334"/>
      <c r="FP28" s="1334"/>
      <c r="FQ28" s="1334"/>
      <c r="FR28" s="1334"/>
      <c r="FS28" s="1334"/>
      <c r="FT28" s="1334"/>
      <c r="FU28" s="1334"/>
      <c r="FV28" s="1334"/>
      <c r="FW28" s="1334"/>
      <c r="FX28" s="1334"/>
      <c r="FY28" s="1334"/>
      <c r="FZ28" s="1334"/>
      <c r="GA28" s="1334"/>
      <c r="GB28" s="1334"/>
      <c r="GC28" s="1334"/>
      <c r="GD28" s="1334"/>
      <c r="GE28" s="1334"/>
      <c r="GF28" s="1334"/>
      <c r="GG28" s="1334"/>
      <c r="GH28" s="1334"/>
      <c r="GI28" s="1334"/>
      <c r="GJ28" s="1334"/>
      <c r="GK28" s="1334"/>
      <c r="GL28" s="1334"/>
      <c r="GM28" s="1334"/>
      <c r="GN28" s="1334"/>
      <c r="GO28" s="1334"/>
      <c r="GP28" s="1334"/>
      <c r="GQ28" s="1334"/>
      <c r="GR28" s="1334"/>
      <c r="GS28" s="1334"/>
      <c r="GT28" s="1334"/>
      <c r="GU28" s="1334"/>
      <c r="GV28" s="1334"/>
      <c r="GW28" s="1334"/>
      <c r="GX28" s="1334"/>
      <c r="GY28" s="1334"/>
      <c r="GZ28" s="1334"/>
      <c r="HA28" s="1334"/>
      <c r="HB28" s="1334"/>
      <c r="HC28" s="1334"/>
      <c r="HD28" s="1334"/>
      <c r="HE28" s="1334"/>
      <c r="HF28" s="1334"/>
      <c r="HG28" s="1334"/>
      <c r="HH28" s="1334"/>
      <c r="HI28" s="1334"/>
      <c r="HJ28" s="1334"/>
      <c r="HK28" s="1334"/>
      <c r="HL28" s="1334"/>
      <c r="HM28" s="1334"/>
      <c r="HN28" s="1334"/>
      <c r="HO28" s="1334"/>
      <c r="HP28" s="1334"/>
      <c r="HQ28" s="1334"/>
      <c r="HR28" s="1334"/>
      <c r="HS28" s="1334"/>
      <c r="HT28" s="1334"/>
      <c r="HU28" s="1334"/>
      <c r="HV28" s="1334"/>
    </row>
    <row r="29" spans="1:230" s="1335" customFormat="1" ht="47.25">
      <c r="A29" s="1336" t="s">
        <v>781</v>
      </c>
      <c r="B29" s="1338" t="s">
        <v>872</v>
      </c>
      <c r="C29" s="1332">
        <v>2284.65</v>
      </c>
      <c r="D29" s="1332">
        <v>2525.21</v>
      </c>
      <c r="E29" s="1332">
        <f>D29-C29</f>
        <v>240.55999999999995</v>
      </c>
      <c r="F29" s="1386"/>
      <c r="G29" s="1332">
        <v>1232.21</v>
      </c>
      <c r="H29" s="1332">
        <v>1293.58</v>
      </c>
      <c r="I29" s="1332">
        <f>'[271]Кальк_ДИ (2015-17)_корр.2016'!AE92</f>
        <v>2043.17</v>
      </c>
      <c r="J29" s="1339">
        <f>'[271]Кальк_ДИ (2015-17)_корр.2016'!AJ92</f>
        <v>2288.37</v>
      </c>
      <c r="K29" s="1388">
        <v>2727.25</v>
      </c>
      <c r="L29" s="1388">
        <v>2902.48</v>
      </c>
      <c r="M29" s="1388">
        <v>3018.48</v>
      </c>
      <c r="N29" s="1388">
        <v>3139.21</v>
      </c>
      <c r="O29" s="1334"/>
      <c r="P29" s="1334"/>
      <c r="Q29" s="1334"/>
      <c r="R29" s="1334"/>
      <c r="S29" s="1334"/>
      <c r="T29" s="1334"/>
      <c r="U29" s="1334"/>
      <c r="V29" s="1334"/>
      <c r="W29" s="1334"/>
      <c r="X29" s="1334"/>
      <c r="Y29" s="1334"/>
      <c r="Z29" s="1334"/>
      <c r="AA29" s="1334"/>
      <c r="AB29" s="1334"/>
      <c r="AC29" s="1334"/>
      <c r="AD29" s="1334"/>
      <c r="AE29" s="1334"/>
      <c r="AF29" s="1334"/>
      <c r="AG29" s="1334"/>
      <c r="AH29" s="1334"/>
      <c r="AI29" s="1334"/>
      <c r="AJ29" s="1334"/>
      <c r="AK29" s="1334"/>
      <c r="AL29" s="1334"/>
      <c r="AM29" s="1334"/>
      <c r="AN29" s="1334"/>
      <c r="AO29" s="1334"/>
      <c r="AP29" s="1334"/>
      <c r="AQ29" s="1334"/>
      <c r="AR29" s="1334"/>
      <c r="AS29" s="1334"/>
      <c r="AT29" s="1334"/>
      <c r="AU29" s="1334"/>
      <c r="AV29" s="1334"/>
      <c r="AW29" s="1334"/>
      <c r="AX29" s="1334"/>
      <c r="AY29" s="1334"/>
      <c r="AZ29" s="1334"/>
      <c r="BA29" s="1334"/>
      <c r="BB29" s="1334"/>
      <c r="BC29" s="1334"/>
      <c r="BD29" s="1334"/>
      <c r="BE29" s="1334"/>
      <c r="BF29" s="1334"/>
      <c r="BG29" s="1334"/>
      <c r="BH29" s="1334"/>
      <c r="BI29" s="1334"/>
      <c r="BJ29" s="1334"/>
      <c r="BK29" s="1334"/>
      <c r="BL29" s="1334"/>
      <c r="BM29" s="1334"/>
      <c r="BN29" s="1334"/>
      <c r="BO29" s="1334"/>
      <c r="BP29" s="1334"/>
      <c r="BQ29" s="1334"/>
      <c r="BR29" s="1334"/>
      <c r="BS29" s="1334"/>
      <c r="BT29" s="1334"/>
      <c r="BU29" s="1334"/>
      <c r="BV29" s="1334"/>
      <c r="BW29" s="1334"/>
      <c r="BX29" s="1334"/>
      <c r="BY29" s="1334"/>
      <c r="BZ29" s="1334"/>
      <c r="CA29" s="1334"/>
      <c r="CB29" s="1334"/>
      <c r="CC29" s="1334"/>
      <c r="CD29" s="1334"/>
      <c r="CE29" s="1334"/>
      <c r="CF29" s="1334"/>
      <c r="CG29" s="1334"/>
      <c r="CH29" s="1334"/>
      <c r="CI29" s="1334"/>
      <c r="CJ29" s="1334"/>
      <c r="CK29" s="1334"/>
      <c r="CL29" s="1334"/>
      <c r="CM29" s="1334"/>
      <c r="CN29" s="1334"/>
      <c r="CO29" s="1334"/>
      <c r="CP29" s="1334"/>
      <c r="CQ29" s="1334"/>
      <c r="CR29" s="1334"/>
      <c r="CS29" s="1334"/>
      <c r="CT29" s="1334"/>
      <c r="CU29" s="1334"/>
      <c r="CV29" s="1334"/>
      <c r="CW29" s="1334"/>
      <c r="CX29" s="1334"/>
      <c r="CY29" s="1334"/>
      <c r="CZ29" s="1334"/>
      <c r="DA29" s="1334"/>
      <c r="DB29" s="1334"/>
      <c r="DC29" s="1334"/>
      <c r="DD29" s="1334"/>
      <c r="DE29" s="1334"/>
      <c r="DF29" s="1334"/>
      <c r="DG29" s="1334"/>
      <c r="DH29" s="1334"/>
      <c r="DI29" s="1334"/>
      <c r="DJ29" s="1334"/>
      <c r="DK29" s="1334"/>
      <c r="DL29" s="1334"/>
      <c r="DM29" s="1334"/>
      <c r="DN29" s="1334"/>
      <c r="DO29" s="1334"/>
      <c r="DP29" s="1334"/>
      <c r="DQ29" s="1334"/>
      <c r="DR29" s="1334"/>
      <c r="DS29" s="1334"/>
      <c r="DT29" s="1334"/>
      <c r="DU29" s="1334"/>
      <c r="DV29" s="1334"/>
      <c r="DW29" s="1334"/>
      <c r="DX29" s="1334"/>
      <c r="DY29" s="1334"/>
      <c r="DZ29" s="1334"/>
      <c r="EA29" s="1334"/>
      <c r="EB29" s="1334"/>
      <c r="EC29" s="1334"/>
      <c r="ED29" s="1334"/>
      <c r="EE29" s="1334"/>
      <c r="EF29" s="1334"/>
      <c r="EG29" s="1334"/>
      <c r="EH29" s="1334"/>
      <c r="EI29" s="1334"/>
      <c r="EJ29" s="1334"/>
      <c r="EK29" s="1334"/>
      <c r="EL29" s="1334"/>
      <c r="EM29" s="1334"/>
      <c r="EN29" s="1334"/>
      <c r="EO29" s="1334"/>
      <c r="EP29" s="1334"/>
      <c r="EQ29" s="1334"/>
      <c r="ER29" s="1334"/>
      <c r="ES29" s="1334"/>
      <c r="ET29" s="1334"/>
      <c r="EU29" s="1334"/>
      <c r="EV29" s="1334"/>
      <c r="EW29" s="1334"/>
      <c r="EX29" s="1334"/>
      <c r="EY29" s="1334"/>
      <c r="EZ29" s="1334"/>
      <c r="FA29" s="1334"/>
      <c r="FB29" s="1334"/>
      <c r="FC29" s="1334"/>
      <c r="FD29" s="1334"/>
      <c r="FE29" s="1334"/>
      <c r="FF29" s="1334"/>
      <c r="FG29" s="1334"/>
      <c r="FH29" s="1334"/>
      <c r="FI29" s="1334"/>
      <c r="FJ29" s="1334"/>
      <c r="FK29" s="1334"/>
      <c r="FL29" s="1334"/>
      <c r="FM29" s="1334"/>
      <c r="FN29" s="1334"/>
      <c r="FO29" s="1334"/>
      <c r="FP29" s="1334"/>
      <c r="FQ29" s="1334"/>
      <c r="FR29" s="1334"/>
      <c r="FS29" s="1334"/>
      <c r="FT29" s="1334"/>
      <c r="FU29" s="1334"/>
      <c r="FV29" s="1334"/>
      <c r="FW29" s="1334"/>
      <c r="FX29" s="1334"/>
      <c r="FY29" s="1334"/>
      <c r="FZ29" s="1334"/>
      <c r="GA29" s="1334"/>
      <c r="GB29" s="1334"/>
      <c r="GC29" s="1334"/>
      <c r="GD29" s="1334"/>
      <c r="GE29" s="1334"/>
      <c r="GF29" s="1334"/>
      <c r="GG29" s="1334"/>
      <c r="GH29" s="1334"/>
      <c r="GI29" s="1334"/>
      <c r="GJ29" s="1334"/>
      <c r="GK29" s="1334"/>
      <c r="GL29" s="1334"/>
      <c r="GM29" s="1334"/>
      <c r="GN29" s="1334"/>
      <c r="GO29" s="1334"/>
      <c r="GP29" s="1334"/>
      <c r="GQ29" s="1334"/>
      <c r="GR29" s="1334"/>
      <c r="GS29" s="1334"/>
      <c r="GT29" s="1334"/>
      <c r="GU29" s="1334"/>
      <c r="GV29" s="1334"/>
      <c r="GW29" s="1334"/>
      <c r="GX29" s="1334"/>
      <c r="GY29" s="1334"/>
      <c r="GZ29" s="1334"/>
      <c r="HA29" s="1334"/>
      <c r="HB29" s="1334"/>
      <c r="HC29" s="1334"/>
      <c r="HD29" s="1334"/>
      <c r="HE29" s="1334"/>
      <c r="HF29" s="1334"/>
      <c r="HG29" s="1334"/>
      <c r="HH29" s="1334"/>
      <c r="HI29" s="1334"/>
      <c r="HJ29" s="1334"/>
      <c r="HK29" s="1334"/>
      <c r="HL29" s="1334"/>
      <c r="HM29" s="1334"/>
      <c r="HN29" s="1334"/>
      <c r="HO29" s="1334"/>
      <c r="HP29" s="1334"/>
      <c r="HQ29" s="1334"/>
      <c r="HR29" s="1334"/>
      <c r="HS29" s="1334"/>
      <c r="HT29" s="1334"/>
      <c r="HU29" s="1334"/>
      <c r="HV29" s="1334"/>
    </row>
    <row r="30" spans="1:230" s="1335" customFormat="1">
      <c r="A30" s="1330" t="s">
        <v>780</v>
      </c>
      <c r="B30" s="1331" t="s">
        <v>972</v>
      </c>
      <c r="C30" s="1328">
        <v>0</v>
      </c>
      <c r="D30" s="1328">
        <v>0</v>
      </c>
      <c r="E30" s="1328">
        <f>D30-C30</f>
        <v>0</v>
      </c>
      <c r="F30" s="1386"/>
      <c r="G30" s="1332">
        <v>0</v>
      </c>
      <c r="H30" s="1332">
        <v>0</v>
      </c>
      <c r="I30" s="1333">
        <v>0</v>
      </c>
      <c r="J30" s="1333">
        <v>0</v>
      </c>
      <c r="K30" s="1388">
        <v>0</v>
      </c>
      <c r="L30" s="1388">
        <v>0</v>
      </c>
      <c r="M30" s="1388">
        <v>0</v>
      </c>
      <c r="N30" s="1388">
        <v>0</v>
      </c>
      <c r="O30" s="1334"/>
      <c r="P30" s="1334"/>
      <c r="Q30" s="1334"/>
      <c r="R30" s="1334"/>
      <c r="S30" s="1334"/>
      <c r="T30" s="1334"/>
      <c r="U30" s="1334"/>
      <c r="V30" s="1334"/>
      <c r="W30" s="1334"/>
      <c r="X30" s="1334"/>
      <c r="Y30" s="1334"/>
      <c r="Z30" s="1334"/>
      <c r="AA30" s="1334"/>
      <c r="AB30" s="1334"/>
      <c r="AC30" s="1334"/>
      <c r="AD30" s="1334"/>
      <c r="AE30" s="1334"/>
      <c r="AF30" s="1334"/>
      <c r="AG30" s="1334"/>
      <c r="AH30" s="1334"/>
      <c r="AI30" s="1334"/>
      <c r="AJ30" s="1334"/>
      <c r="AK30" s="1334"/>
      <c r="AL30" s="1334"/>
      <c r="AM30" s="1334"/>
      <c r="AN30" s="1334"/>
      <c r="AO30" s="1334"/>
      <c r="AP30" s="1334"/>
      <c r="AQ30" s="1334"/>
      <c r="AR30" s="1334"/>
      <c r="AS30" s="1334"/>
      <c r="AT30" s="1334"/>
      <c r="AU30" s="1334"/>
      <c r="AV30" s="1334"/>
      <c r="AW30" s="1334"/>
      <c r="AX30" s="1334"/>
      <c r="AY30" s="1334"/>
      <c r="AZ30" s="1334"/>
      <c r="BA30" s="1334"/>
      <c r="BB30" s="1334"/>
      <c r="BC30" s="1334"/>
      <c r="BD30" s="1334"/>
      <c r="BE30" s="1334"/>
      <c r="BF30" s="1334"/>
      <c r="BG30" s="1334"/>
      <c r="BH30" s="1334"/>
      <c r="BI30" s="1334"/>
      <c r="BJ30" s="1334"/>
      <c r="BK30" s="1334"/>
      <c r="BL30" s="1334"/>
      <c r="BM30" s="1334"/>
      <c r="BN30" s="1334"/>
      <c r="BO30" s="1334"/>
      <c r="BP30" s="1334"/>
      <c r="BQ30" s="1334"/>
      <c r="BR30" s="1334"/>
      <c r="BS30" s="1334"/>
      <c r="BT30" s="1334"/>
      <c r="BU30" s="1334"/>
      <c r="BV30" s="1334"/>
      <c r="BW30" s="1334"/>
      <c r="BX30" s="1334"/>
      <c r="BY30" s="1334"/>
      <c r="BZ30" s="1334"/>
      <c r="CA30" s="1334"/>
      <c r="CB30" s="1334"/>
      <c r="CC30" s="1334"/>
      <c r="CD30" s="1334"/>
      <c r="CE30" s="1334"/>
      <c r="CF30" s="1334"/>
      <c r="CG30" s="1334"/>
      <c r="CH30" s="1334"/>
      <c r="CI30" s="1334"/>
      <c r="CJ30" s="1334"/>
      <c r="CK30" s="1334"/>
      <c r="CL30" s="1334"/>
      <c r="CM30" s="1334"/>
      <c r="CN30" s="1334"/>
      <c r="CO30" s="1334"/>
      <c r="CP30" s="1334"/>
      <c r="CQ30" s="1334"/>
      <c r="CR30" s="1334"/>
      <c r="CS30" s="1334"/>
      <c r="CT30" s="1334"/>
      <c r="CU30" s="1334"/>
      <c r="CV30" s="1334"/>
      <c r="CW30" s="1334"/>
      <c r="CX30" s="1334"/>
      <c r="CY30" s="1334"/>
      <c r="CZ30" s="1334"/>
      <c r="DA30" s="1334"/>
      <c r="DB30" s="1334"/>
      <c r="DC30" s="1334"/>
      <c r="DD30" s="1334"/>
      <c r="DE30" s="1334"/>
      <c r="DF30" s="1334"/>
      <c r="DG30" s="1334"/>
      <c r="DH30" s="1334"/>
      <c r="DI30" s="1334"/>
      <c r="DJ30" s="1334"/>
      <c r="DK30" s="1334"/>
      <c r="DL30" s="1334"/>
      <c r="DM30" s="1334"/>
      <c r="DN30" s="1334"/>
      <c r="DO30" s="1334"/>
      <c r="DP30" s="1334"/>
      <c r="DQ30" s="1334"/>
      <c r="DR30" s="1334"/>
      <c r="DS30" s="1334"/>
      <c r="DT30" s="1334"/>
      <c r="DU30" s="1334"/>
      <c r="DV30" s="1334"/>
      <c r="DW30" s="1334"/>
      <c r="DX30" s="1334"/>
      <c r="DY30" s="1334"/>
      <c r="DZ30" s="1334"/>
      <c r="EA30" s="1334"/>
      <c r="EB30" s="1334"/>
      <c r="EC30" s="1334"/>
      <c r="ED30" s="1334"/>
      <c r="EE30" s="1334"/>
      <c r="EF30" s="1334"/>
      <c r="EG30" s="1334"/>
      <c r="EH30" s="1334"/>
      <c r="EI30" s="1334"/>
      <c r="EJ30" s="1334"/>
      <c r="EK30" s="1334"/>
      <c r="EL30" s="1334"/>
      <c r="EM30" s="1334"/>
      <c r="EN30" s="1334"/>
      <c r="EO30" s="1334"/>
      <c r="EP30" s="1334"/>
      <c r="EQ30" s="1334"/>
      <c r="ER30" s="1334"/>
      <c r="ES30" s="1334"/>
      <c r="ET30" s="1334"/>
      <c r="EU30" s="1334"/>
      <c r="EV30" s="1334"/>
      <c r="EW30" s="1334"/>
      <c r="EX30" s="1334"/>
      <c r="EY30" s="1334"/>
      <c r="EZ30" s="1334"/>
      <c r="FA30" s="1334"/>
      <c r="FB30" s="1334"/>
      <c r="FC30" s="1334"/>
      <c r="FD30" s="1334"/>
      <c r="FE30" s="1334"/>
      <c r="FF30" s="1334"/>
      <c r="FG30" s="1334"/>
      <c r="FH30" s="1334"/>
      <c r="FI30" s="1334"/>
      <c r="FJ30" s="1334"/>
      <c r="FK30" s="1334"/>
      <c r="FL30" s="1334"/>
      <c r="FM30" s="1334"/>
      <c r="FN30" s="1334"/>
      <c r="FO30" s="1334"/>
      <c r="FP30" s="1334"/>
      <c r="FQ30" s="1334"/>
      <c r="FR30" s="1334"/>
      <c r="FS30" s="1334"/>
      <c r="FT30" s="1334"/>
      <c r="FU30" s="1334"/>
      <c r="FV30" s="1334"/>
      <c r="FW30" s="1334"/>
      <c r="FX30" s="1334"/>
      <c r="FY30" s="1334"/>
      <c r="FZ30" s="1334"/>
      <c r="GA30" s="1334"/>
      <c r="GB30" s="1334"/>
      <c r="GC30" s="1334"/>
      <c r="GD30" s="1334"/>
      <c r="GE30" s="1334"/>
      <c r="GF30" s="1334"/>
      <c r="GG30" s="1334"/>
      <c r="GH30" s="1334"/>
      <c r="GI30" s="1334"/>
      <c r="GJ30" s="1334"/>
      <c r="GK30" s="1334"/>
      <c r="GL30" s="1334"/>
      <c r="GM30" s="1334"/>
      <c r="GN30" s="1334"/>
      <c r="GO30" s="1334"/>
      <c r="GP30" s="1334"/>
      <c r="GQ30" s="1334"/>
      <c r="GR30" s="1334"/>
      <c r="GS30" s="1334"/>
      <c r="GT30" s="1334"/>
      <c r="GU30" s="1334"/>
      <c r="GV30" s="1334"/>
      <c r="GW30" s="1334"/>
      <c r="GX30" s="1334"/>
      <c r="GY30" s="1334"/>
      <c r="GZ30" s="1334"/>
      <c r="HA30" s="1334"/>
      <c r="HB30" s="1334"/>
      <c r="HC30" s="1334"/>
      <c r="HD30" s="1334"/>
      <c r="HE30" s="1334"/>
      <c r="HF30" s="1334"/>
      <c r="HG30" s="1334"/>
      <c r="HH30" s="1334"/>
      <c r="HI30" s="1334"/>
      <c r="HJ30" s="1334"/>
      <c r="HK30" s="1334"/>
      <c r="HL30" s="1334"/>
      <c r="HM30" s="1334"/>
      <c r="HN30" s="1334"/>
      <c r="HO30" s="1334"/>
      <c r="HP30" s="1334"/>
      <c r="HQ30" s="1334"/>
      <c r="HR30" s="1334"/>
      <c r="HS30" s="1334"/>
      <c r="HT30" s="1334"/>
      <c r="HU30" s="1334"/>
      <c r="HV30" s="1334"/>
    </row>
    <row r="31" spans="1:230" ht="47.25" hidden="1" customHeight="1">
      <c r="A31" s="1340" t="s">
        <v>874</v>
      </c>
      <c r="B31" s="1341" t="s">
        <v>875</v>
      </c>
      <c r="C31" s="1328"/>
      <c r="D31" s="1328">
        <v>0</v>
      </c>
      <c r="E31" s="1328"/>
      <c r="F31" s="1386"/>
      <c r="G31" s="1328">
        <v>0</v>
      </c>
      <c r="H31" s="1328">
        <v>0</v>
      </c>
      <c r="I31" s="1342"/>
      <c r="J31" s="1342"/>
      <c r="K31" s="1386"/>
      <c r="L31" s="1386"/>
      <c r="M31" s="1386"/>
      <c r="N31" s="1386"/>
      <c r="O31" s="1343"/>
      <c r="P31" s="1343"/>
      <c r="Q31" s="1343"/>
      <c r="R31" s="1343"/>
      <c r="S31" s="1343"/>
      <c r="T31" s="1343"/>
      <c r="U31" s="1343"/>
      <c r="V31" s="1343"/>
      <c r="W31" s="1343"/>
      <c r="X31" s="1343"/>
      <c r="Y31" s="1343"/>
      <c r="Z31" s="1343"/>
      <c r="AA31" s="1343"/>
      <c r="AB31" s="1343"/>
      <c r="AC31" s="1343"/>
      <c r="AD31" s="1343"/>
      <c r="AE31" s="1343"/>
      <c r="AF31" s="1343"/>
      <c r="AG31" s="1343"/>
      <c r="AH31" s="1343"/>
      <c r="AI31" s="1343"/>
      <c r="AJ31" s="1343"/>
      <c r="AK31" s="1343"/>
      <c r="AL31" s="1343"/>
      <c r="AM31" s="1343"/>
      <c r="AN31" s="1343"/>
      <c r="AO31" s="1343"/>
      <c r="AP31" s="1343"/>
      <c r="AQ31" s="1343"/>
      <c r="AR31" s="1343"/>
      <c r="AS31" s="1343"/>
      <c r="AT31" s="1343"/>
      <c r="AU31" s="1343"/>
      <c r="AV31" s="1343"/>
      <c r="AW31" s="1343"/>
      <c r="AX31" s="1343"/>
      <c r="AY31" s="1343"/>
      <c r="AZ31" s="1343"/>
      <c r="BA31" s="1343"/>
      <c r="BB31" s="1343"/>
      <c r="BC31" s="1343"/>
      <c r="BD31" s="1343"/>
      <c r="BE31" s="1343"/>
      <c r="BF31" s="1343"/>
      <c r="BG31" s="1343"/>
      <c r="BH31" s="1343"/>
      <c r="BI31" s="1343"/>
      <c r="BJ31" s="1343"/>
      <c r="BK31" s="1343"/>
      <c r="BL31" s="1343"/>
      <c r="BM31" s="1343"/>
      <c r="BN31" s="1343"/>
      <c r="BO31" s="1343"/>
      <c r="BP31" s="1343"/>
      <c r="BQ31" s="1343"/>
      <c r="BR31" s="1343"/>
      <c r="BS31" s="1343"/>
      <c r="BT31" s="1343"/>
      <c r="BU31" s="1343"/>
      <c r="BV31" s="1343"/>
      <c r="BW31" s="1343"/>
      <c r="BX31" s="1343"/>
      <c r="BY31" s="1343"/>
      <c r="BZ31" s="1343"/>
      <c r="CA31" s="1343"/>
      <c r="CB31" s="1343"/>
      <c r="CC31" s="1343"/>
      <c r="CD31" s="1343"/>
      <c r="CE31" s="1343"/>
      <c r="CF31" s="1343"/>
      <c r="CG31" s="1343"/>
      <c r="CH31" s="1343"/>
      <c r="CI31" s="1343"/>
      <c r="CJ31" s="1343"/>
      <c r="CK31" s="1343"/>
      <c r="CL31" s="1343"/>
      <c r="CM31" s="1343"/>
      <c r="CN31" s="1343"/>
      <c r="CO31" s="1343"/>
      <c r="CP31" s="1343"/>
      <c r="CQ31" s="1343"/>
      <c r="CR31" s="1343"/>
      <c r="CS31" s="1343"/>
      <c r="CT31" s="1343"/>
      <c r="CU31" s="1343"/>
      <c r="CV31" s="1343"/>
      <c r="CW31" s="1343"/>
      <c r="CX31" s="1343"/>
      <c r="CY31" s="1343"/>
      <c r="CZ31" s="1343"/>
      <c r="DA31" s="1343"/>
      <c r="DB31" s="1343"/>
      <c r="DC31" s="1343"/>
      <c r="DD31" s="1343"/>
      <c r="DE31" s="1343"/>
      <c r="DF31" s="1343"/>
      <c r="DG31" s="1343"/>
      <c r="DH31" s="1343"/>
      <c r="DI31" s="1343"/>
      <c r="DJ31" s="1343"/>
      <c r="DK31" s="1343"/>
      <c r="DL31" s="1343"/>
      <c r="DM31" s="1343"/>
      <c r="DN31" s="1343"/>
      <c r="DO31" s="1343"/>
      <c r="DP31" s="1343"/>
      <c r="DQ31" s="1343"/>
      <c r="DR31" s="1343"/>
      <c r="DS31" s="1343"/>
      <c r="DT31" s="1343"/>
      <c r="DU31" s="1343"/>
      <c r="DV31" s="1343"/>
      <c r="DW31" s="1343"/>
      <c r="DX31" s="1343"/>
      <c r="DY31" s="1343"/>
      <c r="DZ31" s="1343"/>
      <c r="EA31" s="1343"/>
      <c r="EB31" s="1343"/>
      <c r="EC31" s="1343"/>
      <c r="ED31" s="1343"/>
      <c r="EE31" s="1343"/>
      <c r="EF31" s="1343"/>
      <c r="EG31" s="1343"/>
      <c r="EH31" s="1343"/>
      <c r="EI31" s="1343"/>
      <c r="EJ31" s="1343"/>
      <c r="EK31" s="1343"/>
      <c r="EL31" s="1343"/>
      <c r="EM31" s="1343"/>
      <c r="EN31" s="1343"/>
      <c r="EO31" s="1343"/>
      <c r="EP31" s="1343"/>
      <c r="EQ31" s="1343"/>
      <c r="ER31" s="1343"/>
      <c r="ES31" s="1343"/>
      <c r="ET31" s="1343"/>
      <c r="EU31" s="1343"/>
      <c r="EV31" s="1343"/>
      <c r="EW31" s="1343"/>
      <c r="EX31" s="1343"/>
      <c r="EY31" s="1343"/>
      <c r="EZ31" s="1343"/>
      <c r="FA31" s="1343"/>
      <c r="FB31" s="1343"/>
      <c r="FC31" s="1343"/>
      <c r="FD31" s="1343"/>
      <c r="FE31" s="1343"/>
      <c r="FF31" s="1343"/>
      <c r="FG31" s="1343"/>
      <c r="FH31" s="1343"/>
      <c r="FI31" s="1343"/>
      <c r="FJ31" s="1343"/>
      <c r="FK31" s="1343"/>
      <c r="FL31" s="1343"/>
      <c r="FM31" s="1343"/>
      <c r="FN31" s="1343"/>
      <c r="FO31" s="1343"/>
      <c r="FP31" s="1343"/>
      <c r="FQ31" s="1343"/>
      <c r="FR31" s="1343"/>
      <c r="FS31" s="1343"/>
      <c r="FT31" s="1343"/>
      <c r="FU31" s="1343"/>
      <c r="FV31" s="1343"/>
      <c r="FW31" s="1343"/>
      <c r="FX31" s="1343"/>
      <c r="FY31" s="1343"/>
      <c r="FZ31" s="1343"/>
      <c r="GA31" s="1343"/>
      <c r="GB31" s="1343"/>
      <c r="GC31" s="1343"/>
      <c r="GD31" s="1343"/>
      <c r="GE31" s="1343"/>
      <c r="GF31" s="1343"/>
      <c r="GG31" s="1343"/>
      <c r="GH31" s="1343"/>
      <c r="GI31" s="1343"/>
      <c r="GJ31" s="1343"/>
      <c r="GK31" s="1343"/>
      <c r="GL31" s="1343"/>
      <c r="GM31" s="1343"/>
      <c r="GN31" s="1343"/>
      <c r="GO31" s="1343"/>
      <c r="GP31" s="1343"/>
      <c r="GQ31" s="1343"/>
      <c r="GR31" s="1343"/>
      <c r="GS31" s="1343"/>
      <c r="GT31" s="1343"/>
      <c r="GU31" s="1343"/>
      <c r="GV31" s="1343"/>
      <c r="GW31" s="1343"/>
      <c r="GX31" s="1343"/>
      <c r="GY31" s="1343"/>
      <c r="GZ31" s="1343"/>
      <c r="HA31" s="1343"/>
      <c r="HB31" s="1343"/>
      <c r="HC31" s="1343"/>
      <c r="HD31" s="1343"/>
      <c r="HE31" s="1343"/>
      <c r="HF31" s="1343"/>
      <c r="HG31" s="1343"/>
      <c r="HH31" s="1343"/>
      <c r="HI31" s="1343"/>
      <c r="HJ31" s="1343"/>
      <c r="HK31" s="1343"/>
      <c r="HL31" s="1343"/>
      <c r="HM31" s="1343"/>
      <c r="HN31" s="1343"/>
      <c r="HO31" s="1343"/>
      <c r="HP31" s="1343"/>
      <c r="HQ31" s="1343"/>
      <c r="HR31" s="1343"/>
      <c r="HS31" s="1343"/>
      <c r="HT31" s="1343"/>
      <c r="HU31" s="1343"/>
      <c r="HV31" s="1343"/>
    </row>
    <row r="32" spans="1:230" ht="15.75" hidden="1" customHeight="1">
      <c r="A32" s="1340" t="s">
        <v>876</v>
      </c>
      <c r="B32" s="1344" t="s">
        <v>877</v>
      </c>
      <c r="C32" s="1328"/>
      <c r="D32" s="1328">
        <v>0</v>
      </c>
      <c r="E32" s="1328"/>
      <c r="F32" s="1386"/>
      <c r="G32" s="1328">
        <v>0</v>
      </c>
      <c r="H32" s="1328">
        <v>0</v>
      </c>
      <c r="I32" s="1342"/>
      <c r="J32" s="1342"/>
      <c r="K32" s="1386"/>
      <c r="L32" s="1386"/>
      <c r="M32" s="1386"/>
      <c r="N32" s="1386"/>
      <c r="O32" s="1343"/>
      <c r="P32" s="1343"/>
      <c r="Q32" s="1343"/>
      <c r="R32" s="1343"/>
      <c r="S32" s="1343"/>
      <c r="T32" s="1343"/>
      <c r="U32" s="1343"/>
      <c r="V32" s="1343"/>
      <c r="W32" s="1343"/>
      <c r="X32" s="1343"/>
      <c r="Y32" s="1343"/>
      <c r="Z32" s="1343"/>
      <c r="AA32" s="1343"/>
      <c r="AB32" s="1343"/>
      <c r="AC32" s="1343"/>
      <c r="AD32" s="1343"/>
      <c r="AE32" s="1343"/>
      <c r="AF32" s="1343"/>
      <c r="AG32" s="1343"/>
      <c r="AH32" s="1343"/>
      <c r="AI32" s="1343"/>
      <c r="AJ32" s="1343"/>
      <c r="AK32" s="1343"/>
      <c r="AL32" s="1343"/>
      <c r="AM32" s="1343"/>
      <c r="AN32" s="1343"/>
      <c r="AO32" s="1343"/>
      <c r="AP32" s="1343"/>
      <c r="AQ32" s="1343"/>
      <c r="AR32" s="1343"/>
      <c r="AS32" s="1343"/>
      <c r="AT32" s="1343"/>
      <c r="AU32" s="1343"/>
      <c r="AV32" s="1343"/>
      <c r="AW32" s="1343"/>
      <c r="AX32" s="1343"/>
      <c r="AY32" s="1343"/>
      <c r="AZ32" s="1343"/>
      <c r="BA32" s="1343"/>
      <c r="BB32" s="1343"/>
      <c r="BC32" s="1343"/>
      <c r="BD32" s="1343"/>
      <c r="BE32" s="1343"/>
      <c r="BF32" s="1343"/>
      <c r="BG32" s="1343"/>
      <c r="BH32" s="1343"/>
      <c r="BI32" s="1343"/>
      <c r="BJ32" s="1343"/>
      <c r="BK32" s="1343"/>
      <c r="BL32" s="1343"/>
      <c r="BM32" s="1343"/>
      <c r="BN32" s="1343"/>
      <c r="BO32" s="1343"/>
      <c r="BP32" s="1343"/>
      <c r="BQ32" s="1343"/>
      <c r="BR32" s="1343"/>
      <c r="BS32" s="1343"/>
      <c r="BT32" s="1343"/>
      <c r="BU32" s="1343"/>
      <c r="BV32" s="1343"/>
      <c r="BW32" s="1343"/>
      <c r="BX32" s="1343"/>
      <c r="BY32" s="1343"/>
      <c r="BZ32" s="1343"/>
      <c r="CA32" s="1343"/>
      <c r="CB32" s="1343"/>
      <c r="CC32" s="1343"/>
      <c r="CD32" s="1343"/>
      <c r="CE32" s="1343"/>
      <c r="CF32" s="1343"/>
      <c r="CG32" s="1343"/>
      <c r="CH32" s="1343"/>
      <c r="CI32" s="1343"/>
      <c r="CJ32" s="1343"/>
      <c r="CK32" s="1343"/>
      <c r="CL32" s="1343"/>
      <c r="CM32" s="1343"/>
      <c r="CN32" s="1343"/>
      <c r="CO32" s="1343"/>
      <c r="CP32" s="1343"/>
      <c r="CQ32" s="1343"/>
      <c r="CR32" s="1343"/>
      <c r="CS32" s="1343"/>
      <c r="CT32" s="1343"/>
      <c r="CU32" s="1343"/>
      <c r="CV32" s="1343"/>
      <c r="CW32" s="1343"/>
      <c r="CX32" s="1343"/>
      <c r="CY32" s="1343"/>
      <c r="CZ32" s="1343"/>
      <c r="DA32" s="1343"/>
      <c r="DB32" s="1343"/>
      <c r="DC32" s="1343"/>
      <c r="DD32" s="1343"/>
      <c r="DE32" s="1343"/>
      <c r="DF32" s="1343"/>
      <c r="DG32" s="1343"/>
      <c r="DH32" s="1343"/>
      <c r="DI32" s="1343"/>
      <c r="DJ32" s="1343"/>
      <c r="DK32" s="1343"/>
      <c r="DL32" s="1343"/>
      <c r="DM32" s="1343"/>
      <c r="DN32" s="1343"/>
      <c r="DO32" s="1343"/>
      <c r="DP32" s="1343"/>
      <c r="DQ32" s="1343"/>
      <c r="DR32" s="1343"/>
      <c r="DS32" s="1343"/>
      <c r="DT32" s="1343"/>
      <c r="DU32" s="1343"/>
      <c r="DV32" s="1343"/>
      <c r="DW32" s="1343"/>
      <c r="DX32" s="1343"/>
      <c r="DY32" s="1343"/>
      <c r="DZ32" s="1343"/>
      <c r="EA32" s="1343"/>
      <c r="EB32" s="1343"/>
      <c r="EC32" s="1343"/>
      <c r="ED32" s="1343"/>
      <c r="EE32" s="1343"/>
      <c r="EF32" s="1343"/>
      <c r="EG32" s="1343"/>
      <c r="EH32" s="1343"/>
      <c r="EI32" s="1343"/>
      <c r="EJ32" s="1343"/>
      <c r="EK32" s="1343"/>
      <c r="EL32" s="1343"/>
      <c r="EM32" s="1343"/>
      <c r="EN32" s="1343"/>
      <c r="EO32" s="1343"/>
      <c r="EP32" s="1343"/>
      <c r="EQ32" s="1343"/>
      <c r="ER32" s="1343"/>
      <c r="ES32" s="1343"/>
      <c r="ET32" s="1343"/>
      <c r="EU32" s="1343"/>
      <c r="EV32" s="1343"/>
      <c r="EW32" s="1343"/>
      <c r="EX32" s="1343"/>
      <c r="EY32" s="1343"/>
      <c r="EZ32" s="1343"/>
      <c r="FA32" s="1343"/>
      <c r="FB32" s="1343"/>
      <c r="FC32" s="1343"/>
      <c r="FD32" s="1343"/>
      <c r="FE32" s="1343"/>
      <c r="FF32" s="1343"/>
      <c r="FG32" s="1343"/>
      <c r="FH32" s="1343"/>
      <c r="FI32" s="1343"/>
      <c r="FJ32" s="1343"/>
      <c r="FK32" s="1343"/>
      <c r="FL32" s="1343"/>
      <c r="FM32" s="1343"/>
      <c r="FN32" s="1343"/>
      <c r="FO32" s="1343"/>
      <c r="FP32" s="1343"/>
      <c r="FQ32" s="1343"/>
      <c r="FR32" s="1343"/>
      <c r="FS32" s="1343"/>
      <c r="FT32" s="1343"/>
      <c r="FU32" s="1343"/>
      <c r="FV32" s="1343"/>
      <c r="FW32" s="1343"/>
      <c r="FX32" s="1343"/>
      <c r="FY32" s="1343"/>
      <c r="FZ32" s="1343"/>
      <c r="GA32" s="1343"/>
      <c r="GB32" s="1343"/>
      <c r="GC32" s="1343"/>
      <c r="GD32" s="1343"/>
      <c r="GE32" s="1343"/>
      <c r="GF32" s="1343"/>
      <c r="GG32" s="1343"/>
      <c r="GH32" s="1343"/>
      <c r="GI32" s="1343"/>
      <c r="GJ32" s="1343"/>
      <c r="GK32" s="1343"/>
      <c r="GL32" s="1343"/>
      <c r="GM32" s="1343"/>
      <c r="GN32" s="1343"/>
      <c r="GO32" s="1343"/>
      <c r="GP32" s="1343"/>
      <c r="GQ32" s="1343"/>
      <c r="GR32" s="1343"/>
      <c r="GS32" s="1343"/>
      <c r="GT32" s="1343"/>
      <c r="GU32" s="1343"/>
      <c r="GV32" s="1343"/>
      <c r="GW32" s="1343"/>
      <c r="GX32" s="1343"/>
      <c r="GY32" s="1343"/>
      <c r="GZ32" s="1343"/>
      <c r="HA32" s="1343"/>
      <c r="HB32" s="1343"/>
      <c r="HC32" s="1343"/>
      <c r="HD32" s="1343"/>
      <c r="HE32" s="1343"/>
      <c r="HF32" s="1343"/>
      <c r="HG32" s="1343"/>
      <c r="HH32" s="1343"/>
      <c r="HI32" s="1343"/>
      <c r="HJ32" s="1343"/>
      <c r="HK32" s="1343"/>
      <c r="HL32" s="1343"/>
      <c r="HM32" s="1343"/>
      <c r="HN32" s="1343"/>
      <c r="HO32" s="1343"/>
      <c r="HP32" s="1343"/>
      <c r="HQ32" s="1343"/>
      <c r="HR32" s="1343"/>
      <c r="HS32" s="1343"/>
      <c r="HT32" s="1343"/>
      <c r="HU32" s="1343"/>
      <c r="HV32" s="1343"/>
    </row>
    <row r="33" spans="1:230" ht="15.75" hidden="1" customHeight="1">
      <c r="A33" s="1340" t="s">
        <v>878</v>
      </c>
      <c r="B33" s="1344" t="s">
        <v>879</v>
      </c>
      <c r="C33" s="1328"/>
      <c r="D33" s="1328">
        <v>0</v>
      </c>
      <c r="E33" s="1328"/>
      <c r="F33" s="1386"/>
      <c r="G33" s="1328">
        <v>0</v>
      </c>
      <c r="H33" s="1328">
        <v>0</v>
      </c>
      <c r="I33" s="1342"/>
      <c r="J33" s="1342"/>
      <c r="K33" s="1386"/>
      <c r="L33" s="1386"/>
      <c r="M33" s="1386"/>
      <c r="N33" s="1386"/>
      <c r="O33" s="1343"/>
      <c r="P33" s="1343"/>
      <c r="Q33" s="1343"/>
      <c r="R33" s="1343"/>
      <c r="S33" s="1343"/>
      <c r="T33" s="1343"/>
      <c r="U33" s="1343"/>
      <c r="V33" s="1343"/>
      <c r="W33" s="1343"/>
      <c r="X33" s="1343"/>
      <c r="Y33" s="1343"/>
      <c r="Z33" s="1343"/>
      <c r="AA33" s="1343"/>
      <c r="AB33" s="1343"/>
      <c r="AC33" s="1343"/>
      <c r="AD33" s="1343"/>
      <c r="AE33" s="1343"/>
      <c r="AF33" s="1343"/>
      <c r="AG33" s="1343"/>
      <c r="AH33" s="1343"/>
      <c r="AI33" s="1343"/>
      <c r="AJ33" s="1343"/>
      <c r="AK33" s="1343"/>
      <c r="AL33" s="1343"/>
      <c r="AM33" s="1343"/>
      <c r="AN33" s="1343"/>
      <c r="AO33" s="1343"/>
      <c r="AP33" s="1343"/>
      <c r="AQ33" s="1343"/>
      <c r="AR33" s="1343"/>
      <c r="AS33" s="1343"/>
      <c r="AT33" s="1343"/>
      <c r="AU33" s="1343"/>
      <c r="AV33" s="1343"/>
      <c r="AW33" s="1343"/>
      <c r="AX33" s="1343"/>
      <c r="AY33" s="1343"/>
      <c r="AZ33" s="1343"/>
      <c r="BA33" s="1343"/>
      <c r="BB33" s="1343"/>
      <c r="BC33" s="1343"/>
      <c r="BD33" s="1343"/>
      <c r="BE33" s="1343"/>
      <c r="BF33" s="1343"/>
      <c r="BG33" s="1343"/>
      <c r="BH33" s="1343"/>
      <c r="BI33" s="1343"/>
      <c r="BJ33" s="1343"/>
      <c r="BK33" s="1343"/>
      <c r="BL33" s="1343"/>
      <c r="BM33" s="1343"/>
      <c r="BN33" s="1343"/>
      <c r="BO33" s="1343"/>
      <c r="BP33" s="1343"/>
      <c r="BQ33" s="1343"/>
      <c r="BR33" s="1343"/>
      <c r="BS33" s="1343"/>
      <c r="BT33" s="1343"/>
      <c r="BU33" s="1343"/>
      <c r="BV33" s="1343"/>
      <c r="BW33" s="1343"/>
      <c r="BX33" s="1343"/>
      <c r="BY33" s="1343"/>
      <c r="BZ33" s="1343"/>
      <c r="CA33" s="1343"/>
      <c r="CB33" s="1343"/>
      <c r="CC33" s="1343"/>
      <c r="CD33" s="1343"/>
      <c r="CE33" s="1343"/>
      <c r="CF33" s="1343"/>
      <c r="CG33" s="1343"/>
      <c r="CH33" s="1343"/>
      <c r="CI33" s="1343"/>
      <c r="CJ33" s="1343"/>
      <c r="CK33" s="1343"/>
      <c r="CL33" s="1343"/>
      <c r="CM33" s="1343"/>
      <c r="CN33" s="1343"/>
      <c r="CO33" s="1343"/>
      <c r="CP33" s="1343"/>
      <c r="CQ33" s="1343"/>
      <c r="CR33" s="1343"/>
      <c r="CS33" s="1343"/>
      <c r="CT33" s="1343"/>
      <c r="CU33" s="1343"/>
      <c r="CV33" s="1343"/>
      <c r="CW33" s="1343"/>
      <c r="CX33" s="1343"/>
      <c r="CY33" s="1343"/>
      <c r="CZ33" s="1343"/>
      <c r="DA33" s="1343"/>
      <c r="DB33" s="1343"/>
      <c r="DC33" s="1343"/>
      <c r="DD33" s="1343"/>
      <c r="DE33" s="1343"/>
      <c r="DF33" s="1343"/>
      <c r="DG33" s="1343"/>
      <c r="DH33" s="1343"/>
      <c r="DI33" s="1343"/>
      <c r="DJ33" s="1343"/>
      <c r="DK33" s="1343"/>
      <c r="DL33" s="1343"/>
      <c r="DM33" s="1343"/>
      <c r="DN33" s="1343"/>
      <c r="DO33" s="1343"/>
      <c r="DP33" s="1343"/>
      <c r="DQ33" s="1343"/>
      <c r="DR33" s="1343"/>
      <c r="DS33" s="1343"/>
      <c r="DT33" s="1343"/>
      <c r="DU33" s="1343"/>
      <c r="DV33" s="1343"/>
      <c r="DW33" s="1343"/>
      <c r="DX33" s="1343"/>
      <c r="DY33" s="1343"/>
      <c r="DZ33" s="1343"/>
      <c r="EA33" s="1343"/>
      <c r="EB33" s="1343"/>
      <c r="EC33" s="1343"/>
      <c r="ED33" s="1343"/>
      <c r="EE33" s="1343"/>
      <c r="EF33" s="1343"/>
      <c r="EG33" s="1343"/>
      <c r="EH33" s="1343"/>
      <c r="EI33" s="1343"/>
      <c r="EJ33" s="1343"/>
      <c r="EK33" s="1343"/>
      <c r="EL33" s="1343"/>
      <c r="EM33" s="1343"/>
      <c r="EN33" s="1343"/>
      <c r="EO33" s="1343"/>
      <c r="EP33" s="1343"/>
      <c r="EQ33" s="1343"/>
      <c r="ER33" s="1343"/>
      <c r="ES33" s="1343"/>
      <c r="ET33" s="1343"/>
      <c r="EU33" s="1343"/>
      <c r="EV33" s="1343"/>
      <c r="EW33" s="1343"/>
      <c r="EX33" s="1343"/>
      <c r="EY33" s="1343"/>
      <c r="EZ33" s="1343"/>
      <c r="FA33" s="1343"/>
      <c r="FB33" s="1343"/>
      <c r="FC33" s="1343"/>
      <c r="FD33" s="1343"/>
      <c r="FE33" s="1343"/>
      <c r="FF33" s="1343"/>
      <c r="FG33" s="1343"/>
      <c r="FH33" s="1343"/>
      <c r="FI33" s="1343"/>
      <c r="FJ33" s="1343"/>
      <c r="FK33" s="1343"/>
      <c r="FL33" s="1343"/>
      <c r="FM33" s="1343"/>
      <c r="FN33" s="1343"/>
      <c r="FO33" s="1343"/>
      <c r="FP33" s="1343"/>
      <c r="FQ33" s="1343"/>
      <c r="FR33" s="1343"/>
      <c r="FS33" s="1343"/>
      <c r="FT33" s="1343"/>
      <c r="FU33" s="1343"/>
      <c r="FV33" s="1343"/>
      <c r="FW33" s="1343"/>
      <c r="FX33" s="1343"/>
      <c r="FY33" s="1343"/>
      <c r="FZ33" s="1343"/>
      <c r="GA33" s="1343"/>
      <c r="GB33" s="1343"/>
      <c r="GC33" s="1343"/>
      <c r="GD33" s="1343"/>
      <c r="GE33" s="1343"/>
      <c r="GF33" s="1343"/>
      <c r="GG33" s="1343"/>
      <c r="GH33" s="1343"/>
      <c r="GI33" s="1343"/>
      <c r="GJ33" s="1343"/>
      <c r="GK33" s="1343"/>
      <c r="GL33" s="1343"/>
      <c r="GM33" s="1343"/>
      <c r="GN33" s="1343"/>
      <c r="GO33" s="1343"/>
      <c r="GP33" s="1343"/>
      <c r="GQ33" s="1343"/>
      <c r="GR33" s="1343"/>
      <c r="GS33" s="1343"/>
      <c r="GT33" s="1343"/>
      <c r="GU33" s="1343"/>
      <c r="GV33" s="1343"/>
      <c r="GW33" s="1343"/>
      <c r="GX33" s="1343"/>
      <c r="GY33" s="1343"/>
      <c r="GZ33" s="1343"/>
      <c r="HA33" s="1343"/>
      <c r="HB33" s="1343"/>
      <c r="HC33" s="1343"/>
      <c r="HD33" s="1343"/>
      <c r="HE33" s="1343"/>
      <c r="HF33" s="1343"/>
      <c r="HG33" s="1343"/>
      <c r="HH33" s="1343"/>
      <c r="HI33" s="1343"/>
      <c r="HJ33" s="1343"/>
      <c r="HK33" s="1343"/>
      <c r="HL33" s="1343"/>
      <c r="HM33" s="1343"/>
      <c r="HN33" s="1343"/>
      <c r="HO33" s="1343"/>
      <c r="HP33" s="1343"/>
      <c r="HQ33" s="1343"/>
      <c r="HR33" s="1343"/>
      <c r="HS33" s="1343"/>
      <c r="HT33" s="1343"/>
      <c r="HU33" s="1343"/>
      <c r="HV33" s="1343"/>
    </row>
    <row r="34" spans="1:230" ht="31.7" hidden="1" customHeight="1">
      <c r="A34" s="1340" t="s">
        <v>880</v>
      </c>
      <c r="B34" s="1344" t="s">
        <v>881</v>
      </c>
      <c r="C34" s="1328"/>
      <c r="D34" s="1328">
        <v>0</v>
      </c>
      <c r="E34" s="1328"/>
      <c r="F34" s="1386"/>
      <c r="G34" s="1328">
        <v>0</v>
      </c>
      <c r="H34" s="1328">
        <v>0</v>
      </c>
      <c r="I34" s="1342"/>
      <c r="J34" s="1342"/>
      <c r="K34" s="1386"/>
      <c r="L34" s="1386"/>
      <c r="M34" s="1386"/>
      <c r="N34" s="1386"/>
      <c r="O34" s="1343"/>
      <c r="P34" s="1343"/>
      <c r="Q34" s="1343"/>
      <c r="R34" s="1343"/>
      <c r="S34" s="1343"/>
      <c r="T34" s="1343"/>
      <c r="U34" s="1343"/>
      <c r="V34" s="1343"/>
      <c r="W34" s="1343"/>
      <c r="X34" s="1343"/>
      <c r="Y34" s="1343"/>
      <c r="Z34" s="1343"/>
      <c r="AA34" s="1343"/>
      <c r="AB34" s="1343"/>
      <c r="AC34" s="1343"/>
      <c r="AD34" s="1343"/>
      <c r="AE34" s="1343"/>
      <c r="AF34" s="1343"/>
      <c r="AG34" s="1343"/>
      <c r="AH34" s="1343"/>
      <c r="AI34" s="1343"/>
      <c r="AJ34" s="1343"/>
      <c r="AK34" s="1343"/>
      <c r="AL34" s="1343"/>
      <c r="AM34" s="1343"/>
      <c r="AN34" s="1343"/>
      <c r="AO34" s="1343"/>
      <c r="AP34" s="1343"/>
      <c r="AQ34" s="1343"/>
      <c r="AR34" s="1343"/>
      <c r="AS34" s="1343"/>
      <c r="AT34" s="1343"/>
      <c r="AU34" s="1343"/>
      <c r="AV34" s="1343"/>
      <c r="AW34" s="1343"/>
      <c r="AX34" s="1343"/>
      <c r="AY34" s="1343"/>
      <c r="AZ34" s="1343"/>
      <c r="BA34" s="1343"/>
      <c r="BB34" s="1343"/>
      <c r="BC34" s="1343"/>
      <c r="BD34" s="1343"/>
      <c r="BE34" s="1343"/>
      <c r="BF34" s="1343"/>
      <c r="BG34" s="1343"/>
      <c r="BH34" s="1343"/>
      <c r="BI34" s="1343"/>
      <c r="BJ34" s="1343"/>
      <c r="BK34" s="1343"/>
      <c r="BL34" s="1343"/>
      <c r="BM34" s="1343"/>
      <c r="BN34" s="1343"/>
      <c r="BO34" s="1343"/>
      <c r="BP34" s="1343"/>
      <c r="BQ34" s="1343"/>
      <c r="BR34" s="1343"/>
      <c r="BS34" s="1343"/>
      <c r="BT34" s="1343"/>
      <c r="BU34" s="1343"/>
      <c r="BV34" s="1343"/>
      <c r="BW34" s="1343"/>
      <c r="BX34" s="1343"/>
      <c r="BY34" s="1343"/>
      <c r="BZ34" s="1343"/>
      <c r="CA34" s="1343"/>
      <c r="CB34" s="1343"/>
      <c r="CC34" s="1343"/>
      <c r="CD34" s="1343"/>
      <c r="CE34" s="1343"/>
      <c r="CF34" s="1343"/>
      <c r="CG34" s="1343"/>
      <c r="CH34" s="1343"/>
      <c r="CI34" s="1343"/>
      <c r="CJ34" s="1343"/>
      <c r="CK34" s="1343"/>
      <c r="CL34" s="1343"/>
      <c r="CM34" s="1343"/>
      <c r="CN34" s="1343"/>
      <c r="CO34" s="1343"/>
      <c r="CP34" s="1343"/>
      <c r="CQ34" s="1343"/>
      <c r="CR34" s="1343"/>
      <c r="CS34" s="1343"/>
      <c r="CT34" s="1343"/>
      <c r="CU34" s="1343"/>
      <c r="CV34" s="1343"/>
      <c r="CW34" s="1343"/>
      <c r="CX34" s="1343"/>
      <c r="CY34" s="1343"/>
      <c r="CZ34" s="1343"/>
      <c r="DA34" s="1343"/>
      <c r="DB34" s="1343"/>
      <c r="DC34" s="1343"/>
      <c r="DD34" s="1343"/>
      <c r="DE34" s="1343"/>
      <c r="DF34" s="1343"/>
      <c r="DG34" s="1343"/>
      <c r="DH34" s="1343"/>
      <c r="DI34" s="1343"/>
      <c r="DJ34" s="1343"/>
      <c r="DK34" s="1343"/>
      <c r="DL34" s="1343"/>
      <c r="DM34" s="1343"/>
      <c r="DN34" s="1343"/>
      <c r="DO34" s="1343"/>
      <c r="DP34" s="1343"/>
      <c r="DQ34" s="1343"/>
      <c r="DR34" s="1343"/>
      <c r="DS34" s="1343"/>
      <c r="DT34" s="1343"/>
      <c r="DU34" s="1343"/>
      <c r="DV34" s="1343"/>
      <c r="DW34" s="1343"/>
      <c r="DX34" s="1343"/>
      <c r="DY34" s="1343"/>
      <c r="DZ34" s="1343"/>
      <c r="EA34" s="1343"/>
      <c r="EB34" s="1343"/>
      <c r="EC34" s="1343"/>
      <c r="ED34" s="1343"/>
      <c r="EE34" s="1343"/>
      <c r="EF34" s="1343"/>
      <c r="EG34" s="1343"/>
      <c r="EH34" s="1343"/>
      <c r="EI34" s="1343"/>
      <c r="EJ34" s="1343"/>
      <c r="EK34" s="1343"/>
      <c r="EL34" s="1343"/>
      <c r="EM34" s="1343"/>
      <c r="EN34" s="1343"/>
      <c r="EO34" s="1343"/>
      <c r="EP34" s="1343"/>
      <c r="EQ34" s="1343"/>
      <c r="ER34" s="1343"/>
      <c r="ES34" s="1343"/>
      <c r="ET34" s="1343"/>
      <c r="EU34" s="1343"/>
      <c r="EV34" s="1343"/>
      <c r="EW34" s="1343"/>
      <c r="EX34" s="1343"/>
      <c r="EY34" s="1343"/>
      <c r="EZ34" s="1343"/>
      <c r="FA34" s="1343"/>
      <c r="FB34" s="1343"/>
      <c r="FC34" s="1343"/>
      <c r="FD34" s="1343"/>
      <c r="FE34" s="1343"/>
      <c r="FF34" s="1343"/>
      <c r="FG34" s="1343"/>
      <c r="FH34" s="1343"/>
      <c r="FI34" s="1343"/>
      <c r="FJ34" s="1343"/>
      <c r="FK34" s="1343"/>
      <c r="FL34" s="1343"/>
      <c r="FM34" s="1343"/>
      <c r="FN34" s="1343"/>
      <c r="FO34" s="1343"/>
      <c r="FP34" s="1343"/>
      <c r="FQ34" s="1343"/>
      <c r="FR34" s="1343"/>
      <c r="FS34" s="1343"/>
      <c r="FT34" s="1343"/>
      <c r="FU34" s="1343"/>
      <c r="FV34" s="1343"/>
      <c r="FW34" s="1343"/>
      <c r="FX34" s="1343"/>
      <c r="FY34" s="1343"/>
      <c r="FZ34" s="1343"/>
      <c r="GA34" s="1343"/>
      <c r="GB34" s="1343"/>
      <c r="GC34" s="1343"/>
      <c r="GD34" s="1343"/>
      <c r="GE34" s="1343"/>
      <c r="GF34" s="1343"/>
      <c r="GG34" s="1343"/>
      <c r="GH34" s="1343"/>
      <c r="GI34" s="1343"/>
      <c r="GJ34" s="1343"/>
      <c r="GK34" s="1343"/>
      <c r="GL34" s="1343"/>
      <c r="GM34" s="1343"/>
      <c r="GN34" s="1343"/>
      <c r="GO34" s="1343"/>
      <c r="GP34" s="1343"/>
      <c r="GQ34" s="1343"/>
      <c r="GR34" s="1343"/>
      <c r="GS34" s="1343"/>
      <c r="GT34" s="1343"/>
      <c r="GU34" s="1343"/>
      <c r="GV34" s="1343"/>
      <c r="GW34" s="1343"/>
      <c r="GX34" s="1343"/>
      <c r="GY34" s="1343"/>
      <c r="GZ34" s="1343"/>
      <c r="HA34" s="1343"/>
      <c r="HB34" s="1343"/>
      <c r="HC34" s="1343"/>
      <c r="HD34" s="1343"/>
      <c r="HE34" s="1343"/>
      <c r="HF34" s="1343"/>
      <c r="HG34" s="1343"/>
      <c r="HH34" s="1343"/>
      <c r="HI34" s="1343"/>
      <c r="HJ34" s="1343"/>
      <c r="HK34" s="1343"/>
      <c r="HL34" s="1343"/>
      <c r="HM34" s="1343"/>
      <c r="HN34" s="1343"/>
      <c r="HO34" s="1343"/>
      <c r="HP34" s="1343"/>
      <c r="HQ34" s="1343"/>
      <c r="HR34" s="1343"/>
      <c r="HS34" s="1343"/>
      <c r="HT34" s="1343"/>
      <c r="HU34" s="1343"/>
      <c r="HV34" s="1343"/>
    </row>
    <row r="35" spans="1:230" ht="15.75" hidden="1" customHeight="1">
      <c r="A35" s="1340" t="s">
        <v>882</v>
      </c>
      <c r="B35" s="1344" t="s">
        <v>883</v>
      </c>
      <c r="C35" s="1328"/>
      <c r="D35" s="1328">
        <v>0</v>
      </c>
      <c r="E35" s="1328"/>
      <c r="F35" s="1386"/>
      <c r="G35" s="1328">
        <v>0</v>
      </c>
      <c r="H35" s="1328">
        <v>0</v>
      </c>
      <c r="I35" s="1342"/>
      <c r="J35" s="1342"/>
      <c r="K35" s="1386"/>
      <c r="L35" s="1386"/>
      <c r="M35" s="1386"/>
      <c r="N35" s="1386"/>
      <c r="O35" s="1343"/>
      <c r="P35" s="1343"/>
      <c r="Q35" s="1343"/>
      <c r="R35" s="1343"/>
      <c r="S35" s="1343"/>
      <c r="T35" s="1343"/>
      <c r="U35" s="1343"/>
      <c r="V35" s="1343"/>
      <c r="W35" s="1343"/>
      <c r="X35" s="1343"/>
      <c r="Y35" s="1343"/>
      <c r="Z35" s="1343"/>
      <c r="AA35" s="1343"/>
      <c r="AB35" s="1343"/>
      <c r="AC35" s="1343"/>
      <c r="AD35" s="1343"/>
      <c r="AE35" s="1343"/>
      <c r="AF35" s="1343"/>
      <c r="AG35" s="1343"/>
      <c r="AH35" s="1343"/>
      <c r="AI35" s="1343"/>
      <c r="AJ35" s="1343"/>
      <c r="AK35" s="1343"/>
      <c r="AL35" s="1343"/>
      <c r="AM35" s="1343"/>
      <c r="AN35" s="1343"/>
      <c r="AO35" s="1343"/>
      <c r="AP35" s="1343"/>
      <c r="AQ35" s="1343"/>
      <c r="AR35" s="1343"/>
      <c r="AS35" s="1343"/>
      <c r="AT35" s="1343"/>
      <c r="AU35" s="1343"/>
      <c r="AV35" s="1343"/>
      <c r="AW35" s="1343"/>
      <c r="AX35" s="1343"/>
      <c r="AY35" s="1343"/>
      <c r="AZ35" s="1343"/>
      <c r="BA35" s="1343"/>
      <c r="BB35" s="1343"/>
      <c r="BC35" s="1343"/>
      <c r="BD35" s="1343"/>
      <c r="BE35" s="1343"/>
      <c r="BF35" s="1343"/>
      <c r="BG35" s="1343"/>
      <c r="BH35" s="1343"/>
      <c r="BI35" s="1343"/>
      <c r="BJ35" s="1343"/>
      <c r="BK35" s="1343"/>
      <c r="BL35" s="1343"/>
      <c r="BM35" s="1343"/>
      <c r="BN35" s="1343"/>
      <c r="BO35" s="1343"/>
      <c r="BP35" s="1343"/>
      <c r="BQ35" s="1343"/>
      <c r="BR35" s="1343"/>
      <c r="BS35" s="1343"/>
      <c r="BT35" s="1343"/>
      <c r="BU35" s="1343"/>
      <c r="BV35" s="1343"/>
      <c r="BW35" s="1343"/>
      <c r="BX35" s="1343"/>
      <c r="BY35" s="1343"/>
      <c r="BZ35" s="1343"/>
      <c r="CA35" s="1343"/>
      <c r="CB35" s="1343"/>
      <c r="CC35" s="1343"/>
      <c r="CD35" s="1343"/>
      <c r="CE35" s="1343"/>
      <c r="CF35" s="1343"/>
      <c r="CG35" s="1343"/>
      <c r="CH35" s="1343"/>
      <c r="CI35" s="1343"/>
      <c r="CJ35" s="1343"/>
      <c r="CK35" s="1343"/>
      <c r="CL35" s="1343"/>
      <c r="CM35" s="1343"/>
      <c r="CN35" s="1343"/>
      <c r="CO35" s="1343"/>
      <c r="CP35" s="1343"/>
      <c r="CQ35" s="1343"/>
      <c r="CR35" s="1343"/>
      <c r="CS35" s="1343"/>
      <c r="CT35" s="1343"/>
      <c r="CU35" s="1343"/>
      <c r="CV35" s="1343"/>
      <c r="CW35" s="1343"/>
      <c r="CX35" s="1343"/>
      <c r="CY35" s="1343"/>
      <c r="CZ35" s="1343"/>
      <c r="DA35" s="1343"/>
      <c r="DB35" s="1343"/>
      <c r="DC35" s="1343"/>
      <c r="DD35" s="1343"/>
      <c r="DE35" s="1343"/>
      <c r="DF35" s="1343"/>
      <c r="DG35" s="1343"/>
      <c r="DH35" s="1343"/>
      <c r="DI35" s="1343"/>
      <c r="DJ35" s="1343"/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3"/>
      <c r="DY35" s="1343"/>
      <c r="DZ35" s="1343"/>
      <c r="EA35" s="1343"/>
      <c r="EB35" s="1343"/>
      <c r="EC35" s="1343"/>
      <c r="ED35" s="1343"/>
      <c r="EE35" s="1343"/>
      <c r="EF35" s="1343"/>
      <c r="EG35" s="1343"/>
      <c r="EH35" s="1343"/>
      <c r="EI35" s="1343"/>
      <c r="EJ35" s="1343"/>
      <c r="EK35" s="1343"/>
      <c r="EL35" s="1343"/>
      <c r="EM35" s="1343"/>
      <c r="EN35" s="1343"/>
      <c r="EO35" s="1343"/>
      <c r="EP35" s="1343"/>
      <c r="EQ35" s="1343"/>
      <c r="ER35" s="1343"/>
      <c r="ES35" s="1343"/>
      <c r="ET35" s="1343"/>
      <c r="EU35" s="1343"/>
      <c r="EV35" s="1343"/>
      <c r="EW35" s="1343"/>
      <c r="EX35" s="1343"/>
      <c r="EY35" s="1343"/>
      <c r="EZ35" s="1343"/>
      <c r="FA35" s="1343"/>
      <c r="FB35" s="1343"/>
      <c r="FC35" s="1343"/>
      <c r="FD35" s="1343"/>
      <c r="FE35" s="1343"/>
      <c r="FF35" s="1343"/>
      <c r="FG35" s="1343"/>
      <c r="FH35" s="1343"/>
      <c r="FI35" s="1343"/>
      <c r="FJ35" s="1343"/>
      <c r="FK35" s="1343"/>
      <c r="FL35" s="1343"/>
      <c r="FM35" s="1343"/>
      <c r="FN35" s="1343"/>
      <c r="FO35" s="1343"/>
      <c r="FP35" s="1343"/>
      <c r="FQ35" s="1343"/>
      <c r="FR35" s="1343"/>
      <c r="FS35" s="1343"/>
      <c r="FT35" s="1343"/>
      <c r="FU35" s="1343"/>
      <c r="FV35" s="1343"/>
      <c r="FW35" s="1343"/>
      <c r="FX35" s="1343"/>
      <c r="FY35" s="1343"/>
      <c r="FZ35" s="1343"/>
      <c r="GA35" s="1343"/>
      <c r="GB35" s="1343"/>
      <c r="GC35" s="1343"/>
      <c r="GD35" s="1343"/>
      <c r="GE35" s="1343"/>
      <c r="GF35" s="1343"/>
      <c r="GG35" s="1343"/>
      <c r="GH35" s="1343"/>
      <c r="GI35" s="1343"/>
      <c r="GJ35" s="1343"/>
      <c r="GK35" s="1343"/>
      <c r="GL35" s="1343"/>
      <c r="GM35" s="1343"/>
      <c r="GN35" s="1343"/>
      <c r="GO35" s="1343"/>
      <c r="GP35" s="1343"/>
      <c r="GQ35" s="1343"/>
      <c r="GR35" s="1343"/>
      <c r="GS35" s="1343"/>
      <c r="GT35" s="1343"/>
      <c r="GU35" s="1343"/>
      <c r="GV35" s="1343"/>
      <c r="GW35" s="1343"/>
      <c r="GX35" s="1343"/>
      <c r="GY35" s="1343"/>
      <c r="GZ35" s="1343"/>
      <c r="HA35" s="1343"/>
      <c r="HB35" s="1343"/>
      <c r="HC35" s="1343"/>
      <c r="HD35" s="1343"/>
      <c r="HE35" s="1343"/>
      <c r="HF35" s="1343"/>
      <c r="HG35" s="1343"/>
      <c r="HH35" s="1343"/>
      <c r="HI35" s="1343"/>
      <c r="HJ35" s="1343"/>
      <c r="HK35" s="1343"/>
      <c r="HL35" s="1343"/>
      <c r="HM35" s="1343"/>
      <c r="HN35" s="1343"/>
      <c r="HO35" s="1343"/>
      <c r="HP35" s="1343"/>
      <c r="HQ35" s="1343"/>
      <c r="HR35" s="1343"/>
      <c r="HS35" s="1343"/>
      <c r="HT35" s="1343"/>
      <c r="HU35" s="1343"/>
      <c r="HV35" s="1343"/>
    </row>
    <row r="36" spans="1:230" ht="15.75" hidden="1" customHeight="1">
      <c r="A36" s="1340" t="s">
        <v>884</v>
      </c>
      <c r="B36" s="1344" t="s">
        <v>122</v>
      </c>
      <c r="C36" s="1328"/>
      <c r="D36" s="1328">
        <v>0</v>
      </c>
      <c r="E36" s="1328"/>
      <c r="F36" s="1386"/>
      <c r="G36" s="1328">
        <v>0</v>
      </c>
      <c r="H36" s="1328">
        <v>0</v>
      </c>
      <c r="I36" s="1342"/>
      <c r="J36" s="1342"/>
      <c r="K36" s="1386"/>
      <c r="L36" s="1386"/>
      <c r="M36" s="1386"/>
      <c r="N36" s="1386"/>
      <c r="O36" s="1343"/>
      <c r="P36" s="1343"/>
      <c r="Q36" s="1343"/>
      <c r="R36" s="1343"/>
      <c r="S36" s="1343"/>
      <c r="T36" s="1343"/>
      <c r="U36" s="1343"/>
      <c r="V36" s="1343"/>
      <c r="W36" s="1343"/>
      <c r="X36" s="1343"/>
      <c r="Y36" s="1343"/>
      <c r="Z36" s="1343"/>
      <c r="AA36" s="1343"/>
      <c r="AB36" s="1343"/>
      <c r="AC36" s="1343"/>
      <c r="AD36" s="1343"/>
      <c r="AE36" s="1343"/>
      <c r="AF36" s="1343"/>
      <c r="AG36" s="1343"/>
      <c r="AH36" s="1343"/>
      <c r="AI36" s="1343"/>
      <c r="AJ36" s="1343"/>
      <c r="AK36" s="1343"/>
      <c r="AL36" s="1343"/>
      <c r="AM36" s="1343"/>
      <c r="AN36" s="1343"/>
      <c r="AO36" s="1343"/>
      <c r="AP36" s="1343"/>
      <c r="AQ36" s="1343"/>
      <c r="AR36" s="1343"/>
      <c r="AS36" s="1343"/>
      <c r="AT36" s="1343"/>
      <c r="AU36" s="1343"/>
      <c r="AV36" s="1343"/>
      <c r="AW36" s="1343"/>
      <c r="AX36" s="1343"/>
      <c r="AY36" s="1343"/>
      <c r="AZ36" s="1343"/>
      <c r="BA36" s="1343"/>
      <c r="BB36" s="1343"/>
      <c r="BC36" s="1343"/>
      <c r="BD36" s="1343"/>
      <c r="BE36" s="1343"/>
      <c r="BF36" s="1343"/>
      <c r="BG36" s="1343"/>
      <c r="BH36" s="1343"/>
      <c r="BI36" s="1343"/>
      <c r="BJ36" s="1343"/>
      <c r="BK36" s="1343"/>
      <c r="BL36" s="1343"/>
      <c r="BM36" s="1343"/>
      <c r="BN36" s="1343"/>
      <c r="BO36" s="1343"/>
      <c r="BP36" s="1343"/>
      <c r="BQ36" s="1343"/>
      <c r="BR36" s="1343"/>
      <c r="BS36" s="1343"/>
      <c r="BT36" s="1343"/>
      <c r="BU36" s="1343"/>
      <c r="BV36" s="1343"/>
      <c r="BW36" s="1343"/>
      <c r="BX36" s="1343"/>
      <c r="BY36" s="1343"/>
      <c r="BZ36" s="1343"/>
      <c r="CA36" s="1343"/>
      <c r="CB36" s="1343"/>
      <c r="CC36" s="1343"/>
      <c r="CD36" s="1343"/>
      <c r="CE36" s="1343"/>
      <c r="CF36" s="1343"/>
      <c r="CG36" s="1343"/>
      <c r="CH36" s="1343"/>
      <c r="CI36" s="1343"/>
      <c r="CJ36" s="1343"/>
      <c r="CK36" s="1343"/>
      <c r="CL36" s="1343"/>
      <c r="CM36" s="1343"/>
      <c r="CN36" s="1343"/>
      <c r="CO36" s="1343"/>
      <c r="CP36" s="1343"/>
      <c r="CQ36" s="1343"/>
      <c r="CR36" s="1343"/>
      <c r="CS36" s="1343"/>
      <c r="CT36" s="1343"/>
      <c r="CU36" s="1343"/>
      <c r="CV36" s="1343"/>
      <c r="CW36" s="1343"/>
      <c r="CX36" s="1343"/>
      <c r="CY36" s="1343"/>
      <c r="CZ36" s="1343"/>
      <c r="DA36" s="1343"/>
      <c r="DB36" s="1343"/>
      <c r="DC36" s="1343"/>
      <c r="DD36" s="1343"/>
      <c r="DE36" s="1343"/>
      <c r="DF36" s="1343"/>
      <c r="DG36" s="1343"/>
      <c r="DH36" s="1343"/>
      <c r="DI36" s="1343"/>
      <c r="DJ36" s="1343"/>
      <c r="DK36" s="1343"/>
      <c r="DL36" s="1343"/>
      <c r="DM36" s="1343"/>
      <c r="DN36" s="1343"/>
      <c r="DO36" s="1343"/>
      <c r="DP36" s="1343"/>
      <c r="DQ36" s="1343"/>
      <c r="DR36" s="1343"/>
      <c r="DS36" s="1343"/>
      <c r="DT36" s="1343"/>
      <c r="DU36" s="1343"/>
      <c r="DV36" s="1343"/>
      <c r="DW36" s="1343"/>
      <c r="DX36" s="1343"/>
      <c r="DY36" s="1343"/>
      <c r="DZ36" s="1343"/>
      <c r="EA36" s="1343"/>
      <c r="EB36" s="1343"/>
      <c r="EC36" s="1343"/>
      <c r="ED36" s="1343"/>
      <c r="EE36" s="1343"/>
      <c r="EF36" s="1343"/>
      <c r="EG36" s="1343"/>
      <c r="EH36" s="1343"/>
      <c r="EI36" s="1343"/>
      <c r="EJ36" s="1343"/>
      <c r="EK36" s="1343"/>
      <c r="EL36" s="1343"/>
      <c r="EM36" s="1343"/>
      <c r="EN36" s="1343"/>
      <c r="EO36" s="1343"/>
      <c r="EP36" s="1343"/>
      <c r="EQ36" s="1343"/>
      <c r="ER36" s="1343"/>
      <c r="ES36" s="1343"/>
      <c r="ET36" s="1343"/>
      <c r="EU36" s="1343"/>
      <c r="EV36" s="1343"/>
      <c r="EW36" s="1343"/>
      <c r="EX36" s="1343"/>
      <c r="EY36" s="1343"/>
      <c r="EZ36" s="1343"/>
      <c r="FA36" s="1343"/>
      <c r="FB36" s="1343"/>
      <c r="FC36" s="1343"/>
      <c r="FD36" s="1343"/>
      <c r="FE36" s="1343"/>
      <c r="FF36" s="1343"/>
      <c r="FG36" s="1343"/>
      <c r="FH36" s="1343"/>
      <c r="FI36" s="1343"/>
      <c r="FJ36" s="1343"/>
      <c r="FK36" s="1343"/>
      <c r="FL36" s="1343"/>
      <c r="FM36" s="1343"/>
      <c r="FN36" s="1343"/>
      <c r="FO36" s="1343"/>
      <c r="FP36" s="1343"/>
      <c r="FQ36" s="1343"/>
      <c r="FR36" s="1343"/>
      <c r="FS36" s="1343"/>
      <c r="FT36" s="1343"/>
      <c r="FU36" s="1343"/>
      <c r="FV36" s="1343"/>
      <c r="FW36" s="1343"/>
      <c r="FX36" s="1343"/>
      <c r="FY36" s="1343"/>
      <c r="FZ36" s="1343"/>
      <c r="GA36" s="1343"/>
      <c r="GB36" s="1343"/>
      <c r="GC36" s="1343"/>
      <c r="GD36" s="1343"/>
      <c r="GE36" s="1343"/>
      <c r="GF36" s="1343"/>
      <c r="GG36" s="1343"/>
      <c r="GH36" s="1343"/>
      <c r="GI36" s="1343"/>
      <c r="GJ36" s="1343"/>
      <c r="GK36" s="1343"/>
      <c r="GL36" s="1343"/>
      <c r="GM36" s="1343"/>
      <c r="GN36" s="1343"/>
      <c r="GO36" s="1343"/>
      <c r="GP36" s="1343"/>
      <c r="GQ36" s="1343"/>
      <c r="GR36" s="1343"/>
      <c r="GS36" s="1343"/>
      <c r="GT36" s="1343"/>
      <c r="GU36" s="1343"/>
      <c r="GV36" s="1343"/>
      <c r="GW36" s="1343"/>
      <c r="GX36" s="1343"/>
      <c r="GY36" s="1343"/>
      <c r="GZ36" s="1343"/>
      <c r="HA36" s="1343"/>
      <c r="HB36" s="1343"/>
      <c r="HC36" s="1343"/>
      <c r="HD36" s="1343"/>
      <c r="HE36" s="1343"/>
      <c r="HF36" s="1343"/>
      <c r="HG36" s="1343"/>
      <c r="HH36" s="1343"/>
      <c r="HI36" s="1343"/>
      <c r="HJ36" s="1343"/>
      <c r="HK36" s="1343"/>
      <c r="HL36" s="1343"/>
      <c r="HM36" s="1343"/>
      <c r="HN36" s="1343"/>
      <c r="HO36" s="1343"/>
      <c r="HP36" s="1343"/>
      <c r="HQ36" s="1343"/>
      <c r="HR36" s="1343"/>
      <c r="HS36" s="1343"/>
      <c r="HT36" s="1343"/>
      <c r="HU36" s="1343"/>
      <c r="HV36" s="1343"/>
    </row>
    <row r="37" spans="1:230" ht="15.75" hidden="1" customHeight="1">
      <c r="A37" s="1340" t="s">
        <v>876</v>
      </c>
      <c r="B37" s="1344" t="s">
        <v>885</v>
      </c>
      <c r="C37" s="1328"/>
      <c r="D37" s="1328">
        <v>0</v>
      </c>
      <c r="E37" s="1328"/>
      <c r="F37" s="1386"/>
      <c r="G37" s="1328">
        <v>0</v>
      </c>
      <c r="H37" s="1328">
        <v>0</v>
      </c>
      <c r="I37" s="1342"/>
      <c r="J37" s="1342"/>
      <c r="K37" s="1386"/>
      <c r="L37" s="1386"/>
      <c r="M37" s="1386"/>
      <c r="N37" s="1386"/>
      <c r="O37" s="1343"/>
      <c r="P37" s="1343"/>
      <c r="Q37" s="1343"/>
      <c r="R37" s="1343"/>
      <c r="S37" s="1343"/>
      <c r="T37" s="1343"/>
      <c r="U37" s="1343"/>
      <c r="V37" s="1343"/>
      <c r="W37" s="1343"/>
      <c r="X37" s="1343"/>
      <c r="Y37" s="1343"/>
      <c r="Z37" s="1343"/>
      <c r="AA37" s="1343"/>
      <c r="AB37" s="1343"/>
      <c r="AC37" s="1343"/>
      <c r="AD37" s="1343"/>
      <c r="AE37" s="1343"/>
      <c r="AF37" s="1343"/>
      <c r="AG37" s="1343"/>
      <c r="AH37" s="1343"/>
      <c r="AI37" s="1343"/>
      <c r="AJ37" s="1343"/>
      <c r="AK37" s="1343"/>
      <c r="AL37" s="1343"/>
      <c r="AM37" s="1343"/>
      <c r="AN37" s="1343"/>
      <c r="AO37" s="1343"/>
      <c r="AP37" s="1343"/>
      <c r="AQ37" s="1343"/>
      <c r="AR37" s="1343"/>
      <c r="AS37" s="1343"/>
      <c r="AT37" s="1343"/>
      <c r="AU37" s="1343"/>
      <c r="AV37" s="1343"/>
      <c r="AW37" s="1343"/>
      <c r="AX37" s="1343"/>
      <c r="AY37" s="1343"/>
      <c r="AZ37" s="1343"/>
      <c r="BA37" s="1343"/>
      <c r="BB37" s="1343"/>
      <c r="BC37" s="1343"/>
      <c r="BD37" s="1343"/>
      <c r="BE37" s="1343"/>
      <c r="BF37" s="1343"/>
      <c r="BG37" s="1343"/>
      <c r="BH37" s="1343"/>
      <c r="BI37" s="1343"/>
      <c r="BJ37" s="1343"/>
      <c r="BK37" s="1343"/>
      <c r="BL37" s="1343"/>
      <c r="BM37" s="1343"/>
      <c r="BN37" s="1343"/>
      <c r="BO37" s="1343"/>
      <c r="BP37" s="1343"/>
      <c r="BQ37" s="1343"/>
      <c r="BR37" s="1343"/>
      <c r="BS37" s="1343"/>
      <c r="BT37" s="1343"/>
      <c r="BU37" s="1343"/>
      <c r="BV37" s="1343"/>
      <c r="BW37" s="1343"/>
      <c r="BX37" s="1343"/>
      <c r="BY37" s="1343"/>
      <c r="BZ37" s="1343"/>
      <c r="CA37" s="1343"/>
      <c r="CB37" s="1343"/>
      <c r="CC37" s="1343"/>
      <c r="CD37" s="1343"/>
      <c r="CE37" s="1343"/>
      <c r="CF37" s="1343"/>
      <c r="CG37" s="1343"/>
      <c r="CH37" s="1343"/>
      <c r="CI37" s="1343"/>
      <c r="CJ37" s="1343"/>
      <c r="CK37" s="1343"/>
      <c r="CL37" s="1343"/>
      <c r="CM37" s="1343"/>
      <c r="CN37" s="1343"/>
      <c r="CO37" s="1343"/>
      <c r="CP37" s="1343"/>
      <c r="CQ37" s="1343"/>
      <c r="CR37" s="1343"/>
      <c r="CS37" s="1343"/>
      <c r="CT37" s="1343"/>
      <c r="CU37" s="1343"/>
      <c r="CV37" s="1343"/>
      <c r="CW37" s="1343"/>
      <c r="CX37" s="1343"/>
      <c r="CY37" s="1343"/>
      <c r="CZ37" s="1343"/>
      <c r="DA37" s="1343"/>
      <c r="DB37" s="1343"/>
      <c r="DC37" s="1343"/>
      <c r="DD37" s="1343"/>
      <c r="DE37" s="1343"/>
      <c r="DF37" s="1343"/>
      <c r="DG37" s="1343"/>
      <c r="DH37" s="1343"/>
      <c r="DI37" s="1343"/>
      <c r="DJ37" s="1343"/>
      <c r="DK37" s="1343"/>
      <c r="DL37" s="1343"/>
      <c r="DM37" s="1343"/>
      <c r="DN37" s="1343"/>
      <c r="DO37" s="1343"/>
      <c r="DP37" s="1343"/>
      <c r="DQ37" s="1343"/>
      <c r="DR37" s="1343"/>
      <c r="DS37" s="1343"/>
      <c r="DT37" s="1343"/>
      <c r="DU37" s="1343"/>
      <c r="DV37" s="1343"/>
      <c r="DW37" s="1343"/>
      <c r="DX37" s="1343"/>
      <c r="DY37" s="1343"/>
      <c r="DZ37" s="1343"/>
      <c r="EA37" s="1343"/>
      <c r="EB37" s="1343"/>
      <c r="EC37" s="1343"/>
      <c r="ED37" s="1343"/>
      <c r="EE37" s="1343"/>
      <c r="EF37" s="1343"/>
      <c r="EG37" s="1343"/>
      <c r="EH37" s="1343"/>
      <c r="EI37" s="1343"/>
      <c r="EJ37" s="1343"/>
      <c r="EK37" s="1343"/>
      <c r="EL37" s="1343"/>
      <c r="EM37" s="1343"/>
      <c r="EN37" s="1343"/>
      <c r="EO37" s="1343"/>
      <c r="EP37" s="1343"/>
      <c r="EQ37" s="1343"/>
      <c r="ER37" s="1343"/>
      <c r="ES37" s="1343"/>
      <c r="ET37" s="1343"/>
      <c r="EU37" s="1343"/>
      <c r="EV37" s="1343"/>
      <c r="EW37" s="1343"/>
      <c r="EX37" s="1343"/>
      <c r="EY37" s="1343"/>
      <c r="EZ37" s="1343"/>
      <c r="FA37" s="1343"/>
      <c r="FB37" s="1343"/>
      <c r="FC37" s="1343"/>
      <c r="FD37" s="1343"/>
      <c r="FE37" s="1343"/>
      <c r="FF37" s="1343"/>
      <c r="FG37" s="1343"/>
      <c r="FH37" s="1343"/>
      <c r="FI37" s="1343"/>
      <c r="FJ37" s="1343"/>
      <c r="FK37" s="1343"/>
      <c r="FL37" s="1343"/>
      <c r="FM37" s="1343"/>
      <c r="FN37" s="1343"/>
      <c r="FO37" s="1343"/>
      <c r="FP37" s="1343"/>
      <c r="FQ37" s="1343"/>
      <c r="FR37" s="1343"/>
      <c r="FS37" s="1343"/>
      <c r="FT37" s="1343"/>
      <c r="FU37" s="1343"/>
      <c r="FV37" s="1343"/>
      <c r="FW37" s="1343"/>
      <c r="FX37" s="1343"/>
      <c r="FY37" s="1343"/>
      <c r="FZ37" s="1343"/>
      <c r="GA37" s="1343"/>
      <c r="GB37" s="1343"/>
      <c r="GC37" s="1343"/>
      <c r="GD37" s="1343"/>
      <c r="GE37" s="1343"/>
      <c r="GF37" s="1343"/>
      <c r="GG37" s="1343"/>
      <c r="GH37" s="1343"/>
      <c r="GI37" s="1343"/>
      <c r="GJ37" s="1343"/>
      <c r="GK37" s="1343"/>
      <c r="GL37" s="1343"/>
      <c r="GM37" s="1343"/>
      <c r="GN37" s="1343"/>
      <c r="GO37" s="1343"/>
      <c r="GP37" s="1343"/>
      <c r="GQ37" s="1343"/>
      <c r="GR37" s="1343"/>
      <c r="GS37" s="1343"/>
      <c r="GT37" s="1343"/>
      <c r="GU37" s="1343"/>
      <c r="GV37" s="1343"/>
      <c r="GW37" s="1343"/>
      <c r="GX37" s="1343"/>
      <c r="GY37" s="1343"/>
      <c r="GZ37" s="1343"/>
      <c r="HA37" s="1343"/>
      <c r="HB37" s="1343"/>
      <c r="HC37" s="1343"/>
      <c r="HD37" s="1343"/>
      <c r="HE37" s="1343"/>
      <c r="HF37" s="1343"/>
      <c r="HG37" s="1343"/>
      <c r="HH37" s="1343"/>
      <c r="HI37" s="1343"/>
      <c r="HJ37" s="1343"/>
      <c r="HK37" s="1343"/>
      <c r="HL37" s="1343"/>
      <c r="HM37" s="1343"/>
      <c r="HN37" s="1343"/>
      <c r="HO37" s="1343"/>
      <c r="HP37" s="1343"/>
      <c r="HQ37" s="1343"/>
      <c r="HR37" s="1343"/>
      <c r="HS37" s="1343"/>
      <c r="HT37" s="1343"/>
      <c r="HU37" s="1343"/>
      <c r="HV37" s="1343"/>
    </row>
    <row r="38" spans="1:230" ht="15.75" hidden="1" customHeight="1">
      <c r="A38" s="1340" t="s">
        <v>886</v>
      </c>
      <c r="B38" s="1345" t="s">
        <v>887</v>
      </c>
      <c r="C38" s="1328"/>
      <c r="D38" s="1328">
        <v>0</v>
      </c>
      <c r="E38" s="1328"/>
      <c r="F38" s="1386"/>
      <c r="G38" s="1328">
        <v>0</v>
      </c>
      <c r="H38" s="1328">
        <v>0</v>
      </c>
      <c r="I38" s="1342"/>
      <c r="J38" s="1342"/>
      <c r="K38" s="1386"/>
      <c r="L38" s="1386"/>
      <c r="M38" s="1386"/>
      <c r="N38" s="1386"/>
      <c r="O38" s="1343"/>
      <c r="P38" s="1343"/>
      <c r="Q38" s="1343"/>
      <c r="R38" s="1343"/>
      <c r="S38" s="1343"/>
      <c r="T38" s="1343"/>
      <c r="U38" s="1343"/>
      <c r="V38" s="1343"/>
      <c r="W38" s="1343"/>
      <c r="X38" s="1343"/>
      <c r="Y38" s="1343"/>
      <c r="Z38" s="1343"/>
      <c r="AA38" s="1343"/>
      <c r="AB38" s="1343"/>
      <c r="AC38" s="1343"/>
      <c r="AD38" s="1343"/>
      <c r="AE38" s="1343"/>
      <c r="AF38" s="1343"/>
      <c r="AG38" s="1343"/>
      <c r="AH38" s="1343"/>
      <c r="AI38" s="1343"/>
      <c r="AJ38" s="1343"/>
      <c r="AK38" s="1343"/>
      <c r="AL38" s="1343"/>
      <c r="AM38" s="1343"/>
      <c r="AN38" s="1343"/>
      <c r="AO38" s="1343"/>
      <c r="AP38" s="1343"/>
      <c r="AQ38" s="1343"/>
      <c r="AR38" s="1343"/>
      <c r="AS38" s="1343"/>
      <c r="AT38" s="1343"/>
      <c r="AU38" s="1343"/>
      <c r="AV38" s="1343"/>
      <c r="AW38" s="1343"/>
      <c r="AX38" s="1343"/>
      <c r="AY38" s="1343"/>
      <c r="AZ38" s="1343"/>
      <c r="BA38" s="1343"/>
      <c r="BB38" s="1343"/>
      <c r="BC38" s="1343"/>
      <c r="BD38" s="1343"/>
      <c r="BE38" s="1343"/>
      <c r="BF38" s="1343"/>
      <c r="BG38" s="1343"/>
      <c r="BH38" s="1343"/>
      <c r="BI38" s="1343"/>
      <c r="BJ38" s="1343"/>
      <c r="BK38" s="1343"/>
      <c r="BL38" s="1343"/>
      <c r="BM38" s="1343"/>
      <c r="BN38" s="1343"/>
      <c r="BO38" s="1343"/>
      <c r="BP38" s="1343"/>
      <c r="BQ38" s="1343"/>
      <c r="BR38" s="1343"/>
      <c r="BS38" s="1343"/>
      <c r="BT38" s="1343"/>
      <c r="BU38" s="1343"/>
      <c r="BV38" s="1343"/>
      <c r="BW38" s="1343"/>
      <c r="BX38" s="1343"/>
      <c r="BY38" s="1343"/>
      <c r="BZ38" s="1343"/>
      <c r="CA38" s="1343"/>
      <c r="CB38" s="1343"/>
      <c r="CC38" s="1343"/>
      <c r="CD38" s="1343"/>
      <c r="CE38" s="1343"/>
      <c r="CF38" s="1343"/>
      <c r="CG38" s="1343"/>
      <c r="CH38" s="1343"/>
      <c r="CI38" s="1343"/>
      <c r="CJ38" s="1343"/>
      <c r="CK38" s="1343"/>
      <c r="CL38" s="1343"/>
      <c r="CM38" s="1343"/>
      <c r="CN38" s="1343"/>
      <c r="CO38" s="1343"/>
      <c r="CP38" s="1343"/>
      <c r="CQ38" s="1343"/>
      <c r="CR38" s="1343"/>
      <c r="CS38" s="1343"/>
      <c r="CT38" s="1343"/>
      <c r="CU38" s="1343"/>
      <c r="CV38" s="1343"/>
      <c r="CW38" s="1343"/>
      <c r="CX38" s="1343"/>
      <c r="CY38" s="1343"/>
      <c r="CZ38" s="1343"/>
      <c r="DA38" s="1343"/>
      <c r="DB38" s="1343"/>
      <c r="DC38" s="1343"/>
      <c r="DD38" s="1343"/>
      <c r="DE38" s="1343"/>
      <c r="DF38" s="1343"/>
      <c r="DG38" s="1343"/>
      <c r="DH38" s="1343"/>
      <c r="DI38" s="1343"/>
      <c r="DJ38" s="1343"/>
      <c r="DK38" s="1343"/>
      <c r="DL38" s="1343"/>
      <c r="DM38" s="1343"/>
      <c r="DN38" s="1343"/>
      <c r="DO38" s="1343"/>
      <c r="DP38" s="1343"/>
      <c r="DQ38" s="1343"/>
      <c r="DR38" s="1343"/>
      <c r="DS38" s="1343"/>
      <c r="DT38" s="1343"/>
      <c r="DU38" s="1343"/>
      <c r="DV38" s="1343"/>
      <c r="DW38" s="1343"/>
      <c r="DX38" s="1343"/>
      <c r="DY38" s="1343"/>
      <c r="DZ38" s="1343"/>
      <c r="EA38" s="1343"/>
      <c r="EB38" s="1343"/>
      <c r="EC38" s="1343"/>
      <c r="ED38" s="1343"/>
      <c r="EE38" s="1343"/>
      <c r="EF38" s="1343"/>
      <c r="EG38" s="1343"/>
      <c r="EH38" s="1343"/>
      <c r="EI38" s="1343"/>
      <c r="EJ38" s="1343"/>
      <c r="EK38" s="1343"/>
      <c r="EL38" s="1343"/>
      <c r="EM38" s="1343"/>
      <c r="EN38" s="1343"/>
      <c r="EO38" s="1343"/>
      <c r="EP38" s="1343"/>
      <c r="EQ38" s="1343"/>
      <c r="ER38" s="1343"/>
      <c r="ES38" s="1343"/>
      <c r="ET38" s="1343"/>
      <c r="EU38" s="1343"/>
      <c r="EV38" s="1343"/>
      <c r="EW38" s="1343"/>
      <c r="EX38" s="1343"/>
      <c r="EY38" s="1343"/>
      <c r="EZ38" s="1343"/>
      <c r="FA38" s="1343"/>
      <c r="FB38" s="1343"/>
      <c r="FC38" s="1343"/>
      <c r="FD38" s="1343"/>
      <c r="FE38" s="1343"/>
      <c r="FF38" s="1343"/>
      <c r="FG38" s="1343"/>
      <c r="FH38" s="1343"/>
      <c r="FI38" s="1343"/>
      <c r="FJ38" s="1343"/>
      <c r="FK38" s="1343"/>
      <c r="FL38" s="1343"/>
      <c r="FM38" s="1343"/>
      <c r="FN38" s="1343"/>
      <c r="FO38" s="1343"/>
      <c r="FP38" s="1343"/>
      <c r="FQ38" s="1343"/>
      <c r="FR38" s="1343"/>
      <c r="FS38" s="1343"/>
      <c r="FT38" s="1343"/>
      <c r="FU38" s="1343"/>
      <c r="FV38" s="1343"/>
      <c r="FW38" s="1343"/>
      <c r="FX38" s="1343"/>
      <c r="FY38" s="1343"/>
      <c r="FZ38" s="1343"/>
      <c r="GA38" s="1343"/>
      <c r="GB38" s="1343"/>
      <c r="GC38" s="1343"/>
      <c r="GD38" s="1343"/>
      <c r="GE38" s="1343"/>
      <c r="GF38" s="1343"/>
      <c r="GG38" s="1343"/>
      <c r="GH38" s="1343"/>
      <c r="GI38" s="1343"/>
      <c r="GJ38" s="1343"/>
      <c r="GK38" s="1343"/>
      <c r="GL38" s="1343"/>
      <c r="GM38" s="1343"/>
      <c r="GN38" s="1343"/>
      <c r="GO38" s="1343"/>
      <c r="GP38" s="1343"/>
      <c r="GQ38" s="1343"/>
      <c r="GR38" s="1343"/>
      <c r="GS38" s="1343"/>
      <c r="GT38" s="1343"/>
      <c r="GU38" s="1343"/>
      <c r="GV38" s="1343"/>
      <c r="GW38" s="1343"/>
      <c r="GX38" s="1343"/>
      <c r="GY38" s="1343"/>
      <c r="GZ38" s="1343"/>
      <c r="HA38" s="1343"/>
      <c r="HB38" s="1343"/>
      <c r="HC38" s="1343"/>
      <c r="HD38" s="1343"/>
      <c r="HE38" s="1343"/>
      <c r="HF38" s="1343"/>
      <c r="HG38" s="1343"/>
      <c r="HH38" s="1343"/>
      <c r="HI38" s="1343"/>
      <c r="HJ38" s="1343"/>
      <c r="HK38" s="1343"/>
      <c r="HL38" s="1343"/>
      <c r="HM38" s="1343"/>
      <c r="HN38" s="1343"/>
      <c r="HO38" s="1343"/>
      <c r="HP38" s="1343"/>
      <c r="HQ38" s="1343"/>
      <c r="HR38" s="1343"/>
      <c r="HS38" s="1343"/>
      <c r="HT38" s="1343"/>
      <c r="HU38" s="1343"/>
      <c r="HV38" s="1343"/>
    </row>
    <row r="39" spans="1:230" ht="15.75" hidden="1" customHeight="1">
      <c r="A39" s="1340" t="s">
        <v>888</v>
      </c>
      <c r="B39" s="1344" t="s">
        <v>889</v>
      </c>
      <c r="C39" s="1328"/>
      <c r="D39" s="1328">
        <v>0</v>
      </c>
      <c r="E39" s="1328"/>
      <c r="F39" s="1386"/>
      <c r="G39" s="1328">
        <v>0</v>
      </c>
      <c r="H39" s="1328">
        <v>0</v>
      </c>
      <c r="I39" s="1342"/>
      <c r="J39" s="1342"/>
      <c r="K39" s="1386"/>
      <c r="L39" s="1386"/>
      <c r="M39" s="1386"/>
      <c r="N39" s="1386"/>
      <c r="O39" s="1343"/>
      <c r="P39" s="1343"/>
      <c r="Q39" s="1343"/>
      <c r="R39" s="1343"/>
      <c r="S39" s="1343"/>
      <c r="T39" s="1343"/>
      <c r="U39" s="1343"/>
      <c r="V39" s="1343"/>
      <c r="W39" s="1343"/>
      <c r="X39" s="1343"/>
      <c r="Y39" s="1343"/>
      <c r="Z39" s="1343"/>
      <c r="AA39" s="1343"/>
      <c r="AB39" s="1343"/>
      <c r="AC39" s="1343"/>
      <c r="AD39" s="1343"/>
      <c r="AE39" s="1343"/>
      <c r="AF39" s="1343"/>
      <c r="AG39" s="1343"/>
      <c r="AH39" s="1343"/>
      <c r="AI39" s="1343"/>
      <c r="AJ39" s="1343"/>
      <c r="AK39" s="1343"/>
      <c r="AL39" s="1343"/>
      <c r="AM39" s="1343"/>
      <c r="AN39" s="1343"/>
      <c r="AO39" s="1343"/>
      <c r="AP39" s="1343"/>
      <c r="AQ39" s="1343"/>
      <c r="AR39" s="1343"/>
      <c r="AS39" s="1343"/>
      <c r="AT39" s="1343"/>
      <c r="AU39" s="1343"/>
      <c r="AV39" s="1343"/>
      <c r="AW39" s="1343"/>
      <c r="AX39" s="1343"/>
      <c r="AY39" s="1343"/>
      <c r="AZ39" s="1343"/>
      <c r="BA39" s="1343"/>
      <c r="BB39" s="1343"/>
      <c r="BC39" s="1343"/>
      <c r="BD39" s="1343"/>
      <c r="BE39" s="1343"/>
      <c r="BF39" s="1343"/>
      <c r="BG39" s="1343"/>
      <c r="BH39" s="1343"/>
      <c r="BI39" s="1343"/>
      <c r="BJ39" s="1343"/>
      <c r="BK39" s="1343"/>
      <c r="BL39" s="1343"/>
      <c r="BM39" s="1343"/>
      <c r="BN39" s="1343"/>
      <c r="BO39" s="1343"/>
      <c r="BP39" s="1343"/>
      <c r="BQ39" s="1343"/>
      <c r="BR39" s="1343"/>
      <c r="BS39" s="1343"/>
      <c r="BT39" s="1343"/>
      <c r="BU39" s="1343"/>
      <c r="BV39" s="1343"/>
      <c r="BW39" s="1343"/>
      <c r="BX39" s="1343"/>
      <c r="BY39" s="1343"/>
      <c r="BZ39" s="1343"/>
      <c r="CA39" s="1343"/>
      <c r="CB39" s="1343"/>
      <c r="CC39" s="1343"/>
      <c r="CD39" s="1343"/>
      <c r="CE39" s="1343"/>
      <c r="CF39" s="1343"/>
      <c r="CG39" s="1343"/>
      <c r="CH39" s="1343"/>
      <c r="CI39" s="1343"/>
      <c r="CJ39" s="1343"/>
      <c r="CK39" s="1343"/>
      <c r="CL39" s="1343"/>
      <c r="CM39" s="1343"/>
      <c r="CN39" s="1343"/>
      <c r="CO39" s="1343"/>
      <c r="CP39" s="1343"/>
      <c r="CQ39" s="1343"/>
      <c r="CR39" s="1343"/>
      <c r="CS39" s="1343"/>
      <c r="CT39" s="1343"/>
      <c r="CU39" s="1343"/>
      <c r="CV39" s="1343"/>
      <c r="CW39" s="1343"/>
      <c r="CX39" s="1343"/>
      <c r="CY39" s="1343"/>
      <c r="CZ39" s="1343"/>
      <c r="DA39" s="1343"/>
      <c r="DB39" s="1343"/>
      <c r="DC39" s="1343"/>
      <c r="DD39" s="1343"/>
      <c r="DE39" s="1343"/>
      <c r="DF39" s="1343"/>
      <c r="DG39" s="1343"/>
      <c r="DH39" s="1343"/>
      <c r="DI39" s="1343"/>
      <c r="DJ39" s="1343"/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3"/>
      <c r="DY39" s="1343"/>
      <c r="DZ39" s="1343"/>
      <c r="EA39" s="1343"/>
      <c r="EB39" s="1343"/>
      <c r="EC39" s="1343"/>
      <c r="ED39" s="1343"/>
      <c r="EE39" s="1343"/>
      <c r="EF39" s="1343"/>
      <c r="EG39" s="1343"/>
      <c r="EH39" s="1343"/>
      <c r="EI39" s="1343"/>
      <c r="EJ39" s="1343"/>
      <c r="EK39" s="1343"/>
      <c r="EL39" s="1343"/>
      <c r="EM39" s="1343"/>
      <c r="EN39" s="1343"/>
      <c r="EO39" s="1343"/>
      <c r="EP39" s="1343"/>
      <c r="EQ39" s="1343"/>
      <c r="ER39" s="1343"/>
      <c r="ES39" s="1343"/>
      <c r="ET39" s="1343"/>
      <c r="EU39" s="1343"/>
      <c r="EV39" s="1343"/>
      <c r="EW39" s="1343"/>
      <c r="EX39" s="1343"/>
      <c r="EY39" s="1343"/>
      <c r="EZ39" s="1343"/>
      <c r="FA39" s="1343"/>
      <c r="FB39" s="1343"/>
      <c r="FC39" s="1343"/>
      <c r="FD39" s="1343"/>
      <c r="FE39" s="1343"/>
      <c r="FF39" s="1343"/>
      <c r="FG39" s="1343"/>
      <c r="FH39" s="1343"/>
      <c r="FI39" s="1343"/>
      <c r="FJ39" s="1343"/>
      <c r="FK39" s="1343"/>
      <c r="FL39" s="1343"/>
      <c r="FM39" s="1343"/>
      <c r="FN39" s="1343"/>
      <c r="FO39" s="1343"/>
      <c r="FP39" s="1343"/>
      <c r="FQ39" s="1343"/>
      <c r="FR39" s="1343"/>
      <c r="FS39" s="1343"/>
      <c r="FT39" s="1343"/>
      <c r="FU39" s="1343"/>
      <c r="FV39" s="1343"/>
      <c r="FW39" s="1343"/>
      <c r="FX39" s="1343"/>
      <c r="FY39" s="1343"/>
      <c r="FZ39" s="1343"/>
      <c r="GA39" s="1343"/>
      <c r="GB39" s="1343"/>
      <c r="GC39" s="1343"/>
      <c r="GD39" s="1343"/>
      <c r="GE39" s="1343"/>
      <c r="GF39" s="1343"/>
      <c r="GG39" s="1343"/>
      <c r="GH39" s="1343"/>
      <c r="GI39" s="1343"/>
      <c r="GJ39" s="1343"/>
      <c r="GK39" s="1343"/>
      <c r="GL39" s="1343"/>
      <c r="GM39" s="1343"/>
      <c r="GN39" s="1343"/>
      <c r="GO39" s="1343"/>
      <c r="GP39" s="1343"/>
      <c r="GQ39" s="1343"/>
      <c r="GR39" s="1343"/>
      <c r="GS39" s="1343"/>
      <c r="GT39" s="1343"/>
      <c r="GU39" s="1343"/>
      <c r="GV39" s="1343"/>
      <c r="GW39" s="1343"/>
      <c r="GX39" s="1343"/>
      <c r="GY39" s="1343"/>
      <c r="GZ39" s="1343"/>
      <c r="HA39" s="1343"/>
      <c r="HB39" s="1343"/>
      <c r="HC39" s="1343"/>
      <c r="HD39" s="1343"/>
      <c r="HE39" s="1343"/>
      <c r="HF39" s="1343"/>
      <c r="HG39" s="1343"/>
      <c r="HH39" s="1343"/>
      <c r="HI39" s="1343"/>
      <c r="HJ39" s="1343"/>
      <c r="HK39" s="1343"/>
      <c r="HL39" s="1343"/>
      <c r="HM39" s="1343"/>
      <c r="HN39" s="1343"/>
      <c r="HO39" s="1343"/>
      <c r="HP39" s="1343"/>
      <c r="HQ39" s="1343"/>
      <c r="HR39" s="1343"/>
      <c r="HS39" s="1343"/>
      <c r="HT39" s="1343"/>
      <c r="HU39" s="1343"/>
      <c r="HV39" s="1343"/>
    </row>
    <row r="40" spans="1:230" ht="15.75" hidden="1" customHeight="1">
      <c r="A40" s="1340" t="s">
        <v>890</v>
      </c>
      <c r="B40" s="1344" t="s">
        <v>891</v>
      </c>
      <c r="C40" s="1328"/>
      <c r="D40" s="1328">
        <v>0</v>
      </c>
      <c r="E40" s="1328"/>
      <c r="F40" s="1386"/>
      <c r="G40" s="1328">
        <v>0</v>
      </c>
      <c r="H40" s="1328">
        <v>0</v>
      </c>
      <c r="I40" s="1342"/>
      <c r="J40" s="1342"/>
      <c r="K40" s="1386"/>
      <c r="L40" s="1386"/>
      <c r="M40" s="1386"/>
      <c r="N40" s="1386"/>
      <c r="O40" s="1343"/>
      <c r="P40" s="1343"/>
      <c r="Q40" s="1343"/>
      <c r="R40" s="1343"/>
      <c r="S40" s="1343"/>
      <c r="T40" s="1343"/>
      <c r="U40" s="1343"/>
      <c r="V40" s="1343"/>
      <c r="W40" s="1343"/>
      <c r="X40" s="1343"/>
      <c r="Y40" s="1343"/>
      <c r="Z40" s="1343"/>
      <c r="AA40" s="1343"/>
      <c r="AB40" s="1343"/>
      <c r="AC40" s="1343"/>
      <c r="AD40" s="1343"/>
      <c r="AE40" s="1343"/>
      <c r="AF40" s="1343"/>
      <c r="AG40" s="1343"/>
      <c r="AH40" s="1343"/>
      <c r="AI40" s="1343"/>
      <c r="AJ40" s="1343"/>
      <c r="AK40" s="1343"/>
      <c r="AL40" s="1343"/>
      <c r="AM40" s="1343"/>
      <c r="AN40" s="1343"/>
      <c r="AO40" s="1343"/>
      <c r="AP40" s="1343"/>
      <c r="AQ40" s="1343"/>
      <c r="AR40" s="1343"/>
      <c r="AS40" s="1343"/>
      <c r="AT40" s="1343"/>
      <c r="AU40" s="1343"/>
      <c r="AV40" s="1343"/>
      <c r="AW40" s="1343"/>
      <c r="AX40" s="1343"/>
      <c r="AY40" s="1343"/>
      <c r="AZ40" s="1343"/>
      <c r="BA40" s="1343"/>
      <c r="BB40" s="1343"/>
      <c r="BC40" s="1343"/>
      <c r="BD40" s="1343"/>
      <c r="BE40" s="1343"/>
      <c r="BF40" s="1343"/>
      <c r="BG40" s="1343"/>
      <c r="BH40" s="1343"/>
      <c r="BI40" s="1343"/>
      <c r="BJ40" s="1343"/>
      <c r="BK40" s="1343"/>
      <c r="BL40" s="1343"/>
      <c r="BM40" s="1343"/>
      <c r="BN40" s="1343"/>
      <c r="BO40" s="1343"/>
      <c r="BP40" s="1343"/>
      <c r="BQ40" s="1343"/>
      <c r="BR40" s="1343"/>
      <c r="BS40" s="1343"/>
      <c r="BT40" s="1343"/>
      <c r="BU40" s="1343"/>
      <c r="BV40" s="1343"/>
      <c r="BW40" s="1343"/>
      <c r="BX40" s="1343"/>
      <c r="BY40" s="1343"/>
      <c r="BZ40" s="1343"/>
      <c r="CA40" s="1343"/>
      <c r="CB40" s="1343"/>
      <c r="CC40" s="1343"/>
      <c r="CD40" s="1343"/>
      <c r="CE40" s="1343"/>
      <c r="CF40" s="1343"/>
      <c r="CG40" s="1343"/>
      <c r="CH40" s="1343"/>
      <c r="CI40" s="1343"/>
      <c r="CJ40" s="1343"/>
      <c r="CK40" s="1343"/>
      <c r="CL40" s="1343"/>
      <c r="CM40" s="1343"/>
      <c r="CN40" s="1343"/>
      <c r="CO40" s="1343"/>
      <c r="CP40" s="1343"/>
      <c r="CQ40" s="1343"/>
      <c r="CR40" s="1343"/>
      <c r="CS40" s="1343"/>
      <c r="CT40" s="1343"/>
      <c r="CU40" s="1343"/>
      <c r="CV40" s="1343"/>
      <c r="CW40" s="1343"/>
      <c r="CX40" s="1343"/>
      <c r="CY40" s="1343"/>
      <c r="CZ40" s="1343"/>
      <c r="DA40" s="1343"/>
      <c r="DB40" s="1343"/>
      <c r="DC40" s="1343"/>
      <c r="DD40" s="1343"/>
      <c r="DE40" s="1343"/>
      <c r="DF40" s="1343"/>
      <c r="DG40" s="1343"/>
      <c r="DH40" s="1343"/>
      <c r="DI40" s="1343"/>
      <c r="DJ40" s="1343"/>
      <c r="DK40" s="1343"/>
      <c r="DL40" s="1343"/>
      <c r="DM40" s="1343"/>
      <c r="DN40" s="1343"/>
      <c r="DO40" s="1343"/>
      <c r="DP40" s="1343"/>
      <c r="DQ40" s="1343"/>
      <c r="DR40" s="1343"/>
      <c r="DS40" s="1343"/>
      <c r="DT40" s="1343"/>
      <c r="DU40" s="1343"/>
      <c r="DV40" s="1343"/>
      <c r="DW40" s="1343"/>
      <c r="DX40" s="1343"/>
      <c r="DY40" s="1343"/>
      <c r="DZ40" s="1343"/>
      <c r="EA40" s="1343"/>
      <c r="EB40" s="1343"/>
      <c r="EC40" s="1343"/>
      <c r="ED40" s="1343"/>
      <c r="EE40" s="1343"/>
      <c r="EF40" s="1343"/>
      <c r="EG40" s="1343"/>
      <c r="EH40" s="1343"/>
      <c r="EI40" s="1343"/>
      <c r="EJ40" s="1343"/>
      <c r="EK40" s="1343"/>
      <c r="EL40" s="1343"/>
      <c r="EM40" s="1343"/>
      <c r="EN40" s="1343"/>
      <c r="EO40" s="1343"/>
      <c r="EP40" s="1343"/>
      <c r="EQ40" s="1343"/>
      <c r="ER40" s="1343"/>
      <c r="ES40" s="1343"/>
      <c r="ET40" s="1343"/>
      <c r="EU40" s="1343"/>
      <c r="EV40" s="1343"/>
      <c r="EW40" s="1343"/>
      <c r="EX40" s="1343"/>
      <c r="EY40" s="1343"/>
      <c r="EZ40" s="1343"/>
      <c r="FA40" s="1343"/>
      <c r="FB40" s="1343"/>
      <c r="FC40" s="1343"/>
      <c r="FD40" s="1343"/>
      <c r="FE40" s="1343"/>
      <c r="FF40" s="1343"/>
      <c r="FG40" s="1343"/>
      <c r="FH40" s="1343"/>
      <c r="FI40" s="1343"/>
      <c r="FJ40" s="1343"/>
      <c r="FK40" s="1343"/>
      <c r="FL40" s="1343"/>
      <c r="FM40" s="1343"/>
      <c r="FN40" s="1343"/>
      <c r="FO40" s="1343"/>
      <c r="FP40" s="1343"/>
      <c r="FQ40" s="1343"/>
      <c r="FR40" s="1343"/>
      <c r="FS40" s="1343"/>
      <c r="FT40" s="1343"/>
      <c r="FU40" s="1343"/>
      <c r="FV40" s="1343"/>
      <c r="FW40" s="1343"/>
      <c r="FX40" s="1343"/>
      <c r="FY40" s="1343"/>
      <c r="FZ40" s="1343"/>
      <c r="GA40" s="1343"/>
      <c r="GB40" s="1343"/>
      <c r="GC40" s="1343"/>
      <c r="GD40" s="1343"/>
      <c r="GE40" s="1343"/>
      <c r="GF40" s="1343"/>
      <c r="GG40" s="1343"/>
      <c r="GH40" s="1343"/>
      <c r="GI40" s="1343"/>
      <c r="GJ40" s="1343"/>
      <c r="GK40" s="1343"/>
      <c r="GL40" s="1343"/>
      <c r="GM40" s="1343"/>
      <c r="GN40" s="1343"/>
      <c r="GO40" s="1343"/>
      <c r="GP40" s="1343"/>
      <c r="GQ40" s="1343"/>
      <c r="GR40" s="1343"/>
      <c r="GS40" s="1343"/>
      <c r="GT40" s="1343"/>
      <c r="GU40" s="1343"/>
      <c r="GV40" s="1343"/>
      <c r="GW40" s="1343"/>
      <c r="GX40" s="1343"/>
      <c r="GY40" s="1343"/>
      <c r="GZ40" s="1343"/>
      <c r="HA40" s="1343"/>
      <c r="HB40" s="1343"/>
      <c r="HC40" s="1343"/>
      <c r="HD40" s="1343"/>
      <c r="HE40" s="1343"/>
      <c r="HF40" s="1343"/>
      <c r="HG40" s="1343"/>
      <c r="HH40" s="1343"/>
      <c r="HI40" s="1343"/>
      <c r="HJ40" s="1343"/>
      <c r="HK40" s="1343"/>
      <c r="HL40" s="1343"/>
      <c r="HM40" s="1343"/>
      <c r="HN40" s="1343"/>
      <c r="HO40" s="1343"/>
      <c r="HP40" s="1343"/>
      <c r="HQ40" s="1343"/>
      <c r="HR40" s="1343"/>
      <c r="HS40" s="1343"/>
      <c r="HT40" s="1343"/>
      <c r="HU40" s="1343"/>
      <c r="HV40" s="1343"/>
    </row>
    <row r="41" spans="1:230" ht="15.75" hidden="1" customHeight="1">
      <c r="A41" s="1340" t="s">
        <v>892</v>
      </c>
      <c r="B41" s="1344" t="s">
        <v>893</v>
      </c>
      <c r="C41" s="1328"/>
      <c r="D41" s="1328">
        <v>0</v>
      </c>
      <c r="E41" s="1328"/>
      <c r="F41" s="1386"/>
      <c r="G41" s="1328">
        <v>0</v>
      </c>
      <c r="H41" s="1328">
        <v>0</v>
      </c>
      <c r="I41" s="1342"/>
      <c r="J41" s="1342"/>
      <c r="K41" s="1386"/>
      <c r="L41" s="1386"/>
      <c r="M41" s="1386"/>
      <c r="N41" s="1386"/>
      <c r="O41" s="1343"/>
      <c r="P41" s="1343"/>
      <c r="Q41" s="1343"/>
      <c r="R41" s="1343"/>
      <c r="S41" s="1343"/>
      <c r="T41" s="1343"/>
      <c r="U41" s="1343"/>
      <c r="V41" s="1343"/>
      <c r="W41" s="1343"/>
      <c r="X41" s="1343"/>
      <c r="Y41" s="1343"/>
      <c r="Z41" s="1343"/>
      <c r="AA41" s="1343"/>
      <c r="AB41" s="1343"/>
      <c r="AC41" s="1343"/>
      <c r="AD41" s="1343"/>
      <c r="AE41" s="1343"/>
      <c r="AF41" s="1343"/>
      <c r="AG41" s="1343"/>
      <c r="AH41" s="1343"/>
      <c r="AI41" s="1343"/>
      <c r="AJ41" s="1343"/>
      <c r="AK41" s="1343"/>
      <c r="AL41" s="1343"/>
      <c r="AM41" s="1343"/>
      <c r="AN41" s="1343"/>
      <c r="AO41" s="1343"/>
      <c r="AP41" s="1343"/>
      <c r="AQ41" s="1343"/>
      <c r="AR41" s="1343"/>
      <c r="AS41" s="1343"/>
      <c r="AT41" s="1343"/>
      <c r="AU41" s="1343"/>
      <c r="AV41" s="1343"/>
      <c r="AW41" s="1343"/>
      <c r="AX41" s="1343"/>
      <c r="AY41" s="1343"/>
      <c r="AZ41" s="1343"/>
      <c r="BA41" s="1343"/>
      <c r="BB41" s="1343"/>
      <c r="BC41" s="1343"/>
      <c r="BD41" s="1343"/>
      <c r="BE41" s="1343"/>
      <c r="BF41" s="1343"/>
      <c r="BG41" s="1343"/>
      <c r="BH41" s="1343"/>
      <c r="BI41" s="1343"/>
      <c r="BJ41" s="1343"/>
      <c r="BK41" s="1343"/>
      <c r="BL41" s="1343"/>
      <c r="BM41" s="1343"/>
      <c r="BN41" s="1343"/>
      <c r="BO41" s="1343"/>
      <c r="BP41" s="1343"/>
      <c r="BQ41" s="1343"/>
      <c r="BR41" s="1343"/>
      <c r="BS41" s="1343"/>
      <c r="BT41" s="1343"/>
      <c r="BU41" s="1343"/>
      <c r="BV41" s="1343"/>
      <c r="BW41" s="1343"/>
      <c r="BX41" s="1343"/>
      <c r="BY41" s="1343"/>
      <c r="BZ41" s="1343"/>
      <c r="CA41" s="1343"/>
      <c r="CB41" s="1343"/>
      <c r="CC41" s="1343"/>
      <c r="CD41" s="1343"/>
      <c r="CE41" s="1343"/>
      <c r="CF41" s="1343"/>
      <c r="CG41" s="1343"/>
      <c r="CH41" s="1343"/>
      <c r="CI41" s="1343"/>
      <c r="CJ41" s="1343"/>
      <c r="CK41" s="1343"/>
      <c r="CL41" s="1343"/>
      <c r="CM41" s="1343"/>
      <c r="CN41" s="1343"/>
      <c r="CO41" s="1343"/>
      <c r="CP41" s="1343"/>
      <c r="CQ41" s="1343"/>
      <c r="CR41" s="1343"/>
      <c r="CS41" s="1343"/>
      <c r="CT41" s="1343"/>
      <c r="CU41" s="1343"/>
      <c r="CV41" s="1343"/>
      <c r="CW41" s="1343"/>
      <c r="CX41" s="1343"/>
      <c r="CY41" s="1343"/>
      <c r="CZ41" s="1343"/>
      <c r="DA41" s="1343"/>
      <c r="DB41" s="1343"/>
      <c r="DC41" s="1343"/>
      <c r="DD41" s="1343"/>
      <c r="DE41" s="1343"/>
      <c r="DF41" s="1343"/>
      <c r="DG41" s="1343"/>
      <c r="DH41" s="1343"/>
      <c r="DI41" s="1343"/>
      <c r="DJ41" s="1343"/>
      <c r="DK41" s="1343"/>
      <c r="DL41" s="1343"/>
      <c r="DM41" s="1343"/>
      <c r="DN41" s="1343"/>
      <c r="DO41" s="1343"/>
      <c r="DP41" s="1343"/>
      <c r="DQ41" s="1343"/>
      <c r="DR41" s="1343"/>
      <c r="DS41" s="1343"/>
      <c r="DT41" s="1343"/>
      <c r="DU41" s="1343"/>
      <c r="DV41" s="1343"/>
      <c r="DW41" s="1343"/>
      <c r="DX41" s="1343"/>
      <c r="DY41" s="1343"/>
      <c r="DZ41" s="1343"/>
      <c r="EA41" s="1343"/>
      <c r="EB41" s="1343"/>
      <c r="EC41" s="1343"/>
      <c r="ED41" s="1343"/>
      <c r="EE41" s="1343"/>
      <c r="EF41" s="1343"/>
      <c r="EG41" s="1343"/>
      <c r="EH41" s="1343"/>
      <c r="EI41" s="1343"/>
      <c r="EJ41" s="1343"/>
      <c r="EK41" s="1343"/>
      <c r="EL41" s="1343"/>
      <c r="EM41" s="1343"/>
      <c r="EN41" s="1343"/>
      <c r="EO41" s="1343"/>
      <c r="EP41" s="1343"/>
      <c r="EQ41" s="1343"/>
      <c r="ER41" s="1343"/>
      <c r="ES41" s="1343"/>
      <c r="ET41" s="1343"/>
      <c r="EU41" s="1343"/>
      <c r="EV41" s="1343"/>
      <c r="EW41" s="1343"/>
      <c r="EX41" s="1343"/>
      <c r="EY41" s="1343"/>
      <c r="EZ41" s="1343"/>
      <c r="FA41" s="1343"/>
      <c r="FB41" s="1343"/>
      <c r="FC41" s="1343"/>
      <c r="FD41" s="1343"/>
      <c r="FE41" s="1343"/>
      <c r="FF41" s="1343"/>
      <c r="FG41" s="1343"/>
      <c r="FH41" s="1343"/>
      <c r="FI41" s="1343"/>
      <c r="FJ41" s="1343"/>
      <c r="FK41" s="1343"/>
      <c r="FL41" s="1343"/>
      <c r="FM41" s="1343"/>
      <c r="FN41" s="1343"/>
      <c r="FO41" s="1343"/>
      <c r="FP41" s="1343"/>
      <c r="FQ41" s="1343"/>
      <c r="FR41" s="1343"/>
      <c r="FS41" s="1343"/>
      <c r="FT41" s="1343"/>
      <c r="FU41" s="1343"/>
      <c r="FV41" s="1343"/>
      <c r="FW41" s="1343"/>
      <c r="FX41" s="1343"/>
      <c r="FY41" s="1343"/>
      <c r="FZ41" s="1343"/>
      <c r="GA41" s="1343"/>
      <c r="GB41" s="1343"/>
      <c r="GC41" s="1343"/>
      <c r="GD41" s="1343"/>
      <c r="GE41" s="1343"/>
      <c r="GF41" s="1343"/>
      <c r="GG41" s="1343"/>
      <c r="GH41" s="1343"/>
      <c r="GI41" s="1343"/>
      <c r="GJ41" s="1343"/>
      <c r="GK41" s="1343"/>
      <c r="GL41" s="1343"/>
      <c r="GM41" s="1343"/>
      <c r="GN41" s="1343"/>
      <c r="GO41" s="1343"/>
      <c r="GP41" s="1343"/>
      <c r="GQ41" s="1343"/>
      <c r="GR41" s="1343"/>
      <c r="GS41" s="1343"/>
      <c r="GT41" s="1343"/>
      <c r="GU41" s="1343"/>
      <c r="GV41" s="1343"/>
      <c r="GW41" s="1343"/>
      <c r="GX41" s="1343"/>
      <c r="GY41" s="1343"/>
      <c r="GZ41" s="1343"/>
      <c r="HA41" s="1343"/>
      <c r="HB41" s="1343"/>
      <c r="HC41" s="1343"/>
      <c r="HD41" s="1343"/>
      <c r="HE41" s="1343"/>
      <c r="HF41" s="1343"/>
      <c r="HG41" s="1343"/>
      <c r="HH41" s="1343"/>
      <c r="HI41" s="1343"/>
      <c r="HJ41" s="1343"/>
      <c r="HK41" s="1343"/>
      <c r="HL41" s="1343"/>
      <c r="HM41" s="1343"/>
      <c r="HN41" s="1343"/>
      <c r="HO41" s="1343"/>
      <c r="HP41" s="1343"/>
      <c r="HQ41" s="1343"/>
      <c r="HR41" s="1343"/>
      <c r="HS41" s="1343"/>
      <c r="HT41" s="1343"/>
      <c r="HU41" s="1343"/>
      <c r="HV41" s="1343"/>
    </row>
    <row r="42" spans="1:230" ht="15.75" hidden="1" customHeight="1">
      <c r="A42" s="1340" t="s">
        <v>894</v>
      </c>
      <c r="B42" s="1344" t="s">
        <v>895</v>
      </c>
      <c r="C42" s="1328"/>
      <c r="D42" s="1328">
        <v>0</v>
      </c>
      <c r="E42" s="1328"/>
      <c r="F42" s="1386"/>
      <c r="G42" s="1328">
        <v>0</v>
      </c>
      <c r="H42" s="1328">
        <v>0</v>
      </c>
      <c r="I42" s="1342"/>
      <c r="J42" s="1342"/>
      <c r="K42" s="1389"/>
      <c r="L42" s="1389"/>
      <c r="M42" s="1389"/>
      <c r="N42" s="1389"/>
      <c r="O42" s="1346"/>
      <c r="P42" s="1346"/>
      <c r="Q42" s="1346"/>
      <c r="R42" s="1346"/>
      <c r="S42" s="1346"/>
      <c r="T42" s="1346"/>
      <c r="U42" s="1346"/>
      <c r="V42" s="1346"/>
      <c r="W42" s="1346"/>
      <c r="X42" s="1346"/>
      <c r="Y42" s="1346"/>
      <c r="Z42" s="1346"/>
      <c r="AA42" s="1346"/>
      <c r="AB42" s="1346"/>
      <c r="AC42" s="1346"/>
      <c r="AD42" s="1346"/>
      <c r="AE42" s="1346"/>
      <c r="AF42" s="1346"/>
      <c r="AG42" s="1346"/>
      <c r="AH42" s="1346"/>
      <c r="AI42" s="1346"/>
      <c r="AJ42" s="1346"/>
      <c r="AK42" s="1346"/>
      <c r="AL42" s="1346"/>
      <c r="AM42" s="1346"/>
      <c r="AN42" s="1346"/>
      <c r="AO42" s="1346"/>
      <c r="AP42" s="1346"/>
      <c r="AQ42" s="1346"/>
      <c r="AR42" s="1346"/>
      <c r="AS42" s="1346"/>
      <c r="AT42" s="1346"/>
      <c r="AU42" s="1346"/>
      <c r="AV42" s="1346"/>
      <c r="AW42" s="1346"/>
      <c r="AX42" s="1346"/>
      <c r="AY42" s="1346"/>
      <c r="AZ42" s="1346"/>
      <c r="BA42" s="1346"/>
      <c r="BB42" s="1346"/>
      <c r="BC42" s="1346"/>
      <c r="BD42" s="1346"/>
      <c r="BE42" s="1346"/>
      <c r="BF42" s="1346"/>
      <c r="BG42" s="1346"/>
      <c r="BH42" s="1346"/>
      <c r="BI42" s="1346"/>
      <c r="BJ42" s="1346"/>
      <c r="BK42" s="1346"/>
      <c r="BL42" s="1346"/>
      <c r="BM42" s="1346"/>
      <c r="BN42" s="1346"/>
      <c r="BO42" s="1346"/>
      <c r="BP42" s="1346"/>
      <c r="BQ42" s="1346"/>
      <c r="BR42" s="1346"/>
      <c r="BS42" s="1346"/>
      <c r="BT42" s="1346"/>
      <c r="BU42" s="1346"/>
      <c r="BV42" s="1346"/>
      <c r="BW42" s="1346"/>
      <c r="BX42" s="1346"/>
      <c r="BY42" s="1346"/>
      <c r="BZ42" s="1346"/>
      <c r="CA42" s="1346"/>
      <c r="CB42" s="1346"/>
      <c r="CC42" s="1346"/>
      <c r="CD42" s="1346"/>
      <c r="CE42" s="1346"/>
      <c r="CF42" s="1346"/>
      <c r="CG42" s="1346"/>
      <c r="CH42" s="1346"/>
      <c r="CI42" s="1346"/>
      <c r="CJ42" s="1346"/>
      <c r="CK42" s="1346"/>
      <c r="CL42" s="1346"/>
      <c r="CM42" s="1346"/>
      <c r="CN42" s="1346"/>
      <c r="CO42" s="1346"/>
      <c r="CP42" s="1346"/>
      <c r="CQ42" s="1346"/>
      <c r="CR42" s="1346"/>
      <c r="CS42" s="1346"/>
      <c r="CT42" s="1346"/>
      <c r="CU42" s="1346"/>
      <c r="CV42" s="1346"/>
      <c r="CW42" s="1346"/>
      <c r="CX42" s="1346"/>
      <c r="CY42" s="1346"/>
      <c r="CZ42" s="1346"/>
      <c r="DA42" s="1346"/>
      <c r="DB42" s="1346"/>
      <c r="DC42" s="1346"/>
      <c r="DD42" s="1346"/>
      <c r="DE42" s="1346"/>
      <c r="DF42" s="1346"/>
      <c r="DG42" s="1346"/>
      <c r="DH42" s="1346"/>
      <c r="DI42" s="1346"/>
      <c r="DJ42" s="1346"/>
      <c r="DK42" s="1346"/>
      <c r="DL42" s="1346"/>
      <c r="DM42" s="1346"/>
      <c r="DN42" s="1346"/>
      <c r="DO42" s="1346"/>
      <c r="DP42" s="1346"/>
      <c r="DQ42" s="1346"/>
      <c r="DR42" s="1346"/>
      <c r="DS42" s="1346"/>
      <c r="DT42" s="1346"/>
      <c r="DU42" s="1346"/>
      <c r="DV42" s="1346"/>
      <c r="DW42" s="1346"/>
      <c r="DX42" s="1346"/>
      <c r="DY42" s="1346"/>
      <c r="DZ42" s="1346"/>
      <c r="EA42" s="1346"/>
      <c r="EB42" s="1346"/>
      <c r="EC42" s="1346"/>
      <c r="ED42" s="1346"/>
      <c r="EE42" s="1346"/>
      <c r="EF42" s="1346"/>
      <c r="EG42" s="1346"/>
      <c r="EH42" s="1346"/>
      <c r="EI42" s="1346"/>
      <c r="EJ42" s="1346"/>
      <c r="EK42" s="1346"/>
      <c r="EL42" s="1346"/>
      <c r="EM42" s="1346"/>
      <c r="EN42" s="1346"/>
      <c r="EO42" s="1346"/>
      <c r="EP42" s="1346"/>
      <c r="EQ42" s="1346"/>
      <c r="ER42" s="1346"/>
      <c r="ES42" s="1346"/>
      <c r="ET42" s="1346"/>
      <c r="EU42" s="1346"/>
      <c r="EV42" s="1346"/>
      <c r="EW42" s="1346"/>
      <c r="EX42" s="1346"/>
      <c r="EY42" s="1346"/>
      <c r="EZ42" s="1346"/>
      <c r="FA42" s="1346"/>
      <c r="FB42" s="1346"/>
      <c r="FC42" s="1346"/>
      <c r="FD42" s="1346"/>
      <c r="FE42" s="1346"/>
      <c r="FF42" s="1346"/>
      <c r="FG42" s="1346"/>
      <c r="FH42" s="1346"/>
      <c r="FI42" s="1346"/>
      <c r="FJ42" s="1346"/>
      <c r="FK42" s="1346"/>
      <c r="FL42" s="1346"/>
      <c r="FM42" s="1346"/>
      <c r="FN42" s="1346"/>
      <c r="FO42" s="1346"/>
      <c r="FP42" s="1346"/>
      <c r="FQ42" s="1346"/>
      <c r="FR42" s="1346"/>
      <c r="FS42" s="1346"/>
      <c r="FT42" s="1346"/>
      <c r="FU42" s="1346"/>
      <c r="FV42" s="1346"/>
      <c r="FW42" s="1346"/>
      <c r="FX42" s="1346"/>
      <c r="FY42" s="1346"/>
      <c r="FZ42" s="1346"/>
      <c r="GA42" s="1346"/>
      <c r="GB42" s="1346"/>
      <c r="GC42" s="1346"/>
      <c r="GD42" s="1346"/>
      <c r="GE42" s="1346"/>
      <c r="GF42" s="1346"/>
      <c r="GG42" s="1346"/>
      <c r="GH42" s="1346"/>
      <c r="GI42" s="1346"/>
      <c r="GJ42" s="1346"/>
      <c r="GK42" s="1346"/>
      <c r="GL42" s="1346"/>
      <c r="GM42" s="1346"/>
      <c r="GN42" s="1346"/>
      <c r="GO42" s="1346"/>
      <c r="GP42" s="1346"/>
      <c r="GQ42" s="1346"/>
      <c r="GR42" s="1346"/>
      <c r="GS42" s="1346"/>
      <c r="GT42" s="1346"/>
      <c r="GU42" s="1346"/>
      <c r="GV42" s="1346"/>
      <c r="GW42" s="1346"/>
      <c r="GX42" s="1346"/>
      <c r="GY42" s="1346"/>
      <c r="GZ42" s="1346"/>
      <c r="HA42" s="1346"/>
      <c r="HB42" s="1346"/>
      <c r="HC42" s="1346"/>
      <c r="HD42" s="1346"/>
      <c r="HE42" s="1346"/>
      <c r="HF42" s="1346"/>
      <c r="HG42" s="1346"/>
      <c r="HH42" s="1346"/>
      <c r="HI42" s="1346"/>
      <c r="HJ42" s="1346"/>
      <c r="HK42" s="1346"/>
      <c r="HL42" s="1346"/>
      <c r="HM42" s="1346"/>
      <c r="HN42" s="1346"/>
      <c r="HO42" s="1346"/>
      <c r="HP42" s="1346"/>
      <c r="HQ42" s="1346"/>
      <c r="HR42" s="1346"/>
      <c r="HS42" s="1346"/>
      <c r="HT42" s="1346"/>
      <c r="HU42" s="1346"/>
      <c r="HV42" s="1346"/>
    </row>
    <row r="43" spans="1:230" ht="15.75" hidden="1" customHeight="1">
      <c r="A43" s="1340" t="s">
        <v>896</v>
      </c>
      <c r="B43" s="1344" t="s">
        <v>897</v>
      </c>
      <c r="C43" s="1328"/>
      <c r="D43" s="1328">
        <v>0</v>
      </c>
      <c r="E43" s="1328"/>
      <c r="F43" s="1386"/>
      <c r="G43" s="1328">
        <v>0</v>
      </c>
      <c r="H43" s="1328">
        <v>0</v>
      </c>
      <c r="I43" s="1342"/>
      <c r="J43" s="1342"/>
      <c r="K43" s="1389"/>
      <c r="L43" s="1389"/>
      <c r="M43" s="1389"/>
      <c r="N43" s="1389"/>
      <c r="O43" s="1346"/>
      <c r="P43" s="1346"/>
      <c r="Q43" s="1346"/>
      <c r="R43" s="1346"/>
      <c r="S43" s="1346"/>
      <c r="T43" s="1346"/>
      <c r="U43" s="1346"/>
      <c r="V43" s="1346"/>
      <c r="W43" s="1346"/>
      <c r="X43" s="1346"/>
      <c r="Y43" s="1346"/>
      <c r="Z43" s="1346"/>
      <c r="AA43" s="1346"/>
      <c r="AB43" s="1346"/>
      <c r="AC43" s="1346"/>
      <c r="AD43" s="1346"/>
      <c r="AE43" s="1346"/>
      <c r="AF43" s="1346"/>
      <c r="AG43" s="1346"/>
      <c r="AH43" s="1346"/>
      <c r="AI43" s="1346"/>
      <c r="AJ43" s="1346"/>
      <c r="AK43" s="1346"/>
      <c r="AL43" s="1346"/>
      <c r="AM43" s="1346"/>
      <c r="AN43" s="1346"/>
      <c r="AO43" s="1346"/>
      <c r="AP43" s="1346"/>
      <c r="AQ43" s="1346"/>
      <c r="AR43" s="1346"/>
      <c r="AS43" s="1346"/>
      <c r="AT43" s="1346"/>
      <c r="AU43" s="1346"/>
      <c r="AV43" s="1346"/>
      <c r="AW43" s="1346"/>
      <c r="AX43" s="1346"/>
      <c r="AY43" s="1346"/>
      <c r="AZ43" s="1346"/>
      <c r="BA43" s="1346"/>
      <c r="BB43" s="1346"/>
      <c r="BC43" s="1346"/>
      <c r="BD43" s="1346"/>
      <c r="BE43" s="1346"/>
      <c r="BF43" s="1346"/>
      <c r="BG43" s="1346"/>
      <c r="BH43" s="1346"/>
      <c r="BI43" s="1346"/>
      <c r="BJ43" s="1346"/>
      <c r="BK43" s="1346"/>
      <c r="BL43" s="1346"/>
      <c r="BM43" s="1346"/>
      <c r="BN43" s="1346"/>
      <c r="BO43" s="1346"/>
      <c r="BP43" s="1346"/>
      <c r="BQ43" s="1346"/>
      <c r="BR43" s="1346"/>
      <c r="BS43" s="1346"/>
      <c r="BT43" s="1346"/>
      <c r="BU43" s="1346"/>
      <c r="BV43" s="1346"/>
      <c r="BW43" s="1346"/>
      <c r="BX43" s="1346"/>
      <c r="BY43" s="1346"/>
      <c r="BZ43" s="1346"/>
      <c r="CA43" s="1346"/>
      <c r="CB43" s="1346"/>
      <c r="CC43" s="1346"/>
      <c r="CD43" s="1346"/>
      <c r="CE43" s="1346"/>
      <c r="CF43" s="1346"/>
      <c r="CG43" s="1346"/>
      <c r="CH43" s="1346"/>
      <c r="CI43" s="1346"/>
      <c r="CJ43" s="1346"/>
      <c r="CK43" s="1346"/>
      <c r="CL43" s="1346"/>
      <c r="CM43" s="1346"/>
      <c r="CN43" s="1346"/>
      <c r="CO43" s="1346"/>
      <c r="CP43" s="1346"/>
      <c r="CQ43" s="1346"/>
      <c r="CR43" s="1346"/>
      <c r="CS43" s="1346"/>
      <c r="CT43" s="1346"/>
      <c r="CU43" s="1346"/>
      <c r="CV43" s="1346"/>
      <c r="CW43" s="1346"/>
      <c r="CX43" s="1346"/>
      <c r="CY43" s="1346"/>
      <c r="CZ43" s="1346"/>
      <c r="DA43" s="1346"/>
      <c r="DB43" s="1346"/>
      <c r="DC43" s="1346"/>
      <c r="DD43" s="1346"/>
      <c r="DE43" s="1346"/>
      <c r="DF43" s="1346"/>
      <c r="DG43" s="1346"/>
      <c r="DH43" s="1346"/>
      <c r="DI43" s="1346"/>
      <c r="DJ43" s="1346"/>
      <c r="DK43" s="1346"/>
      <c r="DL43" s="1346"/>
      <c r="DM43" s="1346"/>
      <c r="DN43" s="1346"/>
      <c r="DO43" s="1346"/>
      <c r="DP43" s="1346"/>
      <c r="DQ43" s="1346"/>
      <c r="DR43" s="1346"/>
      <c r="DS43" s="1346"/>
      <c r="DT43" s="1346"/>
      <c r="DU43" s="1346"/>
      <c r="DV43" s="1346"/>
      <c r="DW43" s="1346"/>
      <c r="DX43" s="1346"/>
      <c r="DY43" s="1346"/>
      <c r="DZ43" s="1346"/>
      <c r="EA43" s="1346"/>
      <c r="EB43" s="1346"/>
      <c r="EC43" s="1346"/>
      <c r="ED43" s="1346"/>
      <c r="EE43" s="1346"/>
      <c r="EF43" s="1346"/>
      <c r="EG43" s="1346"/>
      <c r="EH43" s="1346"/>
      <c r="EI43" s="1346"/>
      <c r="EJ43" s="1346"/>
      <c r="EK43" s="1346"/>
      <c r="EL43" s="1346"/>
      <c r="EM43" s="1346"/>
      <c r="EN43" s="1346"/>
      <c r="EO43" s="1346"/>
      <c r="EP43" s="1346"/>
      <c r="EQ43" s="1346"/>
      <c r="ER43" s="1346"/>
      <c r="ES43" s="1346"/>
      <c r="ET43" s="1346"/>
      <c r="EU43" s="1346"/>
      <c r="EV43" s="1346"/>
      <c r="EW43" s="1346"/>
      <c r="EX43" s="1346"/>
      <c r="EY43" s="1346"/>
      <c r="EZ43" s="1346"/>
      <c r="FA43" s="1346"/>
      <c r="FB43" s="1346"/>
      <c r="FC43" s="1346"/>
      <c r="FD43" s="1346"/>
      <c r="FE43" s="1346"/>
      <c r="FF43" s="1346"/>
      <c r="FG43" s="1346"/>
      <c r="FH43" s="1346"/>
      <c r="FI43" s="1346"/>
      <c r="FJ43" s="1346"/>
      <c r="FK43" s="1346"/>
      <c r="FL43" s="1346"/>
      <c r="FM43" s="1346"/>
      <c r="FN43" s="1346"/>
      <c r="FO43" s="1346"/>
      <c r="FP43" s="1346"/>
      <c r="FQ43" s="1346"/>
      <c r="FR43" s="1346"/>
      <c r="FS43" s="1346"/>
      <c r="FT43" s="1346"/>
      <c r="FU43" s="1346"/>
      <c r="FV43" s="1346"/>
      <c r="FW43" s="1346"/>
      <c r="FX43" s="1346"/>
      <c r="FY43" s="1346"/>
      <c r="FZ43" s="1346"/>
      <c r="GA43" s="1346"/>
      <c r="GB43" s="1346"/>
      <c r="GC43" s="1346"/>
      <c r="GD43" s="1346"/>
      <c r="GE43" s="1346"/>
      <c r="GF43" s="1346"/>
      <c r="GG43" s="1346"/>
      <c r="GH43" s="1346"/>
      <c r="GI43" s="1346"/>
      <c r="GJ43" s="1346"/>
      <c r="GK43" s="1346"/>
      <c r="GL43" s="1346"/>
      <c r="GM43" s="1346"/>
      <c r="GN43" s="1346"/>
      <c r="GO43" s="1346"/>
      <c r="GP43" s="1346"/>
      <c r="GQ43" s="1346"/>
      <c r="GR43" s="1346"/>
      <c r="GS43" s="1346"/>
      <c r="GT43" s="1346"/>
      <c r="GU43" s="1346"/>
      <c r="GV43" s="1346"/>
      <c r="GW43" s="1346"/>
      <c r="GX43" s="1346"/>
      <c r="GY43" s="1346"/>
      <c r="GZ43" s="1346"/>
      <c r="HA43" s="1346"/>
      <c r="HB43" s="1346"/>
      <c r="HC43" s="1346"/>
      <c r="HD43" s="1346"/>
      <c r="HE43" s="1346"/>
      <c r="HF43" s="1346"/>
      <c r="HG43" s="1346"/>
      <c r="HH43" s="1346"/>
      <c r="HI43" s="1346"/>
      <c r="HJ43" s="1346"/>
      <c r="HK43" s="1346"/>
      <c r="HL43" s="1346"/>
      <c r="HM43" s="1346"/>
      <c r="HN43" s="1346"/>
      <c r="HO43" s="1346"/>
      <c r="HP43" s="1346"/>
      <c r="HQ43" s="1346"/>
      <c r="HR43" s="1346"/>
      <c r="HS43" s="1346"/>
      <c r="HT43" s="1346"/>
      <c r="HU43" s="1346"/>
      <c r="HV43" s="1346"/>
    </row>
    <row r="44" spans="1:230" ht="15.75" hidden="1" customHeight="1">
      <c r="A44" s="1340" t="s">
        <v>898</v>
      </c>
      <c r="B44" s="1344" t="s">
        <v>899</v>
      </c>
      <c r="C44" s="1328"/>
      <c r="D44" s="1328">
        <v>0</v>
      </c>
      <c r="E44" s="1328"/>
      <c r="F44" s="1386"/>
      <c r="G44" s="1328">
        <v>0</v>
      </c>
      <c r="H44" s="1328">
        <v>0</v>
      </c>
      <c r="I44" s="1342"/>
      <c r="J44" s="1342"/>
      <c r="K44" s="1389"/>
      <c r="L44" s="1389"/>
      <c r="M44" s="1389"/>
      <c r="N44" s="1389"/>
      <c r="O44" s="1346"/>
      <c r="P44" s="1346"/>
      <c r="Q44" s="1346"/>
      <c r="R44" s="1346"/>
      <c r="S44" s="1346"/>
      <c r="T44" s="1346"/>
      <c r="U44" s="1346"/>
      <c r="V44" s="1346"/>
      <c r="W44" s="1346"/>
      <c r="X44" s="1346"/>
      <c r="Y44" s="1346"/>
      <c r="Z44" s="1346"/>
      <c r="AA44" s="1346"/>
      <c r="AB44" s="1346"/>
      <c r="AC44" s="1346"/>
      <c r="AD44" s="1346"/>
      <c r="AE44" s="1346"/>
      <c r="AF44" s="1346"/>
      <c r="AG44" s="1346"/>
      <c r="AH44" s="1346"/>
      <c r="AI44" s="1346"/>
      <c r="AJ44" s="1346"/>
      <c r="AK44" s="1346"/>
      <c r="AL44" s="1346"/>
      <c r="AM44" s="1346"/>
      <c r="AN44" s="1346"/>
      <c r="AO44" s="1346"/>
      <c r="AP44" s="1346"/>
      <c r="AQ44" s="1346"/>
      <c r="AR44" s="1346"/>
      <c r="AS44" s="1346"/>
      <c r="AT44" s="1346"/>
      <c r="AU44" s="1346"/>
      <c r="AV44" s="1346"/>
      <c r="AW44" s="1346"/>
      <c r="AX44" s="1346"/>
      <c r="AY44" s="1346"/>
      <c r="AZ44" s="1346"/>
      <c r="BA44" s="1346"/>
      <c r="BB44" s="1346"/>
      <c r="BC44" s="1346"/>
      <c r="BD44" s="1346"/>
      <c r="BE44" s="1346"/>
      <c r="BF44" s="1346"/>
      <c r="BG44" s="1346"/>
      <c r="BH44" s="1346"/>
      <c r="BI44" s="1346"/>
      <c r="BJ44" s="1346"/>
      <c r="BK44" s="1346"/>
      <c r="BL44" s="1346"/>
      <c r="BM44" s="1346"/>
      <c r="BN44" s="1346"/>
      <c r="BO44" s="1346"/>
      <c r="BP44" s="1346"/>
      <c r="BQ44" s="1346"/>
      <c r="BR44" s="1346"/>
      <c r="BS44" s="1346"/>
      <c r="BT44" s="1346"/>
      <c r="BU44" s="1346"/>
      <c r="BV44" s="1346"/>
      <c r="BW44" s="1346"/>
      <c r="BX44" s="1346"/>
      <c r="BY44" s="1346"/>
      <c r="BZ44" s="1346"/>
      <c r="CA44" s="1346"/>
      <c r="CB44" s="1346"/>
      <c r="CC44" s="1346"/>
      <c r="CD44" s="1346"/>
      <c r="CE44" s="1346"/>
      <c r="CF44" s="1346"/>
      <c r="CG44" s="1346"/>
      <c r="CH44" s="1346"/>
      <c r="CI44" s="1346"/>
      <c r="CJ44" s="1346"/>
      <c r="CK44" s="1346"/>
      <c r="CL44" s="1346"/>
      <c r="CM44" s="1346"/>
      <c r="CN44" s="1346"/>
      <c r="CO44" s="1346"/>
      <c r="CP44" s="1346"/>
      <c r="CQ44" s="1346"/>
      <c r="CR44" s="1346"/>
      <c r="CS44" s="1346"/>
      <c r="CT44" s="1346"/>
      <c r="CU44" s="1346"/>
      <c r="CV44" s="1346"/>
      <c r="CW44" s="1346"/>
      <c r="CX44" s="1346"/>
      <c r="CY44" s="1346"/>
      <c r="CZ44" s="1346"/>
      <c r="DA44" s="1346"/>
      <c r="DB44" s="1346"/>
      <c r="DC44" s="1346"/>
      <c r="DD44" s="1346"/>
      <c r="DE44" s="1346"/>
      <c r="DF44" s="1346"/>
      <c r="DG44" s="1346"/>
      <c r="DH44" s="1346"/>
      <c r="DI44" s="1346"/>
      <c r="DJ44" s="1346"/>
      <c r="DK44" s="1346"/>
      <c r="DL44" s="1346"/>
      <c r="DM44" s="1346"/>
      <c r="DN44" s="1346"/>
      <c r="DO44" s="1346"/>
      <c r="DP44" s="1346"/>
      <c r="DQ44" s="1346"/>
      <c r="DR44" s="1346"/>
      <c r="DS44" s="1346"/>
      <c r="DT44" s="1346"/>
      <c r="DU44" s="1346"/>
      <c r="DV44" s="1346"/>
      <c r="DW44" s="1346"/>
      <c r="DX44" s="1346"/>
      <c r="DY44" s="1346"/>
      <c r="DZ44" s="1346"/>
      <c r="EA44" s="1346"/>
      <c r="EB44" s="1346"/>
      <c r="EC44" s="1346"/>
      <c r="ED44" s="1346"/>
      <c r="EE44" s="1346"/>
      <c r="EF44" s="1346"/>
      <c r="EG44" s="1346"/>
      <c r="EH44" s="1346"/>
      <c r="EI44" s="1346"/>
      <c r="EJ44" s="1346"/>
      <c r="EK44" s="1346"/>
      <c r="EL44" s="1346"/>
      <c r="EM44" s="1346"/>
      <c r="EN44" s="1346"/>
      <c r="EO44" s="1346"/>
      <c r="EP44" s="1346"/>
      <c r="EQ44" s="1346"/>
      <c r="ER44" s="1346"/>
      <c r="ES44" s="1346"/>
      <c r="ET44" s="1346"/>
      <c r="EU44" s="1346"/>
      <c r="EV44" s="1346"/>
      <c r="EW44" s="1346"/>
      <c r="EX44" s="1346"/>
      <c r="EY44" s="1346"/>
      <c r="EZ44" s="1346"/>
      <c r="FA44" s="1346"/>
      <c r="FB44" s="1346"/>
      <c r="FC44" s="1346"/>
      <c r="FD44" s="1346"/>
      <c r="FE44" s="1346"/>
      <c r="FF44" s="1346"/>
      <c r="FG44" s="1346"/>
      <c r="FH44" s="1346"/>
      <c r="FI44" s="1346"/>
      <c r="FJ44" s="1346"/>
      <c r="FK44" s="1346"/>
      <c r="FL44" s="1346"/>
      <c r="FM44" s="1346"/>
      <c r="FN44" s="1346"/>
      <c r="FO44" s="1346"/>
      <c r="FP44" s="1346"/>
      <c r="FQ44" s="1346"/>
      <c r="FR44" s="1346"/>
      <c r="FS44" s="1346"/>
      <c r="FT44" s="1346"/>
      <c r="FU44" s="1346"/>
      <c r="FV44" s="1346"/>
      <c r="FW44" s="1346"/>
      <c r="FX44" s="1346"/>
      <c r="FY44" s="1346"/>
      <c r="FZ44" s="1346"/>
      <c r="GA44" s="1346"/>
      <c r="GB44" s="1346"/>
      <c r="GC44" s="1346"/>
      <c r="GD44" s="1346"/>
      <c r="GE44" s="1346"/>
      <c r="GF44" s="1346"/>
      <c r="GG44" s="1346"/>
      <c r="GH44" s="1346"/>
      <c r="GI44" s="1346"/>
      <c r="GJ44" s="1346"/>
      <c r="GK44" s="1346"/>
      <c r="GL44" s="1346"/>
      <c r="GM44" s="1346"/>
      <c r="GN44" s="1346"/>
      <c r="GO44" s="1346"/>
      <c r="GP44" s="1346"/>
      <c r="GQ44" s="1346"/>
      <c r="GR44" s="1346"/>
      <c r="GS44" s="1346"/>
      <c r="GT44" s="1346"/>
      <c r="GU44" s="1346"/>
      <c r="GV44" s="1346"/>
      <c r="GW44" s="1346"/>
      <c r="GX44" s="1346"/>
      <c r="GY44" s="1346"/>
      <c r="GZ44" s="1346"/>
      <c r="HA44" s="1346"/>
      <c r="HB44" s="1346"/>
      <c r="HC44" s="1346"/>
      <c r="HD44" s="1346"/>
      <c r="HE44" s="1346"/>
      <c r="HF44" s="1346"/>
      <c r="HG44" s="1346"/>
      <c r="HH44" s="1346"/>
      <c r="HI44" s="1346"/>
      <c r="HJ44" s="1346"/>
      <c r="HK44" s="1346"/>
      <c r="HL44" s="1346"/>
      <c r="HM44" s="1346"/>
      <c r="HN44" s="1346"/>
      <c r="HO44" s="1346"/>
      <c r="HP44" s="1346"/>
      <c r="HQ44" s="1346"/>
      <c r="HR44" s="1346"/>
      <c r="HS44" s="1346"/>
      <c r="HT44" s="1346"/>
      <c r="HU44" s="1346"/>
      <c r="HV44" s="1346"/>
    </row>
    <row r="45" spans="1:230" ht="15.75" hidden="1" customHeight="1">
      <c r="A45" s="1340" t="s">
        <v>900</v>
      </c>
      <c r="B45" s="1344" t="s">
        <v>901</v>
      </c>
      <c r="C45" s="1328"/>
      <c r="D45" s="1328">
        <v>0</v>
      </c>
      <c r="E45" s="1328"/>
      <c r="F45" s="1386"/>
      <c r="G45" s="1328">
        <v>0</v>
      </c>
      <c r="H45" s="1328">
        <v>0</v>
      </c>
      <c r="I45" s="1342"/>
      <c r="J45" s="1342"/>
      <c r="K45" s="1389"/>
      <c r="L45" s="1389"/>
      <c r="M45" s="1389"/>
      <c r="N45" s="1389"/>
      <c r="O45" s="1346"/>
      <c r="P45" s="1346"/>
      <c r="Q45" s="1346"/>
      <c r="R45" s="1346"/>
      <c r="S45" s="1346"/>
      <c r="T45" s="1346"/>
      <c r="U45" s="1346"/>
      <c r="V45" s="1346"/>
      <c r="W45" s="1346"/>
      <c r="X45" s="1346"/>
      <c r="Y45" s="1346"/>
      <c r="Z45" s="1346"/>
      <c r="AA45" s="1346"/>
      <c r="AB45" s="1346"/>
      <c r="AC45" s="1346"/>
      <c r="AD45" s="1346"/>
      <c r="AE45" s="1346"/>
      <c r="AF45" s="1346"/>
      <c r="AG45" s="1346"/>
      <c r="AH45" s="1346"/>
      <c r="AI45" s="1346"/>
      <c r="AJ45" s="1346"/>
      <c r="AK45" s="1346"/>
      <c r="AL45" s="1346"/>
      <c r="AM45" s="1346"/>
      <c r="AN45" s="1346"/>
      <c r="AO45" s="1346"/>
      <c r="AP45" s="1346"/>
      <c r="AQ45" s="1346"/>
      <c r="AR45" s="1346"/>
      <c r="AS45" s="1346"/>
      <c r="AT45" s="1346"/>
      <c r="AU45" s="1346"/>
      <c r="AV45" s="1346"/>
      <c r="AW45" s="1346"/>
      <c r="AX45" s="1346"/>
      <c r="AY45" s="1346"/>
      <c r="AZ45" s="1346"/>
      <c r="BA45" s="1346"/>
      <c r="BB45" s="1346"/>
      <c r="BC45" s="1346"/>
      <c r="BD45" s="1346"/>
      <c r="BE45" s="1346"/>
      <c r="BF45" s="1346"/>
      <c r="BG45" s="1346"/>
      <c r="BH45" s="1346"/>
      <c r="BI45" s="1346"/>
      <c r="BJ45" s="1346"/>
      <c r="BK45" s="1346"/>
      <c r="BL45" s="1346"/>
      <c r="BM45" s="1346"/>
      <c r="BN45" s="1346"/>
      <c r="BO45" s="1346"/>
      <c r="BP45" s="1346"/>
      <c r="BQ45" s="1346"/>
      <c r="BR45" s="1346"/>
      <c r="BS45" s="1346"/>
      <c r="BT45" s="1346"/>
      <c r="BU45" s="1346"/>
      <c r="BV45" s="1346"/>
      <c r="BW45" s="1346"/>
      <c r="BX45" s="1346"/>
      <c r="BY45" s="1346"/>
      <c r="BZ45" s="1346"/>
      <c r="CA45" s="1346"/>
      <c r="CB45" s="1346"/>
      <c r="CC45" s="1346"/>
      <c r="CD45" s="1346"/>
      <c r="CE45" s="1346"/>
      <c r="CF45" s="1346"/>
      <c r="CG45" s="1346"/>
      <c r="CH45" s="1346"/>
      <c r="CI45" s="1346"/>
      <c r="CJ45" s="1346"/>
      <c r="CK45" s="1346"/>
      <c r="CL45" s="1346"/>
      <c r="CM45" s="1346"/>
      <c r="CN45" s="1346"/>
      <c r="CO45" s="1346"/>
      <c r="CP45" s="1346"/>
      <c r="CQ45" s="1346"/>
      <c r="CR45" s="1346"/>
      <c r="CS45" s="1346"/>
      <c r="CT45" s="1346"/>
      <c r="CU45" s="1346"/>
      <c r="CV45" s="1346"/>
      <c r="CW45" s="1346"/>
      <c r="CX45" s="1346"/>
      <c r="CY45" s="1346"/>
      <c r="CZ45" s="1346"/>
      <c r="DA45" s="1346"/>
      <c r="DB45" s="1346"/>
      <c r="DC45" s="1346"/>
      <c r="DD45" s="1346"/>
      <c r="DE45" s="1346"/>
      <c r="DF45" s="1346"/>
      <c r="DG45" s="1346"/>
      <c r="DH45" s="1346"/>
      <c r="DI45" s="1346"/>
      <c r="DJ45" s="1346"/>
      <c r="DK45" s="1346"/>
      <c r="DL45" s="1346"/>
      <c r="DM45" s="1346"/>
      <c r="DN45" s="1346"/>
      <c r="DO45" s="1346"/>
      <c r="DP45" s="1346"/>
      <c r="DQ45" s="1346"/>
      <c r="DR45" s="1346"/>
      <c r="DS45" s="1346"/>
      <c r="DT45" s="1346"/>
      <c r="DU45" s="1346"/>
      <c r="DV45" s="1346"/>
      <c r="DW45" s="1346"/>
      <c r="DX45" s="1346"/>
      <c r="DY45" s="1346"/>
      <c r="DZ45" s="1346"/>
      <c r="EA45" s="1346"/>
      <c r="EB45" s="1346"/>
      <c r="EC45" s="1346"/>
      <c r="ED45" s="1346"/>
      <c r="EE45" s="1346"/>
      <c r="EF45" s="1346"/>
      <c r="EG45" s="1346"/>
      <c r="EH45" s="1346"/>
      <c r="EI45" s="1346"/>
      <c r="EJ45" s="1346"/>
      <c r="EK45" s="1346"/>
      <c r="EL45" s="1346"/>
      <c r="EM45" s="1346"/>
      <c r="EN45" s="1346"/>
      <c r="EO45" s="1346"/>
      <c r="EP45" s="1346"/>
      <c r="EQ45" s="1346"/>
      <c r="ER45" s="1346"/>
      <c r="ES45" s="1346"/>
      <c r="ET45" s="1346"/>
      <c r="EU45" s="1346"/>
      <c r="EV45" s="1346"/>
      <c r="EW45" s="1346"/>
      <c r="EX45" s="1346"/>
      <c r="EY45" s="1346"/>
      <c r="EZ45" s="1346"/>
      <c r="FA45" s="1346"/>
      <c r="FB45" s="1346"/>
      <c r="FC45" s="1346"/>
      <c r="FD45" s="1346"/>
      <c r="FE45" s="1346"/>
      <c r="FF45" s="1346"/>
      <c r="FG45" s="1346"/>
      <c r="FH45" s="1346"/>
      <c r="FI45" s="1346"/>
      <c r="FJ45" s="1346"/>
      <c r="FK45" s="1346"/>
      <c r="FL45" s="1346"/>
      <c r="FM45" s="1346"/>
      <c r="FN45" s="1346"/>
      <c r="FO45" s="1346"/>
      <c r="FP45" s="1346"/>
      <c r="FQ45" s="1346"/>
      <c r="FR45" s="1346"/>
      <c r="FS45" s="1346"/>
      <c r="FT45" s="1346"/>
      <c r="FU45" s="1346"/>
      <c r="FV45" s="1346"/>
      <c r="FW45" s="1346"/>
      <c r="FX45" s="1346"/>
      <c r="FY45" s="1346"/>
      <c r="FZ45" s="1346"/>
      <c r="GA45" s="1346"/>
      <c r="GB45" s="1346"/>
      <c r="GC45" s="1346"/>
      <c r="GD45" s="1346"/>
      <c r="GE45" s="1346"/>
      <c r="GF45" s="1346"/>
      <c r="GG45" s="1346"/>
      <c r="GH45" s="1346"/>
      <c r="GI45" s="1346"/>
      <c r="GJ45" s="1346"/>
      <c r="GK45" s="1346"/>
      <c r="GL45" s="1346"/>
      <c r="GM45" s="1346"/>
      <c r="GN45" s="1346"/>
      <c r="GO45" s="1346"/>
      <c r="GP45" s="1346"/>
      <c r="GQ45" s="1346"/>
      <c r="GR45" s="1346"/>
      <c r="GS45" s="1346"/>
      <c r="GT45" s="1346"/>
      <c r="GU45" s="1346"/>
      <c r="GV45" s="1346"/>
      <c r="GW45" s="1346"/>
      <c r="GX45" s="1346"/>
      <c r="GY45" s="1346"/>
      <c r="GZ45" s="1346"/>
      <c r="HA45" s="1346"/>
      <c r="HB45" s="1346"/>
      <c r="HC45" s="1346"/>
      <c r="HD45" s="1346"/>
      <c r="HE45" s="1346"/>
      <c r="HF45" s="1346"/>
      <c r="HG45" s="1346"/>
      <c r="HH45" s="1346"/>
      <c r="HI45" s="1346"/>
      <c r="HJ45" s="1346"/>
      <c r="HK45" s="1346"/>
      <c r="HL45" s="1346"/>
      <c r="HM45" s="1346"/>
      <c r="HN45" s="1346"/>
      <c r="HO45" s="1346"/>
      <c r="HP45" s="1346"/>
      <c r="HQ45" s="1346"/>
      <c r="HR45" s="1346"/>
      <c r="HS45" s="1346"/>
      <c r="HT45" s="1346"/>
      <c r="HU45" s="1346"/>
      <c r="HV45" s="1346"/>
    </row>
    <row r="46" spans="1:230" ht="15.75" hidden="1" customHeight="1">
      <c r="A46" s="1340" t="s">
        <v>902</v>
      </c>
      <c r="B46" s="1344" t="s">
        <v>903</v>
      </c>
      <c r="C46" s="1328"/>
      <c r="D46" s="1328">
        <v>0</v>
      </c>
      <c r="E46" s="1328"/>
      <c r="F46" s="1386"/>
      <c r="G46" s="1328">
        <v>0</v>
      </c>
      <c r="H46" s="1328">
        <v>0</v>
      </c>
      <c r="I46" s="1342"/>
      <c r="J46" s="1342"/>
      <c r="K46" s="1389"/>
      <c r="L46" s="1389"/>
      <c r="M46" s="1389"/>
      <c r="N46" s="1389"/>
      <c r="O46" s="1346"/>
      <c r="P46" s="1346"/>
      <c r="Q46" s="1346"/>
      <c r="R46" s="1346"/>
      <c r="S46" s="1346"/>
      <c r="T46" s="1346"/>
      <c r="U46" s="1346"/>
      <c r="V46" s="1346"/>
      <c r="W46" s="1346"/>
      <c r="X46" s="1346"/>
      <c r="Y46" s="1346"/>
      <c r="Z46" s="1346"/>
      <c r="AA46" s="1346"/>
      <c r="AB46" s="1346"/>
      <c r="AC46" s="1346"/>
      <c r="AD46" s="1346"/>
      <c r="AE46" s="1346"/>
      <c r="AF46" s="1346"/>
      <c r="AG46" s="1346"/>
      <c r="AH46" s="1346"/>
      <c r="AI46" s="1346"/>
      <c r="AJ46" s="1346"/>
      <c r="AK46" s="1346"/>
      <c r="AL46" s="1346"/>
      <c r="AM46" s="1346"/>
      <c r="AN46" s="1346"/>
      <c r="AO46" s="1346"/>
      <c r="AP46" s="1346"/>
      <c r="AQ46" s="1346"/>
      <c r="AR46" s="1346"/>
      <c r="AS46" s="1346"/>
      <c r="AT46" s="1346"/>
      <c r="AU46" s="1346"/>
      <c r="AV46" s="1346"/>
      <c r="AW46" s="1346"/>
      <c r="AX46" s="1346"/>
      <c r="AY46" s="1346"/>
      <c r="AZ46" s="1346"/>
      <c r="BA46" s="1346"/>
      <c r="BB46" s="1346"/>
      <c r="BC46" s="1346"/>
      <c r="BD46" s="1346"/>
      <c r="BE46" s="1346"/>
      <c r="BF46" s="1346"/>
      <c r="BG46" s="1346"/>
      <c r="BH46" s="1346"/>
      <c r="BI46" s="1346"/>
      <c r="BJ46" s="1346"/>
      <c r="BK46" s="1346"/>
      <c r="BL46" s="1346"/>
      <c r="BM46" s="1346"/>
      <c r="BN46" s="1346"/>
      <c r="BO46" s="1346"/>
      <c r="BP46" s="1346"/>
      <c r="BQ46" s="1346"/>
      <c r="BR46" s="1346"/>
      <c r="BS46" s="1346"/>
      <c r="BT46" s="1346"/>
      <c r="BU46" s="1346"/>
      <c r="BV46" s="1346"/>
      <c r="BW46" s="1346"/>
      <c r="BX46" s="1346"/>
      <c r="BY46" s="1346"/>
      <c r="BZ46" s="1346"/>
      <c r="CA46" s="1346"/>
      <c r="CB46" s="1346"/>
      <c r="CC46" s="1346"/>
      <c r="CD46" s="1346"/>
      <c r="CE46" s="1346"/>
      <c r="CF46" s="1346"/>
      <c r="CG46" s="1346"/>
      <c r="CH46" s="1346"/>
      <c r="CI46" s="1346"/>
      <c r="CJ46" s="1346"/>
      <c r="CK46" s="1346"/>
      <c r="CL46" s="1346"/>
      <c r="CM46" s="1346"/>
      <c r="CN46" s="1346"/>
      <c r="CO46" s="1346"/>
      <c r="CP46" s="1346"/>
      <c r="CQ46" s="1346"/>
      <c r="CR46" s="1346"/>
      <c r="CS46" s="1346"/>
      <c r="CT46" s="1346"/>
      <c r="CU46" s="1346"/>
      <c r="CV46" s="1346"/>
      <c r="CW46" s="1346"/>
      <c r="CX46" s="1346"/>
      <c r="CY46" s="1346"/>
      <c r="CZ46" s="1346"/>
      <c r="DA46" s="1346"/>
      <c r="DB46" s="1346"/>
      <c r="DC46" s="1346"/>
      <c r="DD46" s="1346"/>
      <c r="DE46" s="1346"/>
      <c r="DF46" s="1346"/>
      <c r="DG46" s="1346"/>
      <c r="DH46" s="1346"/>
      <c r="DI46" s="1346"/>
      <c r="DJ46" s="1346"/>
      <c r="DK46" s="1346"/>
      <c r="DL46" s="1346"/>
      <c r="DM46" s="1346"/>
      <c r="DN46" s="1346"/>
      <c r="DO46" s="1346"/>
      <c r="DP46" s="1346"/>
      <c r="DQ46" s="1346"/>
      <c r="DR46" s="1346"/>
      <c r="DS46" s="1346"/>
      <c r="DT46" s="1346"/>
      <c r="DU46" s="1346"/>
      <c r="DV46" s="1346"/>
      <c r="DW46" s="1346"/>
      <c r="DX46" s="1346"/>
      <c r="DY46" s="1346"/>
      <c r="DZ46" s="1346"/>
      <c r="EA46" s="1346"/>
      <c r="EB46" s="1346"/>
      <c r="EC46" s="1346"/>
      <c r="ED46" s="1346"/>
      <c r="EE46" s="1346"/>
      <c r="EF46" s="1346"/>
      <c r="EG46" s="1346"/>
      <c r="EH46" s="1346"/>
      <c r="EI46" s="1346"/>
      <c r="EJ46" s="1346"/>
      <c r="EK46" s="1346"/>
      <c r="EL46" s="1346"/>
      <c r="EM46" s="1346"/>
      <c r="EN46" s="1346"/>
      <c r="EO46" s="1346"/>
      <c r="EP46" s="1346"/>
      <c r="EQ46" s="1346"/>
      <c r="ER46" s="1346"/>
      <c r="ES46" s="1346"/>
      <c r="ET46" s="1346"/>
      <c r="EU46" s="1346"/>
      <c r="EV46" s="1346"/>
      <c r="EW46" s="1346"/>
      <c r="EX46" s="1346"/>
      <c r="EY46" s="1346"/>
      <c r="EZ46" s="1346"/>
      <c r="FA46" s="1346"/>
      <c r="FB46" s="1346"/>
      <c r="FC46" s="1346"/>
      <c r="FD46" s="1346"/>
      <c r="FE46" s="1346"/>
      <c r="FF46" s="1346"/>
      <c r="FG46" s="1346"/>
      <c r="FH46" s="1346"/>
      <c r="FI46" s="1346"/>
      <c r="FJ46" s="1346"/>
      <c r="FK46" s="1346"/>
      <c r="FL46" s="1346"/>
      <c r="FM46" s="1346"/>
      <c r="FN46" s="1346"/>
      <c r="FO46" s="1346"/>
      <c r="FP46" s="1346"/>
      <c r="FQ46" s="1346"/>
      <c r="FR46" s="1346"/>
      <c r="FS46" s="1346"/>
      <c r="FT46" s="1346"/>
      <c r="FU46" s="1346"/>
      <c r="FV46" s="1346"/>
      <c r="FW46" s="1346"/>
      <c r="FX46" s="1346"/>
      <c r="FY46" s="1346"/>
      <c r="FZ46" s="1346"/>
      <c r="GA46" s="1346"/>
      <c r="GB46" s="1346"/>
      <c r="GC46" s="1346"/>
      <c r="GD46" s="1346"/>
      <c r="GE46" s="1346"/>
      <c r="GF46" s="1346"/>
      <c r="GG46" s="1346"/>
      <c r="GH46" s="1346"/>
      <c r="GI46" s="1346"/>
      <c r="GJ46" s="1346"/>
      <c r="GK46" s="1346"/>
      <c r="GL46" s="1346"/>
      <c r="GM46" s="1346"/>
      <c r="GN46" s="1346"/>
      <c r="GO46" s="1346"/>
      <c r="GP46" s="1346"/>
      <c r="GQ46" s="1346"/>
      <c r="GR46" s="1346"/>
      <c r="GS46" s="1346"/>
      <c r="GT46" s="1346"/>
      <c r="GU46" s="1346"/>
      <c r="GV46" s="1346"/>
      <c r="GW46" s="1346"/>
      <c r="GX46" s="1346"/>
      <c r="GY46" s="1346"/>
      <c r="GZ46" s="1346"/>
      <c r="HA46" s="1346"/>
      <c r="HB46" s="1346"/>
      <c r="HC46" s="1346"/>
      <c r="HD46" s="1346"/>
      <c r="HE46" s="1346"/>
      <c r="HF46" s="1346"/>
      <c r="HG46" s="1346"/>
      <c r="HH46" s="1346"/>
      <c r="HI46" s="1346"/>
      <c r="HJ46" s="1346"/>
      <c r="HK46" s="1346"/>
      <c r="HL46" s="1346"/>
      <c r="HM46" s="1346"/>
      <c r="HN46" s="1346"/>
      <c r="HO46" s="1346"/>
      <c r="HP46" s="1346"/>
      <c r="HQ46" s="1346"/>
      <c r="HR46" s="1346"/>
      <c r="HS46" s="1346"/>
      <c r="HT46" s="1346"/>
      <c r="HU46" s="1346"/>
      <c r="HV46" s="1346"/>
    </row>
    <row r="47" spans="1:230" ht="47.25" hidden="1" customHeight="1">
      <c r="A47" s="1340" t="s">
        <v>904</v>
      </c>
      <c r="B47" s="1344" t="s">
        <v>905</v>
      </c>
      <c r="C47" s="1328"/>
      <c r="D47" s="1328">
        <v>0</v>
      </c>
      <c r="E47" s="1328"/>
      <c r="F47" s="1386"/>
      <c r="G47" s="1328">
        <v>0</v>
      </c>
      <c r="H47" s="1328">
        <v>0</v>
      </c>
      <c r="I47" s="1342"/>
      <c r="J47" s="1342"/>
      <c r="K47" s="1389"/>
      <c r="L47" s="1389"/>
      <c r="M47" s="1389"/>
      <c r="N47" s="1389"/>
      <c r="O47" s="1346"/>
      <c r="P47" s="1346"/>
      <c r="Q47" s="1346"/>
      <c r="R47" s="1346"/>
      <c r="S47" s="1346"/>
      <c r="T47" s="1346"/>
      <c r="U47" s="1346"/>
      <c r="V47" s="1346"/>
      <c r="W47" s="1346"/>
      <c r="X47" s="1346"/>
      <c r="Y47" s="1346"/>
      <c r="Z47" s="1346"/>
      <c r="AA47" s="1346"/>
      <c r="AB47" s="1346"/>
      <c r="AC47" s="1346"/>
      <c r="AD47" s="1346"/>
      <c r="AE47" s="1346"/>
      <c r="AF47" s="1346"/>
      <c r="AG47" s="1346"/>
      <c r="AH47" s="1346"/>
      <c r="AI47" s="1346"/>
      <c r="AJ47" s="1346"/>
      <c r="AK47" s="1346"/>
      <c r="AL47" s="1346"/>
      <c r="AM47" s="1346"/>
      <c r="AN47" s="1346"/>
      <c r="AO47" s="1346"/>
      <c r="AP47" s="1346"/>
      <c r="AQ47" s="1346"/>
      <c r="AR47" s="1346"/>
      <c r="AS47" s="1346"/>
      <c r="AT47" s="1346"/>
      <c r="AU47" s="1346"/>
      <c r="AV47" s="1346"/>
      <c r="AW47" s="1346"/>
      <c r="AX47" s="1346"/>
      <c r="AY47" s="1346"/>
      <c r="AZ47" s="1346"/>
      <c r="BA47" s="1346"/>
      <c r="BB47" s="1346"/>
      <c r="BC47" s="1346"/>
      <c r="BD47" s="1346"/>
      <c r="BE47" s="1346"/>
      <c r="BF47" s="1346"/>
      <c r="BG47" s="1346"/>
      <c r="BH47" s="1346"/>
      <c r="BI47" s="1346"/>
      <c r="BJ47" s="1346"/>
      <c r="BK47" s="1346"/>
      <c r="BL47" s="1346"/>
      <c r="BM47" s="1346"/>
      <c r="BN47" s="1346"/>
      <c r="BO47" s="1346"/>
      <c r="BP47" s="1346"/>
      <c r="BQ47" s="1346"/>
      <c r="BR47" s="1346"/>
      <c r="BS47" s="1346"/>
      <c r="BT47" s="1346"/>
      <c r="BU47" s="1346"/>
      <c r="BV47" s="1346"/>
      <c r="BW47" s="1346"/>
      <c r="BX47" s="1346"/>
      <c r="BY47" s="1346"/>
      <c r="BZ47" s="1346"/>
      <c r="CA47" s="1346"/>
      <c r="CB47" s="1346"/>
      <c r="CC47" s="1346"/>
      <c r="CD47" s="1346"/>
      <c r="CE47" s="1346"/>
      <c r="CF47" s="1346"/>
      <c r="CG47" s="1346"/>
      <c r="CH47" s="1346"/>
      <c r="CI47" s="1346"/>
      <c r="CJ47" s="1346"/>
      <c r="CK47" s="1346"/>
      <c r="CL47" s="1346"/>
      <c r="CM47" s="1346"/>
      <c r="CN47" s="1346"/>
      <c r="CO47" s="1346"/>
      <c r="CP47" s="1346"/>
      <c r="CQ47" s="1346"/>
      <c r="CR47" s="1346"/>
      <c r="CS47" s="1346"/>
      <c r="CT47" s="1346"/>
      <c r="CU47" s="1346"/>
      <c r="CV47" s="1346"/>
      <c r="CW47" s="1346"/>
      <c r="CX47" s="1346"/>
      <c r="CY47" s="1346"/>
      <c r="CZ47" s="1346"/>
      <c r="DA47" s="1346"/>
      <c r="DB47" s="1346"/>
      <c r="DC47" s="1346"/>
      <c r="DD47" s="1346"/>
      <c r="DE47" s="1346"/>
      <c r="DF47" s="1346"/>
      <c r="DG47" s="1346"/>
      <c r="DH47" s="1346"/>
      <c r="DI47" s="1346"/>
      <c r="DJ47" s="1346"/>
      <c r="DK47" s="1346"/>
      <c r="DL47" s="1346"/>
      <c r="DM47" s="1346"/>
      <c r="DN47" s="1346"/>
      <c r="DO47" s="1346"/>
      <c r="DP47" s="1346"/>
      <c r="DQ47" s="1346"/>
      <c r="DR47" s="1346"/>
      <c r="DS47" s="1346"/>
      <c r="DT47" s="1346"/>
      <c r="DU47" s="1346"/>
      <c r="DV47" s="1346"/>
      <c r="DW47" s="1346"/>
      <c r="DX47" s="1346"/>
      <c r="DY47" s="1346"/>
      <c r="DZ47" s="1346"/>
      <c r="EA47" s="1346"/>
      <c r="EB47" s="1346"/>
      <c r="EC47" s="1346"/>
      <c r="ED47" s="1346"/>
      <c r="EE47" s="1346"/>
      <c r="EF47" s="1346"/>
      <c r="EG47" s="1346"/>
      <c r="EH47" s="1346"/>
      <c r="EI47" s="1346"/>
      <c r="EJ47" s="1346"/>
      <c r="EK47" s="1346"/>
      <c r="EL47" s="1346"/>
      <c r="EM47" s="1346"/>
      <c r="EN47" s="1346"/>
      <c r="EO47" s="1346"/>
      <c r="EP47" s="1346"/>
      <c r="EQ47" s="1346"/>
      <c r="ER47" s="1346"/>
      <c r="ES47" s="1346"/>
      <c r="ET47" s="1346"/>
      <c r="EU47" s="1346"/>
      <c r="EV47" s="1346"/>
      <c r="EW47" s="1346"/>
      <c r="EX47" s="1346"/>
      <c r="EY47" s="1346"/>
      <c r="EZ47" s="1346"/>
      <c r="FA47" s="1346"/>
      <c r="FB47" s="1346"/>
      <c r="FC47" s="1346"/>
      <c r="FD47" s="1346"/>
      <c r="FE47" s="1346"/>
      <c r="FF47" s="1346"/>
      <c r="FG47" s="1346"/>
      <c r="FH47" s="1346"/>
      <c r="FI47" s="1346"/>
      <c r="FJ47" s="1346"/>
      <c r="FK47" s="1346"/>
      <c r="FL47" s="1346"/>
      <c r="FM47" s="1346"/>
      <c r="FN47" s="1346"/>
      <c r="FO47" s="1346"/>
      <c r="FP47" s="1346"/>
      <c r="FQ47" s="1346"/>
      <c r="FR47" s="1346"/>
      <c r="FS47" s="1346"/>
      <c r="FT47" s="1346"/>
      <c r="FU47" s="1346"/>
      <c r="FV47" s="1346"/>
      <c r="FW47" s="1346"/>
      <c r="FX47" s="1346"/>
      <c r="FY47" s="1346"/>
      <c r="FZ47" s="1346"/>
      <c r="GA47" s="1346"/>
      <c r="GB47" s="1346"/>
      <c r="GC47" s="1346"/>
      <c r="GD47" s="1346"/>
      <c r="GE47" s="1346"/>
      <c r="GF47" s="1346"/>
      <c r="GG47" s="1346"/>
      <c r="GH47" s="1346"/>
      <c r="GI47" s="1346"/>
      <c r="GJ47" s="1346"/>
      <c r="GK47" s="1346"/>
      <c r="GL47" s="1346"/>
      <c r="GM47" s="1346"/>
      <c r="GN47" s="1346"/>
      <c r="GO47" s="1346"/>
      <c r="GP47" s="1346"/>
      <c r="GQ47" s="1346"/>
      <c r="GR47" s="1346"/>
      <c r="GS47" s="1346"/>
      <c r="GT47" s="1346"/>
      <c r="GU47" s="1346"/>
      <c r="GV47" s="1346"/>
      <c r="GW47" s="1346"/>
      <c r="GX47" s="1346"/>
      <c r="GY47" s="1346"/>
      <c r="GZ47" s="1346"/>
      <c r="HA47" s="1346"/>
      <c r="HB47" s="1346"/>
      <c r="HC47" s="1346"/>
      <c r="HD47" s="1346"/>
      <c r="HE47" s="1346"/>
      <c r="HF47" s="1346"/>
      <c r="HG47" s="1346"/>
      <c r="HH47" s="1346"/>
      <c r="HI47" s="1346"/>
      <c r="HJ47" s="1346"/>
      <c r="HK47" s="1346"/>
      <c r="HL47" s="1346"/>
      <c r="HM47" s="1346"/>
      <c r="HN47" s="1346"/>
      <c r="HO47" s="1346"/>
      <c r="HP47" s="1346"/>
      <c r="HQ47" s="1346"/>
      <c r="HR47" s="1346"/>
      <c r="HS47" s="1346"/>
      <c r="HT47" s="1346"/>
      <c r="HU47" s="1346"/>
      <c r="HV47" s="1346"/>
    </row>
    <row r="48" spans="1:230" ht="63" hidden="1" customHeight="1">
      <c r="A48" s="1340" t="s">
        <v>906</v>
      </c>
      <c r="B48" s="1341" t="s">
        <v>907</v>
      </c>
      <c r="C48" s="1328"/>
      <c r="D48" s="1328">
        <v>0</v>
      </c>
      <c r="E48" s="1328"/>
      <c r="F48" s="1386"/>
      <c r="G48" s="1328">
        <v>0</v>
      </c>
      <c r="H48" s="1328">
        <v>0</v>
      </c>
      <c r="I48" s="1342"/>
      <c r="J48" s="1342"/>
      <c r="K48" s="1389"/>
      <c r="L48" s="1389"/>
      <c r="M48" s="1389"/>
      <c r="N48" s="1389"/>
      <c r="O48" s="1346"/>
      <c r="P48" s="1346"/>
      <c r="Q48" s="1346"/>
      <c r="R48" s="1346"/>
      <c r="S48" s="1346"/>
      <c r="T48" s="1346"/>
      <c r="U48" s="1346"/>
      <c r="V48" s="1346"/>
      <c r="W48" s="1346"/>
      <c r="X48" s="1346"/>
      <c r="Y48" s="1346"/>
      <c r="Z48" s="1346"/>
      <c r="AA48" s="1346"/>
      <c r="AB48" s="1346"/>
      <c r="AC48" s="1346"/>
      <c r="AD48" s="1346"/>
      <c r="AE48" s="1346"/>
      <c r="AF48" s="1346"/>
      <c r="AG48" s="1346"/>
      <c r="AH48" s="1346"/>
      <c r="AI48" s="1346"/>
      <c r="AJ48" s="1346"/>
      <c r="AK48" s="1346"/>
      <c r="AL48" s="1346"/>
      <c r="AM48" s="1346"/>
      <c r="AN48" s="1346"/>
      <c r="AO48" s="1346"/>
      <c r="AP48" s="1346"/>
      <c r="AQ48" s="1346"/>
      <c r="AR48" s="1346"/>
      <c r="AS48" s="1346"/>
      <c r="AT48" s="1346"/>
      <c r="AU48" s="1346"/>
      <c r="AV48" s="1346"/>
      <c r="AW48" s="1346"/>
      <c r="AX48" s="1346"/>
      <c r="AY48" s="1346"/>
      <c r="AZ48" s="1346"/>
      <c r="BA48" s="1346"/>
      <c r="BB48" s="1346"/>
      <c r="BC48" s="1346"/>
      <c r="BD48" s="1346"/>
      <c r="BE48" s="1346"/>
      <c r="BF48" s="1346"/>
      <c r="BG48" s="1346"/>
      <c r="BH48" s="1346"/>
      <c r="BI48" s="1346"/>
      <c r="BJ48" s="1346"/>
      <c r="BK48" s="1346"/>
      <c r="BL48" s="1346"/>
      <c r="BM48" s="1346"/>
      <c r="BN48" s="1346"/>
      <c r="BO48" s="1346"/>
      <c r="BP48" s="1346"/>
      <c r="BQ48" s="1346"/>
      <c r="BR48" s="1346"/>
      <c r="BS48" s="1346"/>
      <c r="BT48" s="1346"/>
      <c r="BU48" s="1346"/>
      <c r="BV48" s="1346"/>
      <c r="BW48" s="1346"/>
      <c r="BX48" s="1346"/>
      <c r="BY48" s="1346"/>
      <c r="BZ48" s="1346"/>
      <c r="CA48" s="1346"/>
      <c r="CB48" s="1346"/>
      <c r="CC48" s="1346"/>
      <c r="CD48" s="1346"/>
      <c r="CE48" s="1346"/>
      <c r="CF48" s="1346"/>
      <c r="CG48" s="1346"/>
      <c r="CH48" s="1346"/>
      <c r="CI48" s="1346"/>
      <c r="CJ48" s="1346"/>
      <c r="CK48" s="1346"/>
      <c r="CL48" s="1346"/>
      <c r="CM48" s="1346"/>
      <c r="CN48" s="1346"/>
      <c r="CO48" s="1346"/>
      <c r="CP48" s="1346"/>
      <c r="CQ48" s="1346"/>
      <c r="CR48" s="1346"/>
      <c r="CS48" s="1346"/>
      <c r="CT48" s="1346"/>
      <c r="CU48" s="1346"/>
      <c r="CV48" s="1346"/>
      <c r="CW48" s="1346"/>
      <c r="CX48" s="1346"/>
      <c r="CY48" s="1346"/>
      <c r="CZ48" s="1346"/>
      <c r="DA48" s="1346"/>
      <c r="DB48" s="1346"/>
      <c r="DC48" s="1346"/>
      <c r="DD48" s="1346"/>
      <c r="DE48" s="1346"/>
      <c r="DF48" s="1346"/>
      <c r="DG48" s="1346"/>
      <c r="DH48" s="1346"/>
      <c r="DI48" s="1346"/>
      <c r="DJ48" s="1346"/>
      <c r="DK48" s="1346"/>
      <c r="DL48" s="1346"/>
      <c r="DM48" s="1346"/>
      <c r="DN48" s="1346"/>
      <c r="DO48" s="1346"/>
      <c r="DP48" s="1346"/>
      <c r="DQ48" s="1346"/>
      <c r="DR48" s="1346"/>
      <c r="DS48" s="1346"/>
      <c r="DT48" s="1346"/>
      <c r="DU48" s="1346"/>
      <c r="DV48" s="1346"/>
      <c r="DW48" s="1346"/>
      <c r="DX48" s="1346"/>
      <c r="DY48" s="1346"/>
      <c r="DZ48" s="1346"/>
      <c r="EA48" s="1346"/>
      <c r="EB48" s="1346"/>
      <c r="EC48" s="1346"/>
      <c r="ED48" s="1346"/>
      <c r="EE48" s="1346"/>
      <c r="EF48" s="1346"/>
      <c r="EG48" s="1346"/>
      <c r="EH48" s="1346"/>
      <c r="EI48" s="1346"/>
      <c r="EJ48" s="1346"/>
      <c r="EK48" s="1346"/>
      <c r="EL48" s="1346"/>
      <c r="EM48" s="1346"/>
      <c r="EN48" s="1346"/>
      <c r="EO48" s="1346"/>
      <c r="EP48" s="1346"/>
      <c r="EQ48" s="1346"/>
      <c r="ER48" s="1346"/>
      <c r="ES48" s="1346"/>
      <c r="ET48" s="1346"/>
      <c r="EU48" s="1346"/>
      <c r="EV48" s="1346"/>
      <c r="EW48" s="1346"/>
      <c r="EX48" s="1346"/>
      <c r="EY48" s="1346"/>
      <c r="EZ48" s="1346"/>
      <c r="FA48" s="1346"/>
      <c r="FB48" s="1346"/>
      <c r="FC48" s="1346"/>
      <c r="FD48" s="1346"/>
      <c r="FE48" s="1346"/>
      <c r="FF48" s="1346"/>
      <c r="FG48" s="1346"/>
      <c r="FH48" s="1346"/>
      <c r="FI48" s="1346"/>
      <c r="FJ48" s="1346"/>
      <c r="FK48" s="1346"/>
      <c r="FL48" s="1346"/>
      <c r="FM48" s="1346"/>
      <c r="FN48" s="1346"/>
      <c r="FO48" s="1346"/>
      <c r="FP48" s="1346"/>
      <c r="FQ48" s="1346"/>
      <c r="FR48" s="1346"/>
      <c r="FS48" s="1346"/>
      <c r="FT48" s="1346"/>
      <c r="FU48" s="1346"/>
      <c r="FV48" s="1346"/>
      <c r="FW48" s="1346"/>
      <c r="FX48" s="1346"/>
      <c r="FY48" s="1346"/>
      <c r="FZ48" s="1346"/>
      <c r="GA48" s="1346"/>
      <c r="GB48" s="1346"/>
      <c r="GC48" s="1346"/>
      <c r="GD48" s="1346"/>
      <c r="GE48" s="1346"/>
      <c r="GF48" s="1346"/>
      <c r="GG48" s="1346"/>
      <c r="GH48" s="1346"/>
      <c r="GI48" s="1346"/>
      <c r="GJ48" s="1346"/>
      <c r="GK48" s="1346"/>
      <c r="GL48" s="1346"/>
      <c r="GM48" s="1346"/>
      <c r="GN48" s="1346"/>
      <c r="GO48" s="1346"/>
      <c r="GP48" s="1346"/>
      <c r="GQ48" s="1346"/>
      <c r="GR48" s="1346"/>
      <c r="GS48" s="1346"/>
      <c r="GT48" s="1346"/>
      <c r="GU48" s="1346"/>
      <c r="GV48" s="1346"/>
      <c r="GW48" s="1346"/>
      <c r="GX48" s="1346"/>
      <c r="GY48" s="1346"/>
      <c r="GZ48" s="1346"/>
      <c r="HA48" s="1346"/>
      <c r="HB48" s="1346"/>
      <c r="HC48" s="1346"/>
      <c r="HD48" s="1346"/>
      <c r="HE48" s="1346"/>
      <c r="HF48" s="1346"/>
      <c r="HG48" s="1346"/>
      <c r="HH48" s="1346"/>
      <c r="HI48" s="1346"/>
      <c r="HJ48" s="1346"/>
      <c r="HK48" s="1346"/>
      <c r="HL48" s="1346"/>
      <c r="HM48" s="1346"/>
      <c r="HN48" s="1346"/>
      <c r="HO48" s="1346"/>
      <c r="HP48" s="1346"/>
      <c r="HQ48" s="1346"/>
      <c r="HR48" s="1346"/>
      <c r="HS48" s="1346"/>
      <c r="HT48" s="1346"/>
      <c r="HU48" s="1346"/>
      <c r="HV48" s="1346"/>
    </row>
    <row r="49" spans="1:230" ht="15.75" hidden="1" customHeight="1">
      <c r="A49" s="1340" t="s">
        <v>908</v>
      </c>
      <c r="B49" s="1347" t="s">
        <v>909</v>
      </c>
      <c r="C49" s="1328"/>
      <c r="D49" s="1328">
        <v>0</v>
      </c>
      <c r="E49" s="1328"/>
      <c r="F49" s="1386"/>
      <c r="G49" s="1328">
        <v>0</v>
      </c>
      <c r="H49" s="1328">
        <v>0</v>
      </c>
      <c r="I49" s="1342"/>
      <c r="J49" s="1342"/>
      <c r="K49" s="1389"/>
      <c r="L49" s="1389"/>
      <c r="M49" s="1389"/>
      <c r="N49" s="1389"/>
      <c r="O49" s="1346"/>
      <c r="P49" s="1346"/>
      <c r="Q49" s="1346"/>
      <c r="R49" s="1346"/>
      <c r="S49" s="1346"/>
      <c r="T49" s="1346"/>
      <c r="U49" s="1346"/>
      <c r="V49" s="1346"/>
      <c r="W49" s="1346"/>
      <c r="X49" s="1346"/>
      <c r="Y49" s="1346"/>
      <c r="Z49" s="1346"/>
      <c r="AA49" s="1346"/>
      <c r="AB49" s="1346"/>
      <c r="AC49" s="1346"/>
      <c r="AD49" s="1346"/>
      <c r="AE49" s="1346"/>
      <c r="AF49" s="1346"/>
      <c r="AG49" s="1346"/>
      <c r="AH49" s="1346"/>
      <c r="AI49" s="1346"/>
      <c r="AJ49" s="1346"/>
      <c r="AK49" s="1346"/>
      <c r="AL49" s="1346"/>
      <c r="AM49" s="1346"/>
      <c r="AN49" s="1346"/>
      <c r="AO49" s="1346"/>
      <c r="AP49" s="1346"/>
      <c r="AQ49" s="1346"/>
      <c r="AR49" s="1346"/>
      <c r="AS49" s="1346"/>
      <c r="AT49" s="1346"/>
      <c r="AU49" s="1346"/>
      <c r="AV49" s="1346"/>
      <c r="AW49" s="1346"/>
      <c r="AX49" s="1346"/>
      <c r="AY49" s="1346"/>
      <c r="AZ49" s="1346"/>
      <c r="BA49" s="1346"/>
      <c r="BB49" s="1346"/>
      <c r="BC49" s="1346"/>
      <c r="BD49" s="1346"/>
      <c r="BE49" s="1346"/>
      <c r="BF49" s="1346"/>
      <c r="BG49" s="1346"/>
      <c r="BH49" s="1346"/>
      <c r="BI49" s="1346"/>
      <c r="BJ49" s="1346"/>
      <c r="BK49" s="1346"/>
      <c r="BL49" s="1346"/>
      <c r="BM49" s="1346"/>
      <c r="BN49" s="1346"/>
      <c r="BO49" s="1346"/>
      <c r="BP49" s="1346"/>
      <c r="BQ49" s="1346"/>
      <c r="BR49" s="1346"/>
      <c r="BS49" s="1346"/>
      <c r="BT49" s="1346"/>
      <c r="BU49" s="1346"/>
      <c r="BV49" s="1346"/>
      <c r="BW49" s="1346"/>
      <c r="BX49" s="1346"/>
      <c r="BY49" s="1346"/>
      <c r="BZ49" s="1346"/>
      <c r="CA49" s="1346"/>
      <c r="CB49" s="1346"/>
      <c r="CC49" s="1346"/>
      <c r="CD49" s="1346"/>
      <c r="CE49" s="1346"/>
      <c r="CF49" s="1346"/>
      <c r="CG49" s="1346"/>
      <c r="CH49" s="1346"/>
      <c r="CI49" s="1346"/>
      <c r="CJ49" s="1346"/>
      <c r="CK49" s="1346"/>
      <c r="CL49" s="1346"/>
      <c r="CM49" s="1346"/>
      <c r="CN49" s="1346"/>
      <c r="CO49" s="1346"/>
      <c r="CP49" s="1346"/>
      <c r="CQ49" s="1346"/>
      <c r="CR49" s="1346"/>
      <c r="CS49" s="1346"/>
      <c r="CT49" s="1346"/>
      <c r="CU49" s="1346"/>
      <c r="CV49" s="1346"/>
      <c r="CW49" s="1346"/>
      <c r="CX49" s="1346"/>
      <c r="CY49" s="1346"/>
      <c r="CZ49" s="1346"/>
      <c r="DA49" s="1346"/>
      <c r="DB49" s="1346"/>
      <c r="DC49" s="1346"/>
      <c r="DD49" s="1346"/>
      <c r="DE49" s="1346"/>
      <c r="DF49" s="1346"/>
      <c r="DG49" s="1346"/>
      <c r="DH49" s="1346"/>
      <c r="DI49" s="1346"/>
      <c r="DJ49" s="1346"/>
      <c r="DK49" s="1346"/>
      <c r="DL49" s="1346"/>
      <c r="DM49" s="1346"/>
      <c r="DN49" s="1346"/>
      <c r="DO49" s="1346"/>
      <c r="DP49" s="1346"/>
      <c r="DQ49" s="1346"/>
      <c r="DR49" s="1346"/>
      <c r="DS49" s="1346"/>
      <c r="DT49" s="1346"/>
      <c r="DU49" s="1346"/>
      <c r="DV49" s="1346"/>
      <c r="DW49" s="1346"/>
      <c r="DX49" s="1346"/>
      <c r="DY49" s="1346"/>
      <c r="DZ49" s="1346"/>
      <c r="EA49" s="1346"/>
      <c r="EB49" s="1346"/>
      <c r="EC49" s="1346"/>
      <c r="ED49" s="1346"/>
      <c r="EE49" s="1346"/>
      <c r="EF49" s="1346"/>
      <c r="EG49" s="1346"/>
      <c r="EH49" s="1346"/>
      <c r="EI49" s="1346"/>
      <c r="EJ49" s="1346"/>
      <c r="EK49" s="1346"/>
      <c r="EL49" s="1346"/>
      <c r="EM49" s="1346"/>
      <c r="EN49" s="1346"/>
      <c r="EO49" s="1346"/>
      <c r="EP49" s="1346"/>
      <c r="EQ49" s="1346"/>
      <c r="ER49" s="1346"/>
      <c r="ES49" s="1346"/>
      <c r="ET49" s="1346"/>
      <c r="EU49" s="1346"/>
      <c r="EV49" s="1346"/>
      <c r="EW49" s="1346"/>
      <c r="EX49" s="1346"/>
      <c r="EY49" s="1346"/>
      <c r="EZ49" s="1346"/>
      <c r="FA49" s="1346"/>
      <c r="FB49" s="1346"/>
      <c r="FC49" s="1346"/>
      <c r="FD49" s="1346"/>
      <c r="FE49" s="1346"/>
      <c r="FF49" s="1346"/>
      <c r="FG49" s="1346"/>
      <c r="FH49" s="1346"/>
      <c r="FI49" s="1346"/>
      <c r="FJ49" s="1346"/>
      <c r="FK49" s="1346"/>
      <c r="FL49" s="1346"/>
      <c r="FM49" s="1346"/>
      <c r="FN49" s="1346"/>
      <c r="FO49" s="1346"/>
      <c r="FP49" s="1346"/>
      <c r="FQ49" s="1346"/>
      <c r="FR49" s="1346"/>
      <c r="FS49" s="1346"/>
      <c r="FT49" s="1346"/>
      <c r="FU49" s="1346"/>
      <c r="FV49" s="1346"/>
      <c r="FW49" s="1346"/>
      <c r="FX49" s="1346"/>
      <c r="FY49" s="1346"/>
      <c r="FZ49" s="1346"/>
      <c r="GA49" s="1346"/>
      <c r="GB49" s="1346"/>
      <c r="GC49" s="1346"/>
      <c r="GD49" s="1346"/>
      <c r="GE49" s="1346"/>
      <c r="GF49" s="1346"/>
      <c r="GG49" s="1346"/>
      <c r="GH49" s="1346"/>
      <c r="GI49" s="1346"/>
      <c r="GJ49" s="1346"/>
      <c r="GK49" s="1346"/>
      <c r="GL49" s="1346"/>
      <c r="GM49" s="1346"/>
      <c r="GN49" s="1346"/>
      <c r="GO49" s="1346"/>
      <c r="GP49" s="1346"/>
      <c r="GQ49" s="1346"/>
      <c r="GR49" s="1346"/>
      <c r="GS49" s="1346"/>
      <c r="GT49" s="1346"/>
      <c r="GU49" s="1346"/>
      <c r="GV49" s="1346"/>
      <c r="GW49" s="1346"/>
      <c r="GX49" s="1346"/>
      <c r="GY49" s="1346"/>
      <c r="GZ49" s="1346"/>
      <c r="HA49" s="1346"/>
      <c r="HB49" s="1346"/>
      <c r="HC49" s="1346"/>
      <c r="HD49" s="1346"/>
      <c r="HE49" s="1346"/>
      <c r="HF49" s="1346"/>
      <c r="HG49" s="1346"/>
      <c r="HH49" s="1346"/>
      <c r="HI49" s="1346"/>
      <c r="HJ49" s="1346"/>
      <c r="HK49" s="1346"/>
      <c r="HL49" s="1346"/>
      <c r="HM49" s="1346"/>
      <c r="HN49" s="1346"/>
      <c r="HO49" s="1346"/>
      <c r="HP49" s="1346"/>
      <c r="HQ49" s="1346"/>
      <c r="HR49" s="1346"/>
      <c r="HS49" s="1346"/>
      <c r="HT49" s="1346"/>
      <c r="HU49" s="1346"/>
      <c r="HV49" s="1346"/>
    </row>
    <row r="50" spans="1:230" ht="15.75" hidden="1" customHeight="1">
      <c r="A50" s="1340" t="s">
        <v>910</v>
      </c>
      <c r="B50" s="1347" t="s">
        <v>131</v>
      </c>
      <c r="C50" s="1328"/>
      <c r="D50" s="1328">
        <v>0</v>
      </c>
      <c r="E50" s="1328"/>
      <c r="F50" s="1386"/>
      <c r="G50" s="1328">
        <v>0</v>
      </c>
      <c r="H50" s="1328">
        <v>0</v>
      </c>
      <c r="I50" s="1342"/>
      <c r="J50" s="1342"/>
      <c r="K50" s="1389"/>
      <c r="L50" s="1389"/>
      <c r="M50" s="1389"/>
      <c r="N50" s="1389"/>
      <c r="O50" s="1346"/>
      <c r="P50" s="1346"/>
      <c r="Q50" s="1346"/>
      <c r="R50" s="1346"/>
      <c r="S50" s="1346"/>
      <c r="T50" s="1346"/>
      <c r="U50" s="1346"/>
      <c r="V50" s="1346"/>
      <c r="W50" s="1346"/>
      <c r="X50" s="1346"/>
      <c r="Y50" s="1346"/>
      <c r="Z50" s="1346"/>
      <c r="AA50" s="1346"/>
      <c r="AB50" s="1346"/>
      <c r="AC50" s="1346"/>
      <c r="AD50" s="1346"/>
      <c r="AE50" s="1346"/>
      <c r="AF50" s="1346"/>
      <c r="AG50" s="1346"/>
      <c r="AH50" s="1346"/>
      <c r="AI50" s="1346"/>
      <c r="AJ50" s="1346"/>
      <c r="AK50" s="1346"/>
      <c r="AL50" s="1346"/>
      <c r="AM50" s="1346"/>
      <c r="AN50" s="1346"/>
      <c r="AO50" s="1346"/>
      <c r="AP50" s="1346"/>
      <c r="AQ50" s="1346"/>
      <c r="AR50" s="1346"/>
      <c r="AS50" s="1346"/>
      <c r="AT50" s="1346"/>
      <c r="AU50" s="1346"/>
      <c r="AV50" s="1346"/>
      <c r="AW50" s="1346"/>
      <c r="AX50" s="1346"/>
      <c r="AY50" s="1346"/>
      <c r="AZ50" s="1346"/>
      <c r="BA50" s="1346"/>
      <c r="BB50" s="1346"/>
      <c r="BC50" s="1346"/>
      <c r="BD50" s="1346"/>
      <c r="BE50" s="1346"/>
      <c r="BF50" s="1346"/>
      <c r="BG50" s="1346"/>
      <c r="BH50" s="1346"/>
      <c r="BI50" s="1346"/>
      <c r="BJ50" s="1346"/>
      <c r="BK50" s="1346"/>
      <c r="BL50" s="1346"/>
      <c r="BM50" s="1346"/>
      <c r="BN50" s="1346"/>
      <c r="BO50" s="1346"/>
      <c r="BP50" s="1346"/>
      <c r="BQ50" s="1346"/>
      <c r="BR50" s="1346"/>
      <c r="BS50" s="1346"/>
      <c r="BT50" s="1346"/>
      <c r="BU50" s="1346"/>
      <c r="BV50" s="1346"/>
      <c r="BW50" s="1346"/>
      <c r="BX50" s="1346"/>
      <c r="BY50" s="1346"/>
      <c r="BZ50" s="1346"/>
      <c r="CA50" s="1346"/>
      <c r="CB50" s="1346"/>
      <c r="CC50" s="1346"/>
      <c r="CD50" s="1346"/>
      <c r="CE50" s="1346"/>
      <c r="CF50" s="1346"/>
      <c r="CG50" s="1346"/>
      <c r="CH50" s="1346"/>
      <c r="CI50" s="1346"/>
      <c r="CJ50" s="1346"/>
      <c r="CK50" s="1346"/>
      <c r="CL50" s="1346"/>
      <c r="CM50" s="1346"/>
      <c r="CN50" s="1346"/>
      <c r="CO50" s="1346"/>
      <c r="CP50" s="1346"/>
      <c r="CQ50" s="1346"/>
      <c r="CR50" s="1346"/>
      <c r="CS50" s="1346"/>
      <c r="CT50" s="1346"/>
      <c r="CU50" s="1346"/>
      <c r="CV50" s="1346"/>
      <c r="CW50" s="1346"/>
      <c r="CX50" s="1346"/>
      <c r="CY50" s="1346"/>
      <c r="CZ50" s="1346"/>
      <c r="DA50" s="1346"/>
      <c r="DB50" s="1346"/>
      <c r="DC50" s="1346"/>
      <c r="DD50" s="1346"/>
      <c r="DE50" s="1346"/>
      <c r="DF50" s="1346"/>
      <c r="DG50" s="1346"/>
      <c r="DH50" s="1346"/>
      <c r="DI50" s="1346"/>
      <c r="DJ50" s="1346"/>
      <c r="DK50" s="1346"/>
      <c r="DL50" s="1346"/>
      <c r="DM50" s="1346"/>
      <c r="DN50" s="1346"/>
      <c r="DO50" s="1346"/>
      <c r="DP50" s="1346"/>
      <c r="DQ50" s="1346"/>
      <c r="DR50" s="1346"/>
      <c r="DS50" s="1346"/>
      <c r="DT50" s="1346"/>
      <c r="DU50" s="1346"/>
      <c r="DV50" s="1346"/>
      <c r="DW50" s="1346"/>
      <c r="DX50" s="1346"/>
      <c r="DY50" s="1346"/>
      <c r="DZ50" s="1346"/>
      <c r="EA50" s="1346"/>
      <c r="EB50" s="1346"/>
      <c r="EC50" s="1346"/>
      <c r="ED50" s="1346"/>
      <c r="EE50" s="1346"/>
      <c r="EF50" s="1346"/>
      <c r="EG50" s="1346"/>
      <c r="EH50" s="1346"/>
      <c r="EI50" s="1346"/>
      <c r="EJ50" s="1346"/>
      <c r="EK50" s="1346"/>
      <c r="EL50" s="1346"/>
      <c r="EM50" s="1346"/>
      <c r="EN50" s="1346"/>
      <c r="EO50" s="1346"/>
      <c r="EP50" s="1346"/>
      <c r="EQ50" s="1346"/>
      <c r="ER50" s="1346"/>
      <c r="ES50" s="1346"/>
      <c r="ET50" s="1346"/>
      <c r="EU50" s="1346"/>
      <c r="EV50" s="1346"/>
      <c r="EW50" s="1346"/>
      <c r="EX50" s="1346"/>
      <c r="EY50" s="1346"/>
      <c r="EZ50" s="1346"/>
      <c r="FA50" s="1346"/>
      <c r="FB50" s="1346"/>
      <c r="FC50" s="1346"/>
      <c r="FD50" s="1346"/>
      <c r="FE50" s="1346"/>
      <c r="FF50" s="1346"/>
      <c r="FG50" s="1346"/>
      <c r="FH50" s="1346"/>
      <c r="FI50" s="1346"/>
      <c r="FJ50" s="1346"/>
      <c r="FK50" s="1346"/>
      <c r="FL50" s="1346"/>
      <c r="FM50" s="1346"/>
      <c r="FN50" s="1346"/>
      <c r="FO50" s="1346"/>
      <c r="FP50" s="1346"/>
      <c r="FQ50" s="1346"/>
      <c r="FR50" s="1346"/>
      <c r="FS50" s="1346"/>
      <c r="FT50" s="1346"/>
      <c r="FU50" s="1346"/>
      <c r="FV50" s="1346"/>
      <c r="FW50" s="1346"/>
      <c r="FX50" s="1346"/>
      <c r="FY50" s="1346"/>
      <c r="FZ50" s="1346"/>
      <c r="GA50" s="1346"/>
      <c r="GB50" s="1346"/>
      <c r="GC50" s="1346"/>
      <c r="GD50" s="1346"/>
      <c r="GE50" s="1346"/>
      <c r="GF50" s="1346"/>
      <c r="GG50" s="1346"/>
      <c r="GH50" s="1346"/>
      <c r="GI50" s="1346"/>
      <c r="GJ50" s="1346"/>
      <c r="GK50" s="1346"/>
      <c r="GL50" s="1346"/>
      <c r="GM50" s="1346"/>
      <c r="GN50" s="1346"/>
      <c r="GO50" s="1346"/>
      <c r="GP50" s="1346"/>
      <c r="GQ50" s="1346"/>
      <c r="GR50" s="1346"/>
      <c r="GS50" s="1346"/>
      <c r="GT50" s="1346"/>
      <c r="GU50" s="1346"/>
      <c r="GV50" s="1346"/>
      <c r="GW50" s="1346"/>
      <c r="GX50" s="1346"/>
      <c r="GY50" s="1346"/>
      <c r="GZ50" s="1346"/>
      <c r="HA50" s="1346"/>
      <c r="HB50" s="1346"/>
      <c r="HC50" s="1346"/>
      <c r="HD50" s="1346"/>
      <c r="HE50" s="1346"/>
      <c r="HF50" s="1346"/>
      <c r="HG50" s="1346"/>
      <c r="HH50" s="1346"/>
      <c r="HI50" s="1346"/>
      <c r="HJ50" s="1346"/>
      <c r="HK50" s="1346"/>
      <c r="HL50" s="1346"/>
      <c r="HM50" s="1346"/>
      <c r="HN50" s="1346"/>
      <c r="HO50" s="1346"/>
      <c r="HP50" s="1346"/>
      <c r="HQ50" s="1346"/>
      <c r="HR50" s="1346"/>
      <c r="HS50" s="1346"/>
      <c r="HT50" s="1346"/>
      <c r="HU50" s="1346"/>
      <c r="HV50" s="1346"/>
    </row>
    <row r="51" spans="1:230" ht="15.75" hidden="1" customHeight="1">
      <c r="A51" s="1340" t="s">
        <v>911</v>
      </c>
      <c r="B51" s="1347" t="s">
        <v>120</v>
      </c>
      <c r="C51" s="1328"/>
      <c r="D51" s="1328">
        <v>0</v>
      </c>
      <c r="E51" s="1328"/>
      <c r="F51" s="1386"/>
      <c r="G51" s="1328">
        <v>0</v>
      </c>
      <c r="H51" s="1328">
        <v>0</v>
      </c>
      <c r="I51" s="1342"/>
      <c r="J51" s="1342"/>
      <c r="K51" s="1389"/>
      <c r="L51" s="1389"/>
      <c r="M51" s="1389"/>
      <c r="N51" s="1389"/>
      <c r="O51" s="1346"/>
      <c r="P51" s="1346"/>
      <c r="Q51" s="1346"/>
      <c r="R51" s="1346"/>
      <c r="S51" s="1346"/>
      <c r="T51" s="1346"/>
      <c r="U51" s="1346"/>
      <c r="V51" s="1346"/>
      <c r="W51" s="1346"/>
      <c r="X51" s="1346"/>
      <c r="Y51" s="1346"/>
      <c r="Z51" s="1346"/>
      <c r="AA51" s="1346"/>
      <c r="AB51" s="1346"/>
      <c r="AC51" s="1346"/>
      <c r="AD51" s="1346"/>
      <c r="AE51" s="1346"/>
      <c r="AF51" s="1346"/>
      <c r="AG51" s="1346"/>
      <c r="AH51" s="1346"/>
      <c r="AI51" s="1346"/>
      <c r="AJ51" s="1346"/>
      <c r="AK51" s="1346"/>
      <c r="AL51" s="1346"/>
      <c r="AM51" s="1346"/>
      <c r="AN51" s="1346"/>
      <c r="AO51" s="1346"/>
      <c r="AP51" s="1346"/>
      <c r="AQ51" s="1346"/>
      <c r="AR51" s="1346"/>
      <c r="AS51" s="1346"/>
      <c r="AT51" s="1346"/>
      <c r="AU51" s="1346"/>
      <c r="AV51" s="1346"/>
      <c r="AW51" s="1346"/>
      <c r="AX51" s="1346"/>
      <c r="AY51" s="1346"/>
      <c r="AZ51" s="1346"/>
      <c r="BA51" s="1346"/>
      <c r="BB51" s="1346"/>
      <c r="BC51" s="1346"/>
      <c r="BD51" s="1346"/>
      <c r="BE51" s="1346"/>
      <c r="BF51" s="1346"/>
      <c r="BG51" s="1346"/>
      <c r="BH51" s="1346"/>
      <c r="BI51" s="1346"/>
      <c r="BJ51" s="1346"/>
      <c r="BK51" s="1346"/>
      <c r="BL51" s="1346"/>
      <c r="BM51" s="1346"/>
      <c r="BN51" s="1346"/>
      <c r="BO51" s="1346"/>
      <c r="BP51" s="1346"/>
      <c r="BQ51" s="1346"/>
      <c r="BR51" s="1346"/>
      <c r="BS51" s="1346"/>
      <c r="BT51" s="1346"/>
      <c r="BU51" s="1346"/>
      <c r="BV51" s="1346"/>
      <c r="BW51" s="1346"/>
      <c r="BX51" s="1346"/>
      <c r="BY51" s="1346"/>
      <c r="BZ51" s="1346"/>
      <c r="CA51" s="1346"/>
      <c r="CB51" s="1346"/>
      <c r="CC51" s="1346"/>
      <c r="CD51" s="1346"/>
      <c r="CE51" s="1346"/>
      <c r="CF51" s="1346"/>
      <c r="CG51" s="1346"/>
      <c r="CH51" s="1346"/>
      <c r="CI51" s="1346"/>
      <c r="CJ51" s="1346"/>
      <c r="CK51" s="1346"/>
      <c r="CL51" s="1346"/>
      <c r="CM51" s="1346"/>
      <c r="CN51" s="1346"/>
      <c r="CO51" s="1346"/>
      <c r="CP51" s="1346"/>
      <c r="CQ51" s="1346"/>
      <c r="CR51" s="1346"/>
      <c r="CS51" s="1346"/>
      <c r="CT51" s="1346"/>
      <c r="CU51" s="1346"/>
      <c r="CV51" s="1346"/>
      <c r="CW51" s="1346"/>
      <c r="CX51" s="1346"/>
      <c r="CY51" s="1346"/>
      <c r="CZ51" s="1346"/>
      <c r="DA51" s="1346"/>
      <c r="DB51" s="1346"/>
      <c r="DC51" s="1346"/>
      <c r="DD51" s="1346"/>
      <c r="DE51" s="1346"/>
      <c r="DF51" s="1346"/>
      <c r="DG51" s="1346"/>
      <c r="DH51" s="1346"/>
      <c r="DI51" s="1346"/>
      <c r="DJ51" s="1346"/>
      <c r="DK51" s="1346"/>
      <c r="DL51" s="1346"/>
      <c r="DM51" s="1346"/>
      <c r="DN51" s="1346"/>
      <c r="DO51" s="1346"/>
      <c r="DP51" s="1346"/>
      <c r="DQ51" s="1346"/>
      <c r="DR51" s="1346"/>
      <c r="DS51" s="1346"/>
      <c r="DT51" s="1346"/>
      <c r="DU51" s="1346"/>
      <c r="DV51" s="1346"/>
      <c r="DW51" s="1346"/>
      <c r="DX51" s="1346"/>
      <c r="DY51" s="1346"/>
      <c r="DZ51" s="1346"/>
      <c r="EA51" s="1346"/>
      <c r="EB51" s="1346"/>
      <c r="EC51" s="1346"/>
      <c r="ED51" s="1346"/>
      <c r="EE51" s="1346"/>
      <c r="EF51" s="1346"/>
      <c r="EG51" s="1346"/>
      <c r="EH51" s="1346"/>
      <c r="EI51" s="1346"/>
      <c r="EJ51" s="1346"/>
      <c r="EK51" s="1346"/>
      <c r="EL51" s="1346"/>
      <c r="EM51" s="1346"/>
      <c r="EN51" s="1346"/>
      <c r="EO51" s="1346"/>
      <c r="EP51" s="1346"/>
      <c r="EQ51" s="1346"/>
      <c r="ER51" s="1346"/>
      <c r="ES51" s="1346"/>
      <c r="ET51" s="1346"/>
      <c r="EU51" s="1346"/>
      <c r="EV51" s="1346"/>
      <c r="EW51" s="1346"/>
      <c r="EX51" s="1346"/>
      <c r="EY51" s="1346"/>
      <c r="EZ51" s="1346"/>
      <c r="FA51" s="1346"/>
      <c r="FB51" s="1346"/>
      <c r="FC51" s="1346"/>
      <c r="FD51" s="1346"/>
      <c r="FE51" s="1346"/>
      <c r="FF51" s="1346"/>
      <c r="FG51" s="1346"/>
      <c r="FH51" s="1346"/>
      <c r="FI51" s="1346"/>
      <c r="FJ51" s="1346"/>
      <c r="FK51" s="1346"/>
      <c r="FL51" s="1346"/>
      <c r="FM51" s="1346"/>
      <c r="FN51" s="1346"/>
      <c r="FO51" s="1346"/>
      <c r="FP51" s="1346"/>
      <c r="FQ51" s="1346"/>
      <c r="FR51" s="1346"/>
      <c r="FS51" s="1346"/>
      <c r="FT51" s="1346"/>
      <c r="FU51" s="1346"/>
      <c r="FV51" s="1346"/>
      <c r="FW51" s="1346"/>
      <c r="FX51" s="1346"/>
      <c r="FY51" s="1346"/>
      <c r="FZ51" s="1346"/>
      <c r="GA51" s="1346"/>
      <c r="GB51" s="1346"/>
      <c r="GC51" s="1346"/>
      <c r="GD51" s="1346"/>
      <c r="GE51" s="1346"/>
      <c r="GF51" s="1346"/>
      <c r="GG51" s="1346"/>
      <c r="GH51" s="1346"/>
      <c r="GI51" s="1346"/>
      <c r="GJ51" s="1346"/>
      <c r="GK51" s="1346"/>
      <c r="GL51" s="1346"/>
      <c r="GM51" s="1346"/>
      <c r="GN51" s="1346"/>
      <c r="GO51" s="1346"/>
      <c r="GP51" s="1346"/>
      <c r="GQ51" s="1346"/>
      <c r="GR51" s="1346"/>
      <c r="GS51" s="1346"/>
      <c r="GT51" s="1346"/>
      <c r="GU51" s="1346"/>
      <c r="GV51" s="1346"/>
      <c r="GW51" s="1346"/>
      <c r="GX51" s="1346"/>
      <c r="GY51" s="1346"/>
      <c r="GZ51" s="1346"/>
      <c r="HA51" s="1346"/>
      <c r="HB51" s="1346"/>
      <c r="HC51" s="1346"/>
      <c r="HD51" s="1346"/>
      <c r="HE51" s="1346"/>
      <c r="HF51" s="1346"/>
      <c r="HG51" s="1346"/>
      <c r="HH51" s="1346"/>
      <c r="HI51" s="1346"/>
      <c r="HJ51" s="1346"/>
      <c r="HK51" s="1346"/>
      <c r="HL51" s="1346"/>
      <c r="HM51" s="1346"/>
      <c r="HN51" s="1346"/>
      <c r="HO51" s="1346"/>
      <c r="HP51" s="1346"/>
      <c r="HQ51" s="1346"/>
      <c r="HR51" s="1346"/>
      <c r="HS51" s="1346"/>
      <c r="HT51" s="1346"/>
      <c r="HU51" s="1346"/>
      <c r="HV51" s="1346"/>
    </row>
    <row r="52" spans="1:230" ht="15.75" hidden="1" customHeight="1">
      <c r="A52" s="1340" t="s">
        <v>912</v>
      </c>
      <c r="B52" s="1347" t="s">
        <v>913</v>
      </c>
      <c r="C52" s="1328"/>
      <c r="D52" s="1328">
        <v>0</v>
      </c>
      <c r="E52" s="1328"/>
      <c r="F52" s="1386"/>
      <c r="G52" s="1328">
        <v>0</v>
      </c>
      <c r="H52" s="1328">
        <v>0</v>
      </c>
      <c r="I52" s="1342"/>
      <c r="J52" s="1342"/>
      <c r="K52" s="1389"/>
      <c r="L52" s="1389"/>
      <c r="M52" s="1389"/>
      <c r="N52" s="1389"/>
    </row>
    <row r="53" spans="1:230" ht="31.7" hidden="1" customHeight="1">
      <c r="A53" s="1340" t="s">
        <v>914</v>
      </c>
      <c r="B53" s="1341" t="s">
        <v>915</v>
      </c>
      <c r="C53" s="1328"/>
      <c r="D53" s="1328">
        <v>0</v>
      </c>
      <c r="E53" s="1328"/>
      <c r="F53" s="1386"/>
      <c r="G53" s="1328">
        <v>0</v>
      </c>
      <c r="H53" s="1328">
        <v>0</v>
      </c>
      <c r="I53" s="1342"/>
      <c r="J53" s="1342"/>
      <c r="K53" s="1389"/>
      <c r="L53" s="1389"/>
      <c r="M53" s="1389"/>
      <c r="N53" s="1389"/>
    </row>
    <row r="54" spans="1:230" ht="15.75" hidden="1" customHeight="1">
      <c r="A54" s="1340" t="s">
        <v>916</v>
      </c>
      <c r="B54" s="1345" t="s">
        <v>917</v>
      </c>
      <c r="C54" s="1328"/>
      <c r="D54" s="1328">
        <v>0</v>
      </c>
      <c r="E54" s="1328"/>
      <c r="F54" s="1386"/>
      <c r="G54" s="1328">
        <v>0</v>
      </c>
      <c r="H54" s="1328">
        <v>0</v>
      </c>
      <c r="I54" s="1342"/>
      <c r="J54" s="1342"/>
      <c r="K54" s="1389"/>
      <c r="L54" s="1389"/>
      <c r="M54" s="1389"/>
      <c r="N54" s="1389"/>
    </row>
    <row r="55" spans="1:230" ht="15.75" hidden="1" customHeight="1">
      <c r="A55" s="1340" t="s">
        <v>918</v>
      </c>
      <c r="B55" s="1345" t="s">
        <v>919</v>
      </c>
      <c r="C55" s="1328"/>
      <c r="D55" s="1328">
        <v>0</v>
      </c>
      <c r="E55" s="1328"/>
      <c r="F55" s="1386"/>
      <c r="G55" s="1328">
        <v>0</v>
      </c>
      <c r="H55" s="1328">
        <v>0</v>
      </c>
      <c r="I55" s="1342"/>
      <c r="J55" s="1342"/>
      <c r="K55" s="1389"/>
      <c r="L55" s="1389"/>
      <c r="M55" s="1389"/>
      <c r="N55" s="1389"/>
    </row>
    <row r="56" spans="1:230" ht="47.25" hidden="1" customHeight="1">
      <c r="A56" s="1340" t="s">
        <v>920</v>
      </c>
      <c r="B56" s="1345" t="s">
        <v>921</v>
      </c>
      <c r="C56" s="1328"/>
      <c r="D56" s="1328">
        <v>0</v>
      </c>
      <c r="E56" s="1328"/>
      <c r="F56" s="1386"/>
      <c r="G56" s="1328">
        <v>0</v>
      </c>
      <c r="H56" s="1328">
        <v>0</v>
      </c>
      <c r="I56" s="1342"/>
      <c r="J56" s="1342"/>
      <c r="K56" s="1389"/>
      <c r="L56" s="1389"/>
      <c r="M56" s="1389"/>
      <c r="N56" s="1389"/>
    </row>
    <row r="57" spans="1:230" ht="15.75" hidden="1" customHeight="1">
      <c r="A57" s="1340" t="s">
        <v>922</v>
      </c>
      <c r="B57" s="1345" t="s">
        <v>923</v>
      </c>
      <c r="C57" s="1328"/>
      <c r="D57" s="1328">
        <v>0</v>
      </c>
      <c r="E57" s="1328"/>
      <c r="F57" s="1386"/>
      <c r="G57" s="1328">
        <v>0</v>
      </c>
      <c r="H57" s="1328">
        <v>0</v>
      </c>
      <c r="I57" s="1342"/>
      <c r="J57" s="1342"/>
      <c r="K57" s="1389"/>
      <c r="L57" s="1389"/>
      <c r="M57" s="1389"/>
      <c r="N57" s="1389"/>
    </row>
    <row r="58" spans="1:230" ht="15.75" hidden="1" customHeight="1">
      <c r="A58" s="1340" t="s">
        <v>924</v>
      </c>
      <c r="B58" s="1344" t="s">
        <v>925</v>
      </c>
      <c r="C58" s="1328"/>
      <c r="D58" s="1328">
        <v>0</v>
      </c>
      <c r="E58" s="1328"/>
      <c r="F58" s="1386"/>
      <c r="G58" s="1328">
        <v>0</v>
      </c>
      <c r="H58" s="1328">
        <v>0</v>
      </c>
      <c r="I58" s="1342"/>
      <c r="J58" s="1342"/>
      <c r="K58" s="1389"/>
      <c r="L58" s="1389"/>
      <c r="M58" s="1389"/>
      <c r="N58" s="1389"/>
    </row>
    <row r="59" spans="1:230" ht="15.75" hidden="1" customHeight="1">
      <c r="A59" s="1340" t="s">
        <v>926</v>
      </c>
      <c r="B59" s="1344" t="s">
        <v>927</v>
      </c>
      <c r="C59" s="1328"/>
      <c r="D59" s="1328">
        <v>0</v>
      </c>
      <c r="E59" s="1328"/>
      <c r="F59" s="1386"/>
      <c r="G59" s="1328">
        <v>0</v>
      </c>
      <c r="H59" s="1328">
        <v>0</v>
      </c>
      <c r="I59" s="1342"/>
      <c r="J59" s="1342"/>
      <c r="K59" s="1389"/>
      <c r="L59" s="1389"/>
      <c r="M59" s="1389"/>
      <c r="N59" s="1389"/>
    </row>
    <row r="60" spans="1:230" ht="31.7" hidden="1" customHeight="1">
      <c r="A60" s="1340" t="s">
        <v>90</v>
      </c>
      <c r="B60" s="1327" t="s">
        <v>928</v>
      </c>
      <c r="C60" s="1328"/>
      <c r="D60" s="1328">
        <v>0</v>
      </c>
      <c r="E60" s="1328"/>
      <c r="F60" s="1386"/>
      <c r="G60" s="1328">
        <v>0</v>
      </c>
      <c r="H60" s="1328">
        <v>0</v>
      </c>
      <c r="I60" s="1342"/>
      <c r="J60" s="1342"/>
      <c r="K60" s="1389"/>
      <c r="L60" s="1389"/>
      <c r="M60" s="1389"/>
      <c r="N60" s="1389"/>
    </row>
    <row r="61" spans="1:230" ht="15.75" hidden="1" customHeight="1">
      <c r="A61" s="1340" t="s">
        <v>90</v>
      </c>
      <c r="B61" s="1327" t="s">
        <v>411</v>
      </c>
      <c r="C61" s="1328"/>
      <c r="D61" s="1328">
        <v>0</v>
      </c>
      <c r="E61" s="1328"/>
      <c r="F61" s="1386"/>
      <c r="G61" s="1328">
        <v>0</v>
      </c>
      <c r="H61" s="1328">
        <v>0</v>
      </c>
      <c r="I61" s="1342">
        <v>0</v>
      </c>
      <c r="J61" s="1342">
        <v>0</v>
      </c>
      <c r="K61" s="1389"/>
      <c r="L61" s="1389"/>
      <c r="M61" s="1389"/>
      <c r="N61" s="1389"/>
    </row>
    <row r="62" spans="1:230" ht="31.7" hidden="1" customHeight="1">
      <c r="A62" s="1340" t="s">
        <v>92</v>
      </c>
      <c r="B62" s="1327" t="s">
        <v>929</v>
      </c>
      <c r="C62" s="1328"/>
      <c r="D62" s="1328">
        <v>0</v>
      </c>
      <c r="E62" s="1328"/>
      <c r="F62" s="1386"/>
      <c r="G62" s="1328">
        <v>0</v>
      </c>
      <c r="H62" s="1328">
        <v>0</v>
      </c>
      <c r="I62" s="1342"/>
      <c r="J62" s="1342"/>
      <c r="K62" s="1389"/>
      <c r="L62" s="1389"/>
      <c r="M62" s="1389"/>
      <c r="N62" s="1389"/>
    </row>
    <row r="63" spans="1:230" ht="63" hidden="1" customHeight="1">
      <c r="A63" s="1340" t="s">
        <v>91</v>
      </c>
      <c r="B63" s="1327" t="s">
        <v>930</v>
      </c>
      <c r="C63" s="1328"/>
      <c r="D63" s="1328">
        <v>0</v>
      </c>
      <c r="E63" s="1328"/>
      <c r="F63" s="1386"/>
      <c r="G63" s="1328">
        <v>0</v>
      </c>
      <c r="H63" s="1328">
        <v>0</v>
      </c>
      <c r="I63" s="1342">
        <v>0</v>
      </c>
      <c r="J63" s="1342">
        <v>0</v>
      </c>
      <c r="K63" s="1389"/>
      <c r="L63" s="1389"/>
      <c r="M63" s="1389"/>
      <c r="N63" s="1389"/>
    </row>
    <row r="64" spans="1:230" ht="31.7" hidden="1" customHeight="1">
      <c r="A64" s="1340" t="s">
        <v>742</v>
      </c>
      <c r="B64" s="1327" t="s">
        <v>931</v>
      </c>
      <c r="C64" s="1328"/>
      <c r="D64" s="1328">
        <v>0</v>
      </c>
      <c r="E64" s="1328"/>
      <c r="F64" s="1386"/>
      <c r="G64" s="1328">
        <v>0</v>
      </c>
      <c r="H64" s="1328">
        <v>0</v>
      </c>
      <c r="I64" s="1342"/>
      <c r="J64" s="1342"/>
      <c r="K64" s="1389"/>
      <c r="L64" s="1389"/>
      <c r="M64" s="1389"/>
      <c r="N64" s="1389"/>
    </row>
    <row r="65" spans="1:14" ht="15.75" hidden="1" customHeight="1">
      <c r="A65" s="1348"/>
      <c r="B65" s="1349" t="s">
        <v>932</v>
      </c>
      <c r="C65" s="1328"/>
      <c r="D65" s="1328"/>
      <c r="E65" s="1328"/>
      <c r="F65" s="1386"/>
      <c r="G65" s="1328"/>
      <c r="H65" s="1328"/>
      <c r="I65" s="1342"/>
      <c r="J65" s="1342"/>
      <c r="K65" s="1389"/>
      <c r="L65" s="1389"/>
      <c r="M65" s="1389"/>
      <c r="N65" s="1389"/>
    </row>
    <row r="66" spans="1:14" s="1352" customFormat="1" ht="31.5">
      <c r="A66" s="1348"/>
      <c r="B66" s="1350" t="s">
        <v>934</v>
      </c>
      <c r="C66" s="1351">
        <f>C7</f>
        <v>2284.65</v>
      </c>
      <c r="D66" s="1351">
        <f>D7+D60+D61+D62+D63+D64</f>
        <v>2525.21</v>
      </c>
      <c r="E66" s="1351">
        <f>D66-C66</f>
        <v>240.55999999999995</v>
      </c>
      <c r="F66" s="1386"/>
      <c r="G66" s="1351">
        <f t="shared" ref="G66:H66" si="2">G29</f>
        <v>1232.21</v>
      </c>
      <c r="H66" s="1351">
        <f t="shared" si="2"/>
        <v>1293.58</v>
      </c>
      <c r="I66" s="1351">
        <f>I7+I60+I61+I62+I63+I64</f>
        <v>2043.17</v>
      </c>
      <c r="J66" s="1351">
        <f>J7+J60+J61+J62+J63+J64</f>
        <v>2288.37</v>
      </c>
      <c r="K66" s="1390">
        <f>K7</f>
        <v>2727.25</v>
      </c>
      <c r="L66" s="1390">
        <f t="shared" ref="L66:N66" si="3">L7</f>
        <v>2902.48</v>
      </c>
      <c r="M66" s="1390">
        <f t="shared" si="3"/>
        <v>3018.48</v>
      </c>
      <c r="N66" s="1390">
        <f t="shared" si="3"/>
        <v>3139.21</v>
      </c>
    </row>
  </sheetData>
  <mergeCells count="3">
    <mergeCell ref="A4:B4"/>
    <mergeCell ref="E1:N1"/>
    <mergeCell ref="A3:N3"/>
  </mergeCells>
  <printOptions horizontalCentered="1"/>
  <pageMargins left="0" right="0" top="0" bottom="0" header="0.31496062992125984" footer="0.31496062992125984"/>
  <pageSetup paperSize="9" scale="78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6"/>
  <sheetViews>
    <sheetView view="pageBreakPreview" zoomScaleNormal="100" zoomScaleSheetLayoutView="100" workbookViewId="0">
      <selection activeCell="L17" sqref="L17"/>
    </sheetView>
  </sheetViews>
  <sheetFormatPr defaultRowHeight="15"/>
  <cols>
    <col min="1" max="1" width="4.625" style="1362" customWidth="1"/>
    <col min="2" max="2" width="24.125" style="1363" customWidth="1"/>
    <col min="3" max="3" width="10.25" style="1363" customWidth="1"/>
    <col min="4" max="4" width="13.625" style="1363" customWidth="1"/>
    <col min="5" max="5" width="12.625" style="1363" customWidth="1"/>
    <col min="6" max="6" width="12" style="1363" hidden="1" customWidth="1"/>
    <col min="7" max="7" width="14.625" style="1363" customWidth="1"/>
    <col min="8" max="14" width="13.75" style="1363" customWidth="1"/>
    <col min="15" max="230" width="9" style="1363"/>
    <col min="231" max="231" width="6.75" style="1363" customWidth="1"/>
    <col min="232" max="232" width="57.25" style="1363" customWidth="1"/>
    <col min="233" max="233" width="11.5" style="1363" customWidth="1"/>
    <col min="234" max="234" width="19" style="1363" customWidth="1"/>
    <col min="235" max="256" width="0" style="1363" hidden="1" customWidth="1"/>
    <col min="257" max="257" width="9" style="1363"/>
    <col min="258" max="258" width="8.875" style="1363" bestFit="1" customWidth="1"/>
    <col min="259" max="486" width="9" style="1363"/>
    <col min="487" max="487" width="6.75" style="1363" customWidth="1"/>
    <col min="488" max="488" width="57.25" style="1363" customWidth="1"/>
    <col min="489" max="489" width="11.5" style="1363" customWidth="1"/>
    <col min="490" max="490" width="19" style="1363" customWidth="1"/>
    <col min="491" max="512" width="0" style="1363" hidden="1" customWidth="1"/>
    <col min="513" max="513" width="9" style="1363"/>
    <col min="514" max="514" width="8.875" style="1363" bestFit="1" customWidth="1"/>
    <col min="515" max="742" width="9" style="1363"/>
    <col min="743" max="743" width="6.75" style="1363" customWidth="1"/>
    <col min="744" max="744" width="57.25" style="1363" customWidth="1"/>
    <col min="745" max="745" width="11.5" style="1363" customWidth="1"/>
    <col min="746" max="746" width="19" style="1363" customWidth="1"/>
    <col min="747" max="768" width="0" style="1363" hidden="1" customWidth="1"/>
    <col min="769" max="769" width="9" style="1363"/>
    <col min="770" max="770" width="8.875" style="1363" bestFit="1" customWidth="1"/>
    <col min="771" max="998" width="9" style="1363"/>
    <col min="999" max="999" width="6.75" style="1363" customWidth="1"/>
    <col min="1000" max="1000" width="57.25" style="1363" customWidth="1"/>
    <col min="1001" max="1001" width="11.5" style="1363" customWidth="1"/>
    <col min="1002" max="1002" width="19" style="1363" customWidth="1"/>
    <col min="1003" max="1024" width="0" style="1363" hidden="1" customWidth="1"/>
    <col min="1025" max="1025" width="9" style="1363"/>
    <col min="1026" max="1026" width="8.875" style="1363" bestFit="1" customWidth="1"/>
    <col min="1027" max="1254" width="9" style="1363"/>
    <col min="1255" max="1255" width="6.75" style="1363" customWidth="1"/>
    <col min="1256" max="1256" width="57.25" style="1363" customWidth="1"/>
    <col min="1257" max="1257" width="11.5" style="1363" customWidth="1"/>
    <col min="1258" max="1258" width="19" style="1363" customWidth="1"/>
    <col min="1259" max="1280" width="0" style="1363" hidden="1" customWidth="1"/>
    <col min="1281" max="1281" width="9" style="1363"/>
    <col min="1282" max="1282" width="8.875" style="1363" bestFit="1" customWidth="1"/>
    <col min="1283" max="1510" width="9" style="1363"/>
    <col min="1511" max="1511" width="6.75" style="1363" customWidth="1"/>
    <col min="1512" max="1512" width="57.25" style="1363" customWidth="1"/>
    <col min="1513" max="1513" width="11.5" style="1363" customWidth="1"/>
    <col min="1514" max="1514" width="19" style="1363" customWidth="1"/>
    <col min="1515" max="1536" width="0" style="1363" hidden="1" customWidth="1"/>
    <col min="1537" max="1537" width="9" style="1363"/>
    <col min="1538" max="1538" width="8.875" style="1363" bestFit="1" customWidth="1"/>
    <col min="1539" max="1766" width="9" style="1363"/>
    <col min="1767" max="1767" width="6.75" style="1363" customWidth="1"/>
    <col min="1768" max="1768" width="57.25" style="1363" customWidth="1"/>
    <col min="1769" max="1769" width="11.5" style="1363" customWidth="1"/>
    <col min="1770" max="1770" width="19" style="1363" customWidth="1"/>
    <col min="1771" max="1792" width="0" style="1363" hidden="1" customWidth="1"/>
    <col min="1793" max="1793" width="9" style="1363"/>
    <col min="1794" max="1794" width="8.875" style="1363" bestFit="1" customWidth="1"/>
    <col min="1795" max="2022" width="9" style="1363"/>
    <col min="2023" max="2023" width="6.75" style="1363" customWidth="1"/>
    <col min="2024" max="2024" width="57.25" style="1363" customWidth="1"/>
    <col min="2025" max="2025" width="11.5" style="1363" customWidth="1"/>
    <col min="2026" max="2026" width="19" style="1363" customWidth="1"/>
    <col min="2027" max="2048" width="0" style="1363" hidden="1" customWidth="1"/>
    <col min="2049" max="2049" width="9" style="1363"/>
    <col min="2050" max="2050" width="8.875" style="1363" bestFit="1" customWidth="1"/>
    <col min="2051" max="2278" width="9" style="1363"/>
    <col min="2279" max="2279" width="6.75" style="1363" customWidth="1"/>
    <col min="2280" max="2280" width="57.25" style="1363" customWidth="1"/>
    <col min="2281" max="2281" width="11.5" style="1363" customWidth="1"/>
    <col min="2282" max="2282" width="19" style="1363" customWidth="1"/>
    <col min="2283" max="2304" width="0" style="1363" hidden="1" customWidth="1"/>
    <col min="2305" max="2305" width="9" style="1363"/>
    <col min="2306" max="2306" width="8.875" style="1363" bestFit="1" customWidth="1"/>
    <col min="2307" max="2534" width="9" style="1363"/>
    <col min="2535" max="2535" width="6.75" style="1363" customWidth="1"/>
    <col min="2536" max="2536" width="57.25" style="1363" customWidth="1"/>
    <col min="2537" max="2537" width="11.5" style="1363" customWidth="1"/>
    <col min="2538" max="2538" width="19" style="1363" customWidth="1"/>
    <col min="2539" max="2560" width="0" style="1363" hidden="1" customWidth="1"/>
    <col min="2561" max="2561" width="9" style="1363"/>
    <col min="2562" max="2562" width="8.875" style="1363" bestFit="1" customWidth="1"/>
    <col min="2563" max="2790" width="9" style="1363"/>
    <col min="2791" max="2791" width="6.75" style="1363" customWidth="1"/>
    <col min="2792" max="2792" width="57.25" style="1363" customWidth="1"/>
    <col min="2793" max="2793" width="11.5" style="1363" customWidth="1"/>
    <col min="2794" max="2794" width="19" style="1363" customWidth="1"/>
    <col min="2795" max="2816" width="0" style="1363" hidden="1" customWidth="1"/>
    <col min="2817" max="2817" width="9" style="1363"/>
    <col min="2818" max="2818" width="8.875" style="1363" bestFit="1" customWidth="1"/>
    <col min="2819" max="3046" width="9" style="1363"/>
    <col min="3047" max="3047" width="6.75" style="1363" customWidth="1"/>
    <col min="3048" max="3048" width="57.25" style="1363" customWidth="1"/>
    <col min="3049" max="3049" width="11.5" style="1363" customWidth="1"/>
    <col min="3050" max="3050" width="19" style="1363" customWidth="1"/>
    <col min="3051" max="3072" width="0" style="1363" hidden="1" customWidth="1"/>
    <col min="3073" max="3073" width="9" style="1363"/>
    <col min="3074" max="3074" width="8.875" style="1363" bestFit="1" customWidth="1"/>
    <col min="3075" max="3302" width="9" style="1363"/>
    <col min="3303" max="3303" width="6.75" style="1363" customWidth="1"/>
    <col min="3304" max="3304" width="57.25" style="1363" customWidth="1"/>
    <col min="3305" max="3305" width="11.5" style="1363" customWidth="1"/>
    <col min="3306" max="3306" width="19" style="1363" customWidth="1"/>
    <col min="3307" max="3328" width="0" style="1363" hidden="1" customWidth="1"/>
    <col min="3329" max="3329" width="9" style="1363"/>
    <col min="3330" max="3330" width="8.875" style="1363" bestFit="1" customWidth="1"/>
    <col min="3331" max="3558" width="9" style="1363"/>
    <col min="3559" max="3559" width="6.75" style="1363" customWidth="1"/>
    <col min="3560" max="3560" width="57.25" style="1363" customWidth="1"/>
    <col min="3561" max="3561" width="11.5" style="1363" customWidth="1"/>
    <col min="3562" max="3562" width="19" style="1363" customWidth="1"/>
    <col min="3563" max="3584" width="0" style="1363" hidden="1" customWidth="1"/>
    <col min="3585" max="3585" width="9" style="1363"/>
    <col min="3586" max="3586" width="8.875" style="1363" bestFit="1" customWidth="1"/>
    <col min="3587" max="3814" width="9" style="1363"/>
    <col min="3815" max="3815" width="6.75" style="1363" customWidth="1"/>
    <col min="3816" max="3816" width="57.25" style="1363" customWidth="1"/>
    <col min="3817" max="3817" width="11.5" style="1363" customWidth="1"/>
    <col min="3818" max="3818" width="19" style="1363" customWidth="1"/>
    <col min="3819" max="3840" width="0" style="1363" hidden="1" customWidth="1"/>
    <col min="3841" max="3841" width="9" style="1363"/>
    <col min="3842" max="3842" width="8.875" style="1363" bestFit="1" customWidth="1"/>
    <col min="3843" max="4070" width="9" style="1363"/>
    <col min="4071" max="4071" width="6.75" style="1363" customWidth="1"/>
    <col min="4072" max="4072" width="57.25" style="1363" customWidth="1"/>
    <col min="4073" max="4073" width="11.5" style="1363" customWidth="1"/>
    <col min="4074" max="4074" width="19" style="1363" customWidth="1"/>
    <col min="4075" max="4096" width="0" style="1363" hidden="1" customWidth="1"/>
    <col min="4097" max="4097" width="9" style="1363"/>
    <col min="4098" max="4098" width="8.875" style="1363" bestFit="1" customWidth="1"/>
    <col min="4099" max="4326" width="9" style="1363"/>
    <col min="4327" max="4327" width="6.75" style="1363" customWidth="1"/>
    <col min="4328" max="4328" width="57.25" style="1363" customWidth="1"/>
    <col min="4329" max="4329" width="11.5" style="1363" customWidth="1"/>
    <col min="4330" max="4330" width="19" style="1363" customWidth="1"/>
    <col min="4331" max="4352" width="0" style="1363" hidden="1" customWidth="1"/>
    <col min="4353" max="4353" width="9" style="1363"/>
    <col min="4354" max="4354" width="8.875" style="1363" bestFit="1" customWidth="1"/>
    <col min="4355" max="4582" width="9" style="1363"/>
    <col min="4583" max="4583" width="6.75" style="1363" customWidth="1"/>
    <col min="4584" max="4584" width="57.25" style="1363" customWidth="1"/>
    <col min="4585" max="4585" width="11.5" style="1363" customWidth="1"/>
    <col min="4586" max="4586" width="19" style="1363" customWidth="1"/>
    <col min="4587" max="4608" width="0" style="1363" hidden="1" customWidth="1"/>
    <col min="4609" max="4609" width="9" style="1363"/>
    <col min="4610" max="4610" width="8.875" style="1363" bestFit="1" customWidth="1"/>
    <col min="4611" max="4838" width="9" style="1363"/>
    <col min="4839" max="4839" width="6.75" style="1363" customWidth="1"/>
    <col min="4840" max="4840" width="57.25" style="1363" customWidth="1"/>
    <col min="4841" max="4841" width="11.5" style="1363" customWidth="1"/>
    <col min="4842" max="4842" width="19" style="1363" customWidth="1"/>
    <col min="4843" max="4864" width="0" style="1363" hidden="1" customWidth="1"/>
    <col min="4865" max="4865" width="9" style="1363"/>
    <col min="4866" max="4866" width="8.875" style="1363" bestFit="1" customWidth="1"/>
    <col min="4867" max="5094" width="9" style="1363"/>
    <col min="5095" max="5095" width="6.75" style="1363" customWidth="1"/>
    <col min="5096" max="5096" width="57.25" style="1363" customWidth="1"/>
    <col min="5097" max="5097" width="11.5" style="1363" customWidth="1"/>
    <col min="5098" max="5098" width="19" style="1363" customWidth="1"/>
    <col min="5099" max="5120" width="0" style="1363" hidden="1" customWidth="1"/>
    <col min="5121" max="5121" width="9" style="1363"/>
    <col min="5122" max="5122" width="8.875" style="1363" bestFit="1" customWidth="1"/>
    <col min="5123" max="5350" width="9" style="1363"/>
    <col min="5351" max="5351" width="6.75" style="1363" customWidth="1"/>
    <col min="5352" max="5352" width="57.25" style="1363" customWidth="1"/>
    <col min="5353" max="5353" width="11.5" style="1363" customWidth="1"/>
    <col min="5354" max="5354" width="19" style="1363" customWidth="1"/>
    <col min="5355" max="5376" width="0" style="1363" hidden="1" customWidth="1"/>
    <col min="5377" max="5377" width="9" style="1363"/>
    <col min="5378" max="5378" width="8.875" style="1363" bestFit="1" customWidth="1"/>
    <col min="5379" max="5606" width="9" style="1363"/>
    <col min="5607" max="5607" width="6.75" style="1363" customWidth="1"/>
    <col min="5608" max="5608" width="57.25" style="1363" customWidth="1"/>
    <col min="5609" max="5609" width="11.5" style="1363" customWidth="1"/>
    <col min="5610" max="5610" width="19" style="1363" customWidth="1"/>
    <col min="5611" max="5632" width="0" style="1363" hidden="1" customWidth="1"/>
    <col min="5633" max="5633" width="9" style="1363"/>
    <col min="5634" max="5634" width="8.875" style="1363" bestFit="1" customWidth="1"/>
    <col min="5635" max="5862" width="9" style="1363"/>
    <col min="5863" max="5863" width="6.75" style="1363" customWidth="1"/>
    <col min="5864" max="5864" width="57.25" style="1363" customWidth="1"/>
    <col min="5865" max="5865" width="11.5" style="1363" customWidth="1"/>
    <col min="5866" max="5866" width="19" style="1363" customWidth="1"/>
    <col min="5867" max="5888" width="0" style="1363" hidden="1" customWidth="1"/>
    <col min="5889" max="5889" width="9" style="1363"/>
    <col min="5890" max="5890" width="8.875" style="1363" bestFit="1" customWidth="1"/>
    <col min="5891" max="6118" width="9" style="1363"/>
    <col min="6119" max="6119" width="6.75" style="1363" customWidth="1"/>
    <col min="6120" max="6120" width="57.25" style="1363" customWidth="1"/>
    <col min="6121" max="6121" width="11.5" style="1363" customWidth="1"/>
    <col min="6122" max="6122" width="19" style="1363" customWidth="1"/>
    <col min="6123" max="6144" width="0" style="1363" hidden="1" customWidth="1"/>
    <col min="6145" max="6145" width="9" style="1363"/>
    <col min="6146" max="6146" width="8.875" style="1363" bestFit="1" customWidth="1"/>
    <col min="6147" max="6374" width="9" style="1363"/>
    <col min="6375" max="6375" width="6.75" style="1363" customWidth="1"/>
    <col min="6376" max="6376" width="57.25" style="1363" customWidth="1"/>
    <col min="6377" max="6377" width="11.5" style="1363" customWidth="1"/>
    <col min="6378" max="6378" width="19" style="1363" customWidth="1"/>
    <col min="6379" max="6400" width="0" style="1363" hidden="1" customWidth="1"/>
    <col min="6401" max="6401" width="9" style="1363"/>
    <col min="6402" max="6402" width="8.875" style="1363" bestFit="1" customWidth="1"/>
    <col min="6403" max="6630" width="9" style="1363"/>
    <col min="6631" max="6631" width="6.75" style="1363" customWidth="1"/>
    <col min="6632" max="6632" width="57.25" style="1363" customWidth="1"/>
    <col min="6633" max="6633" width="11.5" style="1363" customWidth="1"/>
    <col min="6634" max="6634" width="19" style="1363" customWidth="1"/>
    <col min="6635" max="6656" width="0" style="1363" hidden="1" customWidth="1"/>
    <col min="6657" max="6657" width="9" style="1363"/>
    <col min="6658" max="6658" width="8.875" style="1363" bestFit="1" customWidth="1"/>
    <col min="6659" max="6886" width="9" style="1363"/>
    <col min="6887" max="6887" width="6.75" style="1363" customWidth="1"/>
    <col min="6888" max="6888" width="57.25" style="1363" customWidth="1"/>
    <col min="6889" max="6889" width="11.5" style="1363" customWidth="1"/>
    <col min="6890" max="6890" width="19" style="1363" customWidth="1"/>
    <col min="6891" max="6912" width="0" style="1363" hidden="1" customWidth="1"/>
    <col min="6913" max="6913" width="9" style="1363"/>
    <col min="6914" max="6914" width="8.875" style="1363" bestFit="1" customWidth="1"/>
    <col min="6915" max="7142" width="9" style="1363"/>
    <col min="7143" max="7143" width="6.75" style="1363" customWidth="1"/>
    <col min="7144" max="7144" width="57.25" style="1363" customWidth="1"/>
    <col min="7145" max="7145" width="11.5" style="1363" customWidth="1"/>
    <col min="7146" max="7146" width="19" style="1363" customWidth="1"/>
    <col min="7147" max="7168" width="0" style="1363" hidden="1" customWidth="1"/>
    <col min="7169" max="7169" width="9" style="1363"/>
    <col min="7170" max="7170" width="8.875" style="1363" bestFit="1" customWidth="1"/>
    <col min="7171" max="7398" width="9" style="1363"/>
    <col min="7399" max="7399" width="6.75" style="1363" customWidth="1"/>
    <col min="7400" max="7400" width="57.25" style="1363" customWidth="1"/>
    <col min="7401" max="7401" width="11.5" style="1363" customWidth="1"/>
    <col min="7402" max="7402" width="19" style="1363" customWidth="1"/>
    <col min="7403" max="7424" width="0" style="1363" hidden="1" customWidth="1"/>
    <col min="7425" max="7425" width="9" style="1363"/>
    <col min="7426" max="7426" width="8.875" style="1363" bestFit="1" customWidth="1"/>
    <col min="7427" max="7654" width="9" style="1363"/>
    <col min="7655" max="7655" width="6.75" style="1363" customWidth="1"/>
    <col min="7656" max="7656" width="57.25" style="1363" customWidth="1"/>
    <col min="7657" max="7657" width="11.5" style="1363" customWidth="1"/>
    <col min="7658" max="7658" width="19" style="1363" customWidth="1"/>
    <col min="7659" max="7680" width="0" style="1363" hidden="1" customWidth="1"/>
    <col min="7681" max="7681" width="9" style="1363"/>
    <col min="7682" max="7682" width="8.875" style="1363" bestFit="1" customWidth="1"/>
    <col min="7683" max="7910" width="9" style="1363"/>
    <col min="7911" max="7911" width="6.75" style="1363" customWidth="1"/>
    <col min="7912" max="7912" width="57.25" style="1363" customWidth="1"/>
    <col min="7913" max="7913" width="11.5" style="1363" customWidth="1"/>
    <col min="7914" max="7914" width="19" style="1363" customWidth="1"/>
    <col min="7915" max="7936" width="0" style="1363" hidden="1" customWidth="1"/>
    <col min="7937" max="7937" width="9" style="1363"/>
    <col min="7938" max="7938" width="8.875" style="1363" bestFit="1" customWidth="1"/>
    <col min="7939" max="8166" width="9" style="1363"/>
    <col min="8167" max="8167" width="6.75" style="1363" customWidth="1"/>
    <col min="8168" max="8168" width="57.25" style="1363" customWidth="1"/>
    <col min="8169" max="8169" width="11.5" style="1363" customWidth="1"/>
    <col min="8170" max="8170" width="19" style="1363" customWidth="1"/>
    <col min="8171" max="8192" width="0" style="1363" hidden="1" customWidth="1"/>
    <col min="8193" max="8193" width="9" style="1363"/>
    <col min="8194" max="8194" width="8.875" style="1363" bestFit="1" customWidth="1"/>
    <col min="8195" max="8422" width="9" style="1363"/>
    <col min="8423" max="8423" width="6.75" style="1363" customWidth="1"/>
    <col min="8424" max="8424" width="57.25" style="1363" customWidth="1"/>
    <col min="8425" max="8425" width="11.5" style="1363" customWidth="1"/>
    <col min="8426" max="8426" width="19" style="1363" customWidth="1"/>
    <col min="8427" max="8448" width="0" style="1363" hidden="1" customWidth="1"/>
    <col min="8449" max="8449" width="9" style="1363"/>
    <col min="8450" max="8450" width="8.875" style="1363" bestFit="1" customWidth="1"/>
    <col min="8451" max="8678" width="9" style="1363"/>
    <col min="8679" max="8679" width="6.75" style="1363" customWidth="1"/>
    <col min="8680" max="8680" width="57.25" style="1363" customWidth="1"/>
    <col min="8681" max="8681" width="11.5" style="1363" customWidth="1"/>
    <col min="8682" max="8682" width="19" style="1363" customWidth="1"/>
    <col min="8683" max="8704" width="0" style="1363" hidden="1" customWidth="1"/>
    <col min="8705" max="8705" width="9" style="1363"/>
    <col min="8706" max="8706" width="8.875" style="1363" bestFit="1" customWidth="1"/>
    <col min="8707" max="8934" width="9" style="1363"/>
    <col min="8935" max="8935" width="6.75" style="1363" customWidth="1"/>
    <col min="8936" max="8936" width="57.25" style="1363" customWidth="1"/>
    <col min="8937" max="8937" width="11.5" style="1363" customWidth="1"/>
    <col min="8938" max="8938" width="19" style="1363" customWidth="1"/>
    <col min="8939" max="8960" width="0" style="1363" hidden="1" customWidth="1"/>
    <col min="8961" max="8961" width="9" style="1363"/>
    <col min="8962" max="8962" width="8.875" style="1363" bestFit="1" customWidth="1"/>
    <col min="8963" max="9190" width="9" style="1363"/>
    <col min="9191" max="9191" width="6.75" style="1363" customWidth="1"/>
    <col min="9192" max="9192" width="57.25" style="1363" customWidth="1"/>
    <col min="9193" max="9193" width="11.5" style="1363" customWidth="1"/>
    <col min="9194" max="9194" width="19" style="1363" customWidth="1"/>
    <col min="9195" max="9216" width="0" style="1363" hidden="1" customWidth="1"/>
    <col min="9217" max="9217" width="9" style="1363"/>
    <col min="9218" max="9218" width="8.875" style="1363" bestFit="1" customWidth="1"/>
    <col min="9219" max="9446" width="9" style="1363"/>
    <col min="9447" max="9447" width="6.75" style="1363" customWidth="1"/>
    <col min="9448" max="9448" width="57.25" style="1363" customWidth="1"/>
    <col min="9449" max="9449" width="11.5" style="1363" customWidth="1"/>
    <col min="9450" max="9450" width="19" style="1363" customWidth="1"/>
    <col min="9451" max="9472" width="0" style="1363" hidden="1" customWidth="1"/>
    <col min="9473" max="9473" width="9" style="1363"/>
    <col min="9474" max="9474" width="8.875" style="1363" bestFit="1" customWidth="1"/>
    <col min="9475" max="9702" width="9" style="1363"/>
    <col min="9703" max="9703" width="6.75" style="1363" customWidth="1"/>
    <col min="9704" max="9704" width="57.25" style="1363" customWidth="1"/>
    <col min="9705" max="9705" width="11.5" style="1363" customWidth="1"/>
    <col min="9706" max="9706" width="19" style="1363" customWidth="1"/>
    <col min="9707" max="9728" width="0" style="1363" hidden="1" customWidth="1"/>
    <col min="9729" max="9729" width="9" style="1363"/>
    <col min="9730" max="9730" width="8.875" style="1363" bestFit="1" customWidth="1"/>
    <col min="9731" max="9958" width="9" style="1363"/>
    <col min="9959" max="9959" width="6.75" style="1363" customWidth="1"/>
    <col min="9960" max="9960" width="57.25" style="1363" customWidth="1"/>
    <col min="9961" max="9961" width="11.5" style="1363" customWidth="1"/>
    <col min="9962" max="9962" width="19" style="1363" customWidth="1"/>
    <col min="9963" max="9984" width="0" style="1363" hidden="1" customWidth="1"/>
    <col min="9985" max="9985" width="9" style="1363"/>
    <col min="9986" max="9986" width="8.875" style="1363" bestFit="1" customWidth="1"/>
    <col min="9987" max="10214" width="9" style="1363"/>
    <col min="10215" max="10215" width="6.75" style="1363" customWidth="1"/>
    <col min="10216" max="10216" width="57.25" style="1363" customWidth="1"/>
    <col min="10217" max="10217" width="11.5" style="1363" customWidth="1"/>
    <col min="10218" max="10218" width="19" style="1363" customWidth="1"/>
    <col min="10219" max="10240" width="0" style="1363" hidden="1" customWidth="1"/>
    <col min="10241" max="10241" width="9" style="1363"/>
    <col min="10242" max="10242" width="8.875" style="1363" bestFit="1" customWidth="1"/>
    <col min="10243" max="10470" width="9" style="1363"/>
    <col min="10471" max="10471" width="6.75" style="1363" customWidth="1"/>
    <col min="10472" max="10472" width="57.25" style="1363" customWidth="1"/>
    <col min="10473" max="10473" width="11.5" style="1363" customWidth="1"/>
    <col min="10474" max="10474" width="19" style="1363" customWidth="1"/>
    <col min="10475" max="10496" width="0" style="1363" hidden="1" customWidth="1"/>
    <col min="10497" max="10497" width="9" style="1363"/>
    <col min="10498" max="10498" width="8.875" style="1363" bestFit="1" customWidth="1"/>
    <col min="10499" max="10726" width="9" style="1363"/>
    <col min="10727" max="10727" width="6.75" style="1363" customWidth="1"/>
    <col min="10728" max="10728" width="57.25" style="1363" customWidth="1"/>
    <col min="10729" max="10729" width="11.5" style="1363" customWidth="1"/>
    <col min="10730" max="10730" width="19" style="1363" customWidth="1"/>
    <col min="10731" max="10752" width="0" style="1363" hidden="1" customWidth="1"/>
    <col min="10753" max="10753" width="9" style="1363"/>
    <col min="10754" max="10754" width="8.875" style="1363" bestFit="1" customWidth="1"/>
    <col min="10755" max="10982" width="9" style="1363"/>
    <col min="10983" max="10983" width="6.75" style="1363" customWidth="1"/>
    <col min="10984" max="10984" width="57.25" style="1363" customWidth="1"/>
    <col min="10985" max="10985" width="11.5" style="1363" customWidth="1"/>
    <col min="10986" max="10986" width="19" style="1363" customWidth="1"/>
    <col min="10987" max="11008" width="0" style="1363" hidden="1" customWidth="1"/>
    <col min="11009" max="11009" width="9" style="1363"/>
    <col min="11010" max="11010" width="8.875" style="1363" bestFit="1" customWidth="1"/>
    <col min="11011" max="11238" width="9" style="1363"/>
    <col min="11239" max="11239" width="6.75" style="1363" customWidth="1"/>
    <col min="11240" max="11240" width="57.25" style="1363" customWidth="1"/>
    <col min="11241" max="11241" width="11.5" style="1363" customWidth="1"/>
    <col min="11242" max="11242" width="19" style="1363" customWidth="1"/>
    <col min="11243" max="11264" width="0" style="1363" hidden="1" customWidth="1"/>
    <col min="11265" max="11265" width="9" style="1363"/>
    <col min="11266" max="11266" width="8.875" style="1363" bestFit="1" customWidth="1"/>
    <col min="11267" max="11494" width="9" style="1363"/>
    <col min="11495" max="11495" width="6.75" style="1363" customWidth="1"/>
    <col min="11496" max="11496" width="57.25" style="1363" customWidth="1"/>
    <col min="11497" max="11497" width="11.5" style="1363" customWidth="1"/>
    <col min="11498" max="11498" width="19" style="1363" customWidth="1"/>
    <col min="11499" max="11520" width="0" style="1363" hidden="1" customWidth="1"/>
    <col min="11521" max="11521" width="9" style="1363"/>
    <col min="11522" max="11522" width="8.875" style="1363" bestFit="1" customWidth="1"/>
    <col min="11523" max="11750" width="9" style="1363"/>
    <col min="11751" max="11751" width="6.75" style="1363" customWidth="1"/>
    <col min="11752" max="11752" width="57.25" style="1363" customWidth="1"/>
    <col min="11753" max="11753" width="11.5" style="1363" customWidth="1"/>
    <col min="11754" max="11754" width="19" style="1363" customWidth="1"/>
    <col min="11755" max="11776" width="0" style="1363" hidden="1" customWidth="1"/>
    <col min="11777" max="11777" width="9" style="1363"/>
    <col min="11778" max="11778" width="8.875" style="1363" bestFit="1" customWidth="1"/>
    <col min="11779" max="12006" width="9" style="1363"/>
    <col min="12007" max="12007" width="6.75" style="1363" customWidth="1"/>
    <col min="12008" max="12008" width="57.25" style="1363" customWidth="1"/>
    <col min="12009" max="12009" width="11.5" style="1363" customWidth="1"/>
    <col min="12010" max="12010" width="19" style="1363" customWidth="1"/>
    <col min="12011" max="12032" width="0" style="1363" hidden="1" customWidth="1"/>
    <col min="12033" max="12033" width="9" style="1363"/>
    <col min="12034" max="12034" width="8.875" style="1363" bestFit="1" customWidth="1"/>
    <col min="12035" max="12262" width="9" style="1363"/>
    <col min="12263" max="12263" width="6.75" style="1363" customWidth="1"/>
    <col min="12264" max="12264" width="57.25" style="1363" customWidth="1"/>
    <col min="12265" max="12265" width="11.5" style="1363" customWidth="1"/>
    <col min="12266" max="12266" width="19" style="1363" customWidth="1"/>
    <col min="12267" max="12288" width="0" style="1363" hidden="1" customWidth="1"/>
    <col min="12289" max="12289" width="9" style="1363"/>
    <col min="12290" max="12290" width="8.875" style="1363" bestFit="1" customWidth="1"/>
    <col min="12291" max="12518" width="9" style="1363"/>
    <col min="12519" max="12519" width="6.75" style="1363" customWidth="1"/>
    <col min="12520" max="12520" width="57.25" style="1363" customWidth="1"/>
    <col min="12521" max="12521" width="11.5" style="1363" customWidth="1"/>
    <col min="12522" max="12522" width="19" style="1363" customWidth="1"/>
    <col min="12523" max="12544" width="0" style="1363" hidden="1" customWidth="1"/>
    <col min="12545" max="12545" width="9" style="1363"/>
    <col min="12546" max="12546" width="8.875" style="1363" bestFit="1" customWidth="1"/>
    <col min="12547" max="12774" width="9" style="1363"/>
    <col min="12775" max="12775" width="6.75" style="1363" customWidth="1"/>
    <col min="12776" max="12776" width="57.25" style="1363" customWidth="1"/>
    <col min="12777" max="12777" width="11.5" style="1363" customWidth="1"/>
    <col min="12778" max="12778" width="19" style="1363" customWidth="1"/>
    <col min="12779" max="12800" width="0" style="1363" hidden="1" customWidth="1"/>
    <col min="12801" max="12801" width="9" style="1363"/>
    <col min="12802" max="12802" width="8.875" style="1363" bestFit="1" customWidth="1"/>
    <col min="12803" max="13030" width="9" style="1363"/>
    <col min="13031" max="13031" width="6.75" style="1363" customWidth="1"/>
    <col min="13032" max="13032" width="57.25" style="1363" customWidth="1"/>
    <col min="13033" max="13033" width="11.5" style="1363" customWidth="1"/>
    <col min="13034" max="13034" width="19" style="1363" customWidth="1"/>
    <col min="13035" max="13056" width="0" style="1363" hidden="1" customWidth="1"/>
    <col min="13057" max="13057" width="9" style="1363"/>
    <col min="13058" max="13058" width="8.875" style="1363" bestFit="1" customWidth="1"/>
    <col min="13059" max="13286" width="9" style="1363"/>
    <col min="13287" max="13287" width="6.75" style="1363" customWidth="1"/>
    <col min="13288" max="13288" width="57.25" style="1363" customWidth="1"/>
    <col min="13289" max="13289" width="11.5" style="1363" customWidth="1"/>
    <col min="13290" max="13290" width="19" style="1363" customWidth="1"/>
    <col min="13291" max="13312" width="0" style="1363" hidden="1" customWidth="1"/>
    <col min="13313" max="13313" width="9" style="1363"/>
    <col min="13314" max="13314" width="8.875" style="1363" bestFit="1" customWidth="1"/>
    <col min="13315" max="13542" width="9" style="1363"/>
    <col min="13543" max="13543" width="6.75" style="1363" customWidth="1"/>
    <col min="13544" max="13544" width="57.25" style="1363" customWidth="1"/>
    <col min="13545" max="13545" width="11.5" style="1363" customWidth="1"/>
    <col min="13546" max="13546" width="19" style="1363" customWidth="1"/>
    <col min="13547" max="13568" width="0" style="1363" hidden="1" customWidth="1"/>
    <col min="13569" max="13569" width="9" style="1363"/>
    <col min="13570" max="13570" width="8.875" style="1363" bestFit="1" customWidth="1"/>
    <col min="13571" max="13798" width="9" style="1363"/>
    <col min="13799" max="13799" width="6.75" style="1363" customWidth="1"/>
    <col min="13800" max="13800" width="57.25" style="1363" customWidth="1"/>
    <col min="13801" max="13801" width="11.5" style="1363" customWidth="1"/>
    <col min="13802" max="13802" width="19" style="1363" customWidth="1"/>
    <col min="13803" max="13824" width="0" style="1363" hidden="1" customWidth="1"/>
    <col min="13825" max="13825" width="9" style="1363"/>
    <col min="13826" max="13826" width="8.875" style="1363" bestFit="1" customWidth="1"/>
    <col min="13827" max="14054" width="9" style="1363"/>
    <col min="14055" max="14055" width="6.75" style="1363" customWidth="1"/>
    <col min="14056" max="14056" width="57.25" style="1363" customWidth="1"/>
    <col min="14057" max="14057" width="11.5" style="1363" customWidth="1"/>
    <col min="14058" max="14058" width="19" style="1363" customWidth="1"/>
    <col min="14059" max="14080" width="0" style="1363" hidden="1" customWidth="1"/>
    <col min="14081" max="14081" width="9" style="1363"/>
    <col min="14082" max="14082" width="8.875" style="1363" bestFit="1" customWidth="1"/>
    <col min="14083" max="14310" width="9" style="1363"/>
    <col min="14311" max="14311" width="6.75" style="1363" customWidth="1"/>
    <col min="14312" max="14312" width="57.25" style="1363" customWidth="1"/>
    <col min="14313" max="14313" width="11.5" style="1363" customWidth="1"/>
    <col min="14314" max="14314" width="19" style="1363" customWidth="1"/>
    <col min="14315" max="14336" width="0" style="1363" hidden="1" customWidth="1"/>
    <col min="14337" max="14337" width="9" style="1363"/>
    <col min="14338" max="14338" width="8.875" style="1363" bestFit="1" customWidth="1"/>
    <col min="14339" max="14566" width="9" style="1363"/>
    <col min="14567" max="14567" width="6.75" style="1363" customWidth="1"/>
    <col min="14568" max="14568" width="57.25" style="1363" customWidth="1"/>
    <col min="14569" max="14569" width="11.5" style="1363" customWidth="1"/>
    <col min="14570" max="14570" width="19" style="1363" customWidth="1"/>
    <col min="14571" max="14592" width="0" style="1363" hidden="1" customWidth="1"/>
    <col min="14593" max="14593" width="9" style="1363"/>
    <col min="14594" max="14594" width="8.875" style="1363" bestFit="1" customWidth="1"/>
    <col min="14595" max="14822" width="9" style="1363"/>
    <col min="14823" max="14823" width="6.75" style="1363" customWidth="1"/>
    <col min="14824" max="14824" width="57.25" style="1363" customWidth="1"/>
    <col min="14825" max="14825" width="11.5" style="1363" customWidth="1"/>
    <col min="14826" max="14826" width="19" style="1363" customWidth="1"/>
    <col min="14827" max="14848" width="0" style="1363" hidden="1" customWidth="1"/>
    <col min="14849" max="14849" width="9" style="1363"/>
    <col min="14850" max="14850" width="8.875" style="1363" bestFit="1" customWidth="1"/>
    <col min="14851" max="15078" width="9" style="1363"/>
    <col min="15079" max="15079" width="6.75" style="1363" customWidth="1"/>
    <col min="15080" max="15080" width="57.25" style="1363" customWidth="1"/>
    <col min="15081" max="15081" width="11.5" style="1363" customWidth="1"/>
    <col min="15082" max="15082" width="19" style="1363" customWidth="1"/>
    <col min="15083" max="15104" width="0" style="1363" hidden="1" customWidth="1"/>
    <col min="15105" max="15105" width="9" style="1363"/>
    <col min="15106" max="15106" width="8.875" style="1363" bestFit="1" customWidth="1"/>
    <col min="15107" max="15334" width="9" style="1363"/>
    <col min="15335" max="15335" width="6.75" style="1363" customWidth="1"/>
    <col min="15336" max="15336" width="57.25" style="1363" customWidth="1"/>
    <col min="15337" max="15337" width="11.5" style="1363" customWidth="1"/>
    <col min="15338" max="15338" width="19" style="1363" customWidth="1"/>
    <col min="15339" max="15360" width="0" style="1363" hidden="1" customWidth="1"/>
    <col min="15361" max="15361" width="9" style="1363"/>
    <col min="15362" max="15362" width="8.875" style="1363" bestFit="1" customWidth="1"/>
    <col min="15363" max="15590" width="9" style="1363"/>
    <col min="15591" max="15591" width="6.75" style="1363" customWidth="1"/>
    <col min="15592" max="15592" width="57.25" style="1363" customWidth="1"/>
    <col min="15593" max="15593" width="11.5" style="1363" customWidth="1"/>
    <col min="15594" max="15594" width="19" style="1363" customWidth="1"/>
    <col min="15595" max="15616" width="0" style="1363" hidden="1" customWidth="1"/>
    <col min="15617" max="15617" width="9" style="1363"/>
    <col min="15618" max="15618" width="8.875" style="1363" bestFit="1" customWidth="1"/>
    <col min="15619" max="15846" width="9" style="1363"/>
    <col min="15847" max="15847" width="6.75" style="1363" customWidth="1"/>
    <col min="15848" max="15848" width="57.25" style="1363" customWidth="1"/>
    <col min="15849" max="15849" width="11.5" style="1363" customWidth="1"/>
    <col min="15850" max="15850" width="19" style="1363" customWidth="1"/>
    <col min="15851" max="15872" width="0" style="1363" hidden="1" customWidth="1"/>
    <col min="15873" max="15873" width="9" style="1363"/>
    <col min="15874" max="15874" width="8.875" style="1363" bestFit="1" customWidth="1"/>
    <col min="15875" max="16102" width="9" style="1363"/>
    <col min="16103" max="16103" width="6.75" style="1363" customWidth="1"/>
    <col min="16104" max="16104" width="57.25" style="1363" customWidth="1"/>
    <col min="16105" max="16105" width="11.5" style="1363" customWidth="1"/>
    <col min="16106" max="16106" width="19" style="1363" customWidth="1"/>
    <col min="16107" max="16128" width="0" style="1363" hidden="1" customWidth="1"/>
    <col min="16129" max="16129" width="9" style="1363"/>
    <col min="16130" max="16130" width="8.875" style="1363" bestFit="1" customWidth="1"/>
    <col min="16131" max="16384" width="9" style="1363"/>
  </cols>
  <sheetData>
    <row r="1" spans="1:8" ht="121.5" customHeight="1">
      <c r="C1" s="1364"/>
      <c r="D1" s="1364"/>
      <c r="E1" s="1612" t="s">
        <v>1012</v>
      </c>
      <c r="F1" s="1613"/>
      <c r="G1" s="1613"/>
      <c r="H1" s="1613"/>
    </row>
    <row r="2" spans="1:8" ht="44.45" customHeight="1">
      <c r="B2" s="1622"/>
      <c r="C2" s="1622"/>
      <c r="D2" s="1622"/>
    </row>
    <row r="3" spans="1:8" ht="81.75" customHeight="1">
      <c r="A3" s="1623" t="s">
        <v>1013</v>
      </c>
      <c r="B3" s="1623"/>
      <c r="C3" s="1623"/>
      <c r="D3" s="1623"/>
      <c r="E3" s="1623"/>
      <c r="F3" s="1623"/>
      <c r="G3" s="1623"/>
      <c r="H3" s="1623"/>
    </row>
    <row r="4" spans="1:8" s="1365" customFormat="1" ht="27.6" customHeight="1">
      <c r="A4" s="1624" t="s">
        <v>80</v>
      </c>
      <c r="B4" s="1624" t="s">
        <v>979</v>
      </c>
      <c r="C4" s="1624" t="s">
        <v>980</v>
      </c>
      <c r="D4" s="1624" t="s">
        <v>981</v>
      </c>
      <c r="E4" s="1624" t="s">
        <v>982</v>
      </c>
      <c r="F4" s="1624" t="s">
        <v>983</v>
      </c>
      <c r="G4" s="1628" t="s">
        <v>984</v>
      </c>
      <c r="H4" s="1629"/>
    </row>
    <row r="5" spans="1:8" s="1365" customFormat="1" ht="43.5" customHeight="1">
      <c r="A5" s="1625"/>
      <c r="B5" s="1625"/>
      <c r="C5" s="1625"/>
      <c r="D5" s="1626"/>
      <c r="E5" s="1626"/>
      <c r="F5" s="1626"/>
      <c r="G5" s="1366" t="s">
        <v>985</v>
      </c>
      <c r="H5" s="1366" t="s">
        <v>986</v>
      </c>
    </row>
    <row r="6" spans="1:8" s="1365" customFormat="1" ht="19.899999999999999" customHeight="1">
      <c r="A6" s="1626"/>
      <c r="B6" s="1627"/>
      <c r="C6" s="1626"/>
      <c r="D6" s="1366" t="s">
        <v>21</v>
      </c>
      <c r="E6" s="1366" t="s">
        <v>3</v>
      </c>
      <c r="F6" s="1366" t="s">
        <v>3</v>
      </c>
      <c r="G6" s="1366" t="s">
        <v>3</v>
      </c>
      <c r="H6" s="1366" t="s">
        <v>987</v>
      </c>
    </row>
    <row r="7" spans="1:8" s="1369" customFormat="1" ht="20.25" customHeight="1">
      <c r="A7" s="1367">
        <v>1</v>
      </c>
      <c r="B7" s="1367">
        <v>2</v>
      </c>
      <c r="C7" s="1367">
        <v>3</v>
      </c>
      <c r="D7" s="1368">
        <v>4</v>
      </c>
      <c r="E7" s="1367">
        <v>5</v>
      </c>
      <c r="F7" s="1367">
        <v>6</v>
      </c>
      <c r="G7" s="1367">
        <v>6</v>
      </c>
      <c r="H7" s="1367">
        <v>7</v>
      </c>
    </row>
    <row r="8" spans="1:8" s="1370" customFormat="1" ht="15.75">
      <c r="A8" s="1614">
        <v>1</v>
      </c>
      <c r="B8" s="1614" t="s">
        <v>988</v>
      </c>
      <c r="C8" s="1403" t="s">
        <v>436</v>
      </c>
      <c r="D8" s="1618">
        <v>0</v>
      </c>
      <c r="E8" s="1404" t="s">
        <v>733</v>
      </c>
      <c r="F8" s="1405">
        <v>0</v>
      </c>
      <c r="G8" s="1406">
        <v>0.3</v>
      </c>
      <c r="H8" s="1407" t="s">
        <v>733</v>
      </c>
    </row>
    <row r="9" spans="1:8">
      <c r="A9" s="1615"/>
      <c r="B9" s="1615"/>
      <c r="C9" s="1403" t="s">
        <v>437</v>
      </c>
      <c r="D9" s="1619"/>
      <c r="E9" s="1404" t="s">
        <v>733</v>
      </c>
      <c r="F9" s="1405">
        <v>0</v>
      </c>
      <c r="G9" s="1406">
        <v>0.3</v>
      </c>
      <c r="H9" s="1407" t="s">
        <v>733</v>
      </c>
    </row>
    <row r="10" spans="1:8" s="1371" customFormat="1" ht="15.75">
      <c r="A10" s="1615"/>
      <c r="B10" s="1615"/>
      <c r="C10" s="1403" t="s">
        <v>438</v>
      </c>
      <c r="D10" s="1619"/>
      <c r="E10" s="1404" t="s">
        <v>733</v>
      </c>
      <c r="F10" s="1405">
        <v>0</v>
      </c>
      <c r="G10" s="1406">
        <v>0.3</v>
      </c>
      <c r="H10" s="1407" t="s">
        <v>733</v>
      </c>
    </row>
    <row r="11" spans="1:8" s="1371" customFormat="1" ht="15.75">
      <c r="A11" s="1501"/>
      <c r="B11" s="1617"/>
      <c r="C11" s="1408" t="s">
        <v>991</v>
      </c>
      <c r="D11" s="1620"/>
      <c r="E11" s="1404" t="s">
        <v>733</v>
      </c>
      <c r="F11" s="1405">
        <v>0</v>
      </c>
      <c r="G11" s="1406">
        <v>0.3</v>
      </c>
      <c r="H11" s="1407" t="s">
        <v>733</v>
      </c>
    </row>
    <row r="12" spans="1:8" s="1371" customFormat="1" ht="15.75">
      <c r="A12" s="1616"/>
      <c r="B12" s="1616"/>
      <c r="C12" s="1403" t="s">
        <v>992</v>
      </c>
      <c r="D12" s="1621"/>
      <c r="E12" s="1404" t="s">
        <v>733</v>
      </c>
      <c r="F12" s="1405">
        <v>0</v>
      </c>
      <c r="G12" s="1406">
        <v>0.3</v>
      </c>
      <c r="H12" s="1407" t="s">
        <v>733</v>
      </c>
    </row>
    <row r="13" spans="1:8" s="1371" customFormat="1" ht="15.75">
      <c r="A13" s="1370"/>
    </row>
    <row r="14" spans="1:8" s="1371" customFormat="1" ht="15.75">
      <c r="A14" s="1370"/>
    </row>
    <row r="15" spans="1:8" s="1371" customFormat="1" ht="15.75">
      <c r="A15" s="1370"/>
    </row>
    <row r="16" spans="1:8" s="1371" customFormat="1" ht="15.75">
      <c r="A16" s="1370"/>
    </row>
  </sheetData>
  <mergeCells count="13">
    <mergeCell ref="E1:H1"/>
    <mergeCell ref="A8:A12"/>
    <mergeCell ref="B8:B12"/>
    <mergeCell ref="D8:D12"/>
    <mergeCell ref="B2:D2"/>
    <mergeCell ref="A3:H3"/>
    <mergeCell ref="A4:A6"/>
    <mergeCell ref="B4:B6"/>
    <mergeCell ref="C4:C6"/>
    <mergeCell ref="D4:D5"/>
    <mergeCell ref="E4:E5"/>
    <mergeCell ref="F4:F5"/>
    <mergeCell ref="G4:H4"/>
  </mergeCells>
  <printOptions horizontalCentered="1"/>
  <pageMargins left="0.11811023622047245" right="0.11811023622047245" top="0.74803149606299213" bottom="0.74803149606299213" header="0.31496062992125984" footer="0.31496062992125984"/>
  <pageSetup paperSize="9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198"/>
  <sheetViews>
    <sheetView view="pageBreakPreview" topLeftCell="A12" zoomScale="60" zoomScaleNormal="100" workbookViewId="0">
      <selection activeCell="L61" sqref="L61"/>
    </sheetView>
  </sheetViews>
  <sheetFormatPr defaultColWidth="8" defaultRowHeight="15"/>
  <cols>
    <col min="1" max="1" width="7.75" style="1295" customWidth="1"/>
    <col min="2" max="2" width="27.75" style="1258" customWidth="1"/>
    <col min="3" max="3" width="24.125" style="1258" customWidth="1"/>
    <col min="4" max="4" width="57.75" style="1258" customWidth="1"/>
    <col min="5" max="5" width="12.5" style="1259" customWidth="1"/>
    <col min="6" max="6" width="13.25" style="1259" customWidth="1"/>
    <col min="7" max="7" width="12.875" style="1259" customWidth="1"/>
    <col min="8" max="8" width="13" style="1260" customWidth="1"/>
    <col min="9" max="9" width="12.375" style="1260" customWidth="1"/>
    <col min="10" max="10" width="11.875" style="1260" customWidth="1"/>
    <col min="11" max="11" width="11.625" style="1260" customWidth="1"/>
    <col min="12" max="13" width="12.5" style="1260" customWidth="1"/>
    <col min="14" max="14" width="12" style="1260" customWidth="1"/>
    <col min="15" max="15" width="12.5" style="1260" customWidth="1"/>
    <col min="16" max="16384" width="8" style="1260"/>
  </cols>
  <sheetData>
    <row r="1" spans="1:9" ht="114.75" customHeight="1">
      <c r="A1" s="1591"/>
      <c r="B1" s="1591"/>
      <c r="C1" s="1591"/>
      <c r="E1" s="1593" t="s">
        <v>1014</v>
      </c>
      <c r="F1" s="1594"/>
      <c r="G1" s="1594"/>
      <c r="H1" s="1594"/>
      <c r="I1" s="1594"/>
    </row>
    <row r="2" spans="1:9" hidden="1">
      <c r="A2" s="1591"/>
      <c r="B2" s="1591"/>
      <c r="C2" s="1591"/>
    </row>
    <row r="3" spans="1:9" hidden="1">
      <c r="A3" s="1591"/>
      <c r="B3" s="1591"/>
      <c r="C3" s="1591"/>
    </row>
    <row r="4" spans="1:9" ht="18.75" hidden="1">
      <c r="A4" s="1401"/>
      <c r="B4" s="1262"/>
      <c r="C4" s="1262"/>
    </row>
    <row r="5" spans="1:9" ht="18.75" hidden="1">
      <c r="A5" s="1591"/>
      <c r="B5" s="1591"/>
      <c r="C5" s="1591"/>
    </row>
    <row r="6" spans="1:9" ht="15.75">
      <c r="A6" s="1592" t="s">
        <v>787</v>
      </c>
      <c r="B6" s="1592"/>
      <c r="C6" s="1592"/>
      <c r="D6" s="1592"/>
      <c r="E6" s="1592"/>
      <c r="F6" s="1592"/>
    </row>
    <row r="7" spans="1:9" ht="36.75" customHeight="1">
      <c r="A7" s="1590" t="s">
        <v>788</v>
      </c>
      <c r="B7" s="1590"/>
      <c r="C7" s="1590"/>
      <c r="D7" s="1590"/>
      <c r="E7" s="1590"/>
      <c r="F7" s="1590"/>
    </row>
    <row r="8" spans="1:9" ht="4.7" hidden="1" customHeight="1">
      <c r="A8" s="1263"/>
      <c r="B8" s="1264"/>
      <c r="C8" s="1264"/>
      <c r="D8" s="1264"/>
      <c r="E8" s="1265"/>
      <c r="F8" s="1265"/>
    </row>
    <row r="9" spans="1:9" ht="14.25" customHeight="1">
      <c r="A9" s="1590" t="s">
        <v>789</v>
      </c>
      <c r="B9" s="1590"/>
      <c r="C9" s="1590"/>
      <c r="D9" s="1590"/>
      <c r="E9" s="1590"/>
      <c r="F9" s="1590"/>
    </row>
    <row r="10" spans="1:9" ht="15.75" hidden="1">
      <c r="A10" s="1590"/>
      <c r="B10" s="1590"/>
      <c r="C10" s="1590"/>
      <c r="D10" s="1590"/>
      <c r="E10" s="1590"/>
      <c r="F10" s="1590"/>
    </row>
    <row r="11" spans="1:9" ht="15.75">
      <c r="A11" s="1590" t="s">
        <v>990</v>
      </c>
      <c r="B11" s="1590"/>
      <c r="C11" s="1590"/>
      <c r="D11" s="1590"/>
      <c r="E11" s="1590"/>
      <c r="F11" s="1590"/>
    </row>
    <row r="12" spans="1:9">
      <c r="A12" s="1266"/>
      <c r="B12" s="1267"/>
      <c r="C12" s="1267"/>
      <c r="D12" s="1267"/>
      <c r="E12" s="1268"/>
      <c r="F12" s="1268"/>
    </row>
    <row r="13" spans="1:9">
      <c r="A13" s="1570" t="s">
        <v>790</v>
      </c>
      <c r="B13" s="1570"/>
      <c r="C13" s="1570"/>
      <c r="D13" s="1570"/>
      <c r="E13" s="1570"/>
      <c r="F13" s="1570"/>
      <c r="G13" s="1269"/>
    </row>
    <row r="14" spans="1:9" ht="30" customHeight="1">
      <c r="A14" s="1589" t="s">
        <v>791</v>
      </c>
      <c r="B14" s="1589"/>
      <c r="C14" s="1509" t="s">
        <v>792</v>
      </c>
      <c r="D14" s="1509"/>
      <c r="E14" s="1509"/>
      <c r="F14" s="1509"/>
      <c r="G14" s="1509"/>
    </row>
    <row r="15" spans="1:9" ht="29.45" customHeight="1">
      <c r="A15" s="1589" t="s">
        <v>793</v>
      </c>
      <c r="B15" s="1589"/>
      <c r="C15" s="1509" t="s">
        <v>794</v>
      </c>
      <c r="D15" s="1509"/>
      <c r="E15" s="1509"/>
      <c r="F15" s="1509"/>
      <c r="G15" s="1509"/>
    </row>
    <row r="16" spans="1:9" ht="30" customHeight="1">
      <c r="A16" s="1589" t="s">
        <v>795</v>
      </c>
      <c r="B16" s="1589"/>
      <c r="C16" s="1509" t="s">
        <v>796</v>
      </c>
      <c r="D16" s="1509"/>
      <c r="E16" s="1509"/>
      <c r="F16" s="1509"/>
      <c r="G16" s="1509"/>
    </row>
    <row r="17" spans="1:7" ht="43.7" customHeight="1">
      <c r="A17" s="1589" t="s">
        <v>797</v>
      </c>
      <c r="B17" s="1589"/>
      <c r="C17" s="1509" t="s">
        <v>798</v>
      </c>
      <c r="D17" s="1509"/>
      <c r="E17" s="1509"/>
      <c r="F17" s="1509"/>
      <c r="G17" s="1509"/>
    </row>
    <row r="18" spans="1:7" ht="21" customHeight="1">
      <c r="A18" s="1588" t="s">
        <v>799</v>
      </c>
      <c r="B18" s="1588"/>
      <c r="C18" s="1588"/>
      <c r="D18" s="1588"/>
      <c r="E18" s="1588"/>
      <c r="F18" s="1588"/>
      <c r="G18" s="1588"/>
    </row>
    <row r="19" spans="1:7">
      <c r="A19" s="1524" t="s">
        <v>80</v>
      </c>
      <c r="B19" s="1509" t="s">
        <v>800</v>
      </c>
      <c r="C19" s="1509" t="s">
        <v>801</v>
      </c>
      <c r="D19" s="1509" t="s">
        <v>802</v>
      </c>
      <c r="E19" s="1509" t="s">
        <v>803</v>
      </c>
      <c r="F19" s="1509"/>
      <c r="G19" s="1509"/>
    </row>
    <row r="20" spans="1:7" ht="5.25" customHeight="1">
      <c r="A20" s="1524"/>
      <c r="B20" s="1509"/>
      <c r="C20" s="1509"/>
      <c r="D20" s="1509"/>
      <c r="E20" s="1509"/>
      <c r="F20" s="1509"/>
      <c r="G20" s="1509"/>
    </row>
    <row r="21" spans="1:7" hidden="1">
      <c r="A21" s="1524"/>
      <c r="B21" s="1509"/>
      <c r="C21" s="1509"/>
      <c r="D21" s="1509"/>
      <c r="E21" s="1509"/>
      <c r="F21" s="1509"/>
      <c r="G21" s="1509"/>
    </row>
    <row r="22" spans="1:7" hidden="1">
      <c r="A22" s="1524"/>
      <c r="B22" s="1509"/>
      <c r="C22" s="1509"/>
      <c r="D22" s="1509"/>
      <c r="E22" s="1509"/>
      <c r="F22" s="1509"/>
      <c r="G22" s="1509"/>
    </row>
    <row r="23" spans="1:7">
      <c r="A23" s="1524"/>
      <c r="B23" s="1509"/>
      <c r="C23" s="1509"/>
      <c r="D23" s="1509"/>
      <c r="E23" s="1509" t="s">
        <v>804</v>
      </c>
      <c r="F23" s="1509" t="s">
        <v>1</v>
      </c>
      <c r="G23" s="1517" t="s">
        <v>3</v>
      </c>
    </row>
    <row r="24" spans="1:7">
      <c r="A24" s="1524"/>
      <c r="B24" s="1509"/>
      <c r="C24" s="1509"/>
      <c r="D24" s="1509"/>
      <c r="E24" s="1509"/>
      <c r="F24" s="1509"/>
      <c r="G24" s="1517"/>
    </row>
    <row r="25" spans="1:7">
      <c r="A25" s="1395" t="s">
        <v>89</v>
      </c>
      <c r="B25" s="1392" t="s">
        <v>733</v>
      </c>
      <c r="C25" s="1392" t="s">
        <v>733</v>
      </c>
      <c r="D25" s="1392" t="s">
        <v>733</v>
      </c>
      <c r="E25" s="1392" t="s">
        <v>733</v>
      </c>
      <c r="F25" s="1392" t="s">
        <v>733</v>
      </c>
      <c r="G25" s="1392" t="s">
        <v>733</v>
      </c>
    </row>
    <row r="26" spans="1:7" hidden="1">
      <c r="A26" s="1395" t="s">
        <v>90</v>
      </c>
      <c r="B26" s="1394"/>
      <c r="C26" s="1394"/>
      <c r="D26" s="1394"/>
      <c r="E26" s="1392"/>
      <c r="F26" s="1392"/>
      <c r="G26" s="1392"/>
    </row>
    <row r="27" spans="1:7" hidden="1">
      <c r="A27" s="1400" t="s">
        <v>91</v>
      </c>
      <c r="B27" s="1394"/>
      <c r="C27" s="1394"/>
      <c r="D27" s="1394"/>
      <c r="E27" s="1392"/>
      <c r="F27" s="1392"/>
      <c r="G27" s="1392"/>
    </row>
    <row r="28" spans="1:7" hidden="1">
      <c r="A28" s="1400" t="s">
        <v>805</v>
      </c>
      <c r="B28" s="1394" t="s">
        <v>805</v>
      </c>
      <c r="C28" s="1394"/>
      <c r="D28" s="1394"/>
      <c r="E28" s="1392"/>
      <c r="F28" s="1392"/>
      <c r="G28" s="1392"/>
    </row>
    <row r="29" spans="1:7" hidden="1">
      <c r="A29" s="1585"/>
      <c r="B29" s="1584" t="s">
        <v>806</v>
      </c>
      <c r="C29" s="1513"/>
      <c r="D29" s="1513"/>
      <c r="E29" s="1517"/>
      <c r="F29" s="1517"/>
      <c r="G29" s="1517"/>
    </row>
    <row r="30" spans="1:7" hidden="1">
      <c r="A30" s="1585"/>
      <c r="B30" s="1584"/>
      <c r="C30" s="1513"/>
      <c r="D30" s="1513"/>
      <c r="E30" s="1517"/>
      <c r="F30" s="1517"/>
      <c r="G30" s="1517"/>
    </row>
    <row r="31" spans="1:7" ht="39" customHeight="1">
      <c r="A31" s="1588" t="s">
        <v>807</v>
      </c>
      <c r="B31" s="1588"/>
      <c r="C31" s="1588"/>
      <c r="D31" s="1588"/>
      <c r="E31" s="1588"/>
      <c r="F31" s="1588"/>
      <c r="G31" s="1588"/>
    </row>
    <row r="32" spans="1:7">
      <c r="A32" s="1524" t="s">
        <v>80</v>
      </c>
      <c r="B32" s="1509" t="s">
        <v>800</v>
      </c>
      <c r="C32" s="1509" t="s">
        <v>801</v>
      </c>
      <c r="D32" s="1509" t="s">
        <v>802</v>
      </c>
      <c r="E32" s="1509" t="s">
        <v>803</v>
      </c>
      <c r="F32" s="1509"/>
      <c r="G32" s="1509"/>
    </row>
    <row r="33" spans="1:7">
      <c r="A33" s="1524"/>
      <c r="B33" s="1509"/>
      <c r="C33" s="1509"/>
      <c r="D33" s="1509"/>
      <c r="E33" s="1509"/>
      <c r="F33" s="1509"/>
      <c r="G33" s="1509"/>
    </row>
    <row r="34" spans="1:7" ht="8.25" customHeight="1">
      <c r="A34" s="1524"/>
      <c r="B34" s="1509"/>
      <c r="C34" s="1509"/>
      <c r="D34" s="1509"/>
      <c r="E34" s="1509"/>
      <c r="F34" s="1509"/>
      <c r="G34" s="1509"/>
    </row>
    <row r="35" spans="1:7" hidden="1">
      <c r="A35" s="1524"/>
      <c r="B35" s="1509"/>
      <c r="C35" s="1509"/>
      <c r="D35" s="1509"/>
      <c r="E35" s="1509"/>
      <c r="F35" s="1509"/>
      <c r="G35" s="1509"/>
    </row>
    <row r="36" spans="1:7" ht="25.7" customHeight="1">
      <c r="A36" s="1524"/>
      <c r="B36" s="1509"/>
      <c r="C36" s="1509"/>
      <c r="D36" s="1509"/>
      <c r="E36" s="1509" t="s">
        <v>804</v>
      </c>
      <c r="F36" s="1509" t="s">
        <v>1</v>
      </c>
      <c r="G36" s="1517" t="s">
        <v>3</v>
      </c>
    </row>
    <row r="37" spans="1:7">
      <c r="A37" s="1524"/>
      <c r="B37" s="1509"/>
      <c r="C37" s="1509"/>
      <c r="D37" s="1509"/>
      <c r="E37" s="1509"/>
      <c r="F37" s="1509"/>
      <c r="G37" s="1517"/>
    </row>
    <row r="38" spans="1:7">
      <c r="A38" s="1395" t="s">
        <v>89</v>
      </c>
      <c r="B38" s="1392" t="s">
        <v>733</v>
      </c>
      <c r="C38" s="1392" t="s">
        <v>733</v>
      </c>
      <c r="D38" s="1392" t="s">
        <v>733</v>
      </c>
      <c r="E38" s="1392" t="s">
        <v>733</v>
      </c>
      <c r="F38" s="1392" t="s">
        <v>733</v>
      </c>
      <c r="G38" s="1392" t="s">
        <v>733</v>
      </c>
    </row>
    <row r="39" spans="1:7" hidden="1">
      <c r="A39" s="1395" t="s">
        <v>90</v>
      </c>
      <c r="B39" s="1394"/>
      <c r="C39" s="1394"/>
      <c r="D39" s="1394"/>
      <c r="E39" s="1392"/>
      <c r="F39" s="1392"/>
      <c r="G39" s="1392"/>
    </row>
    <row r="40" spans="1:7" hidden="1">
      <c r="A40" s="1400" t="s">
        <v>91</v>
      </c>
      <c r="B40" s="1394"/>
      <c r="C40" s="1394"/>
      <c r="D40" s="1394"/>
      <c r="E40" s="1392"/>
      <c r="F40" s="1392"/>
      <c r="G40" s="1392"/>
    </row>
    <row r="41" spans="1:7" hidden="1">
      <c r="A41" s="1400" t="s">
        <v>805</v>
      </c>
      <c r="B41" s="1394" t="s">
        <v>805</v>
      </c>
      <c r="C41" s="1394"/>
      <c r="D41" s="1394"/>
      <c r="E41" s="1392"/>
      <c r="F41" s="1392"/>
      <c r="G41" s="1392"/>
    </row>
    <row r="42" spans="1:7" hidden="1">
      <c r="A42" s="1585"/>
      <c r="B42" s="1584" t="s">
        <v>806</v>
      </c>
      <c r="C42" s="1513"/>
      <c r="D42" s="1513"/>
      <c r="E42" s="1517"/>
      <c r="F42" s="1517"/>
      <c r="G42" s="1517"/>
    </row>
    <row r="43" spans="1:7" hidden="1">
      <c r="A43" s="1585"/>
      <c r="B43" s="1584"/>
      <c r="C43" s="1513"/>
      <c r="D43" s="1513"/>
      <c r="E43" s="1517"/>
      <c r="F43" s="1517"/>
      <c r="G43" s="1517"/>
    </row>
    <row r="44" spans="1:7" ht="43.35" customHeight="1">
      <c r="A44" s="1570" t="s">
        <v>808</v>
      </c>
      <c r="B44" s="1570"/>
      <c r="C44" s="1570"/>
      <c r="D44" s="1570"/>
      <c r="E44" s="1570"/>
      <c r="F44" s="1570"/>
      <c r="G44" s="1570"/>
    </row>
    <row r="45" spans="1:7" ht="13.7" customHeight="1">
      <c r="A45" s="1524" t="s">
        <v>80</v>
      </c>
      <c r="B45" s="1509" t="s">
        <v>800</v>
      </c>
      <c r="C45" s="1509" t="s">
        <v>801</v>
      </c>
      <c r="D45" s="1509" t="s">
        <v>802</v>
      </c>
      <c r="E45" s="1509" t="s">
        <v>803</v>
      </c>
      <c r="F45" s="1509"/>
      <c r="G45" s="1509"/>
    </row>
    <row r="46" spans="1:7" hidden="1">
      <c r="A46" s="1524"/>
      <c r="B46" s="1509"/>
      <c r="C46" s="1509"/>
      <c r="D46" s="1509"/>
      <c r="E46" s="1509"/>
      <c r="F46" s="1509"/>
      <c r="G46" s="1509"/>
    </row>
    <row r="47" spans="1:7" ht="6" customHeight="1">
      <c r="A47" s="1524"/>
      <c r="B47" s="1509"/>
      <c r="C47" s="1509"/>
      <c r="D47" s="1509"/>
      <c r="E47" s="1509"/>
      <c r="F47" s="1509"/>
      <c r="G47" s="1509"/>
    </row>
    <row r="48" spans="1:7">
      <c r="A48" s="1524"/>
      <c r="B48" s="1509"/>
      <c r="C48" s="1509"/>
      <c r="D48" s="1509"/>
      <c r="E48" s="1509" t="s">
        <v>804</v>
      </c>
      <c r="F48" s="1509" t="s">
        <v>1</v>
      </c>
      <c r="G48" s="1517" t="s">
        <v>3</v>
      </c>
    </row>
    <row r="49" spans="1:9">
      <c r="A49" s="1524"/>
      <c r="B49" s="1509"/>
      <c r="C49" s="1509"/>
      <c r="D49" s="1509"/>
      <c r="E49" s="1509"/>
      <c r="F49" s="1509"/>
      <c r="G49" s="1517"/>
    </row>
    <row r="50" spans="1:9" ht="12.75" customHeight="1">
      <c r="A50" s="1524" t="s">
        <v>89</v>
      </c>
      <c r="B50" s="1392" t="s">
        <v>733</v>
      </c>
      <c r="C50" s="1392" t="s">
        <v>733</v>
      </c>
      <c r="D50" s="1392" t="s">
        <v>733</v>
      </c>
      <c r="E50" s="1392" t="s">
        <v>733</v>
      </c>
      <c r="F50" s="1392" t="s">
        <v>733</v>
      </c>
      <c r="G50" s="1392" t="s">
        <v>733</v>
      </c>
    </row>
    <row r="51" spans="1:9" ht="15" hidden="1" customHeight="1">
      <c r="A51" s="1524"/>
      <c r="B51" s="1392" t="s">
        <v>733</v>
      </c>
      <c r="C51" s="1392" t="s">
        <v>733</v>
      </c>
      <c r="D51" s="1392" t="s">
        <v>733</v>
      </c>
      <c r="E51" s="1392" t="s">
        <v>733</v>
      </c>
      <c r="F51" s="1392" t="s">
        <v>733</v>
      </c>
      <c r="G51" s="1392" t="s">
        <v>733</v>
      </c>
    </row>
    <row r="52" spans="1:9" ht="14.25" hidden="1" customHeight="1">
      <c r="A52" s="1524" t="s">
        <v>90</v>
      </c>
      <c r="B52" s="1586"/>
      <c r="C52" s="1586"/>
      <c r="D52" s="1586"/>
      <c r="E52" s="1587"/>
      <c r="F52" s="1587"/>
      <c r="G52" s="1587"/>
    </row>
    <row r="53" spans="1:9" hidden="1">
      <c r="A53" s="1524"/>
      <c r="B53" s="1586"/>
      <c r="C53" s="1586"/>
      <c r="D53" s="1586"/>
      <c r="E53" s="1587"/>
      <c r="F53" s="1587"/>
      <c r="G53" s="1587"/>
    </row>
    <row r="54" spans="1:9" hidden="1">
      <c r="A54" s="1400" t="s">
        <v>91</v>
      </c>
      <c r="B54" s="1399"/>
      <c r="C54" s="1394"/>
      <c r="D54" s="1394"/>
      <c r="E54" s="1392"/>
      <c r="F54" s="1392"/>
      <c r="G54" s="1392"/>
    </row>
    <row r="55" spans="1:9" hidden="1">
      <c r="A55" s="1400" t="s">
        <v>805</v>
      </c>
      <c r="B55" s="1399"/>
      <c r="C55" s="1394"/>
      <c r="D55" s="1394"/>
      <c r="E55" s="1392"/>
      <c r="F55" s="1392"/>
      <c r="G55" s="1392"/>
    </row>
    <row r="56" spans="1:9" hidden="1">
      <c r="A56" s="1585"/>
      <c r="B56" s="1584" t="s">
        <v>806</v>
      </c>
      <c r="C56" s="1513"/>
      <c r="D56" s="1513"/>
      <c r="E56" s="1517"/>
      <c r="F56" s="1517"/>
      <c r="G56" s="1517"/>
    </row>
    <row r="57" spans="1:9" ht="5.25" hidden="1" customHeight="1">
      <c r="A57" s="1585"/>
      <c r="B57" s="1584"/>
      <c r="C57" s="1513"/>
      <c r="D57" s="1513"/>
      <c r="E57" s="1517"/>
      <c r="F57" s="1517"/>
      <c r="G57" s="1517"/>
    </row>
    <row r="58" spans="1:9">
      <c r="A58" s="1583" t="s">
        <v>809</v>
      </c>
      <c r="B58" s="1583"/>
      <c r="C58" s="1583"/>
      <c r="D58" s="1583"/>
      <c r="E58" s="1583"/>
      <c r="F58" s="1583"/>
      <c r="G58" s="1583"/>
    </row>
    <row r="59" spans="1:9" ht="15.75">
      <c r="A59" s="1524" t="s">
        <v>80</v>
      </c>
      <c r="B59" s="1509" t="s">
        <v>810</v>
      </c>
      <c r="C59" s="1509"/>
      <c r="D59" s="1509"/>
      <c r="E59" s="1530" t="s">
        <v>811</v>
      </c>
      <c r="F59" s="1525"/>
      <c r="G59" s="1525"/>
      <c r="H59" s="1531"/>
      <c r="I59" s="1532"/>
    </row>
    <row r="60" spans="1:9">
      <c r="A60" s="1524"/>
      <c r="B60" s="1509"/>
      <c r="C60" s="1509"/>
      <c r="D60" s="1509"/>
      <c r="E60" s="1393" t="s">
        <v>436</v>
      </c>
      <c r="F60" s="1393" t="s">
        <v>437</v>
      </c>
      <c r="G60" s="1393" t="s">
        <v>438</v>
      </c>
      <c r="H60" s="1373" t="s">
        <v>991</v>
      </c>
      <c r="I60" s="1373" t="s">
        <v>992</v>
      </c>
    </row>
    <row r="61" spans="1:9" ht="13.9" customHeight="1">
      <c r="A61" s="1395" t="s">
        <v>89</v>
      </c>
      <c r="B61" s="1584" t="s">
        <v>813</v>
      </c>
      <c r="C61" s="1584"/>
      <c r="D61" s="1584"/>
      <c r="E61" s="1277">
        <v>71331.53</v>
      </c>
      <c r="F61" s="1277">
        <f>E61</f>
        <v>71331.53</v>
      </c>
      <c r="G61" s="1277">
        <f>[269]Тарифы!M47</f>
        <v>71331.53</v>
      </c>
      <c r="H61" s="1293">
        <f>G61</f>
        <v>71331.53</v>
      </c>
      <c r="I61" s="1293">
        <f>H61</f>
        <v>71331.53</v>
      </c>
    </row>
    <row r="62" spans="1:9" ht="10.7" hidden="1" customHeight="1">
      <c r="A62" s="1395" t="s">
        <v>782</v>
      </c>
      <c r="B62" s="1514" t="s">
        <v>814</v>
      </c>
      <c r="C62" s="1515"/>
      <c r="D62" s="1516"/>
      <c r="E62" s="1393"/>
      <c r="F62" s="1392"/>
      <c r="G62" s="1392"/>
      <c r="H62" s="1275"/>
    </row>
    <row r="63" spans="1:9" ht="10.7" hidden="1" customHeight="1">
      <c r="A63" s="1396" t="s">
        <v>781</v>
      </c>
      <c r="B63" s="1514" t="s">
        <v>815</v>
      </c>
      <c r="C63" s="1515"/>
      <c r="D63" s="1516"/>
      <c r="E63" s="1279"/>
      <c r="F63" s="1392"/>
      <c r="G63" s="1392"/>
      <c r="H63" s="1275"/>
    </row>
    <row r="64" spans="1:9" hidden="1">
      <c r="A64" s="1395" t="s">
        <v>816</v>
      </c>
      <c r="B64" s="1514" t="s">
        <v>817</v>
      </c>
      <c r="C64" s="1515"/>
      <c r="D64" s="1516"/>
      <c r="E64" s="1393"/>
      <c r="F64" s="1392"/>
      <c r="G64" s="1392"/>
      <c r="H64" s="1275"/>
    </row>
    <row r="65" spans="1:9" ht="10.7" hidden="1" customHeight="1">
      <c r="A65" s="1396" t="s">
        <v>818</v>
      </c>
      <c r="B65" s="1510" t="s">
        <v>819</v>
      </c>
      <c r="C65" s="1511"/>
      <c r="D65" s="1512"/>
      <c r="E65" s="1279"/>
      <c r="F65" s="1392"/>
      <c r="G65" s="1392"/>
      <c r="H65" s="1275"/>
    </row>
    <row r="66" spans="1:9" hidden="1">
      <c r="A66" s="1396" t="s">
        <v>820</v>
      </c>
      <c r="B66" s="1514" t="s">
        <v>821</v>
      </c>
      <c r="C66" s="1515"/>
      <c r="D66" s="1516"/>
      <c r="E66" s="1279"/>
      <c r="F66" s="1392"/>
      <c r="G66" s="1392"/>
      <c r="H66" s="1275"/>
    </row>
    <row r="67" spans="1:9" ht="10.7" hidden="1" customHeight="1">
      <c r="A67" s="1396" t="s">
        <v>780</v>
      </c>
      <c r="B67" s="1510" t="s">
        <v>822</v>
      </c>
      <c r="C67" s="1511"/>
      <c r="D67" s="1512"/>
      <c r="E67" s="1279"/>
      <c r="F67" s="1392"/>
      <c r="G67" s="1392"/>
      <c r="H67" s="1275"/>
    </row>
    <row r="68" spans="1:9" ht="10.7" hidden="1" customHeight="1">
      <c r="A68" s="1395" t="s">
        <v>90</v>
      </c>
      <c r="B68" s="1514" t="s">
        <v>823</v>
      </c>
      <c r="C68" s="1515"/>
      <c r="D68" s="1516"/>
      <c r="E68" s="1393"/>
      <c r="F68" s="1392"/>
      <c r="G68" s="1392"/>
      <c r="H68" s="1275"/>
    </row>
    <row r="69" spans="1:9" hidden="1">
      <c r="A69" s="1395" t="s">
        <v>776</v>
      </c>
      <c r="B69" s="1514" t="s">
        <v>824</v>
      </c>
      <c r="C69" s="1515"/>
      <c r="D69" s="1516"/>
      <c r="E69" s="1393"/>
      <c r="F69" s="1392"/>
      <c r="G69" s="1392"/>
      <c r="H69" s="1275"/>
    </row>
    <row r="70" spans="1:9" ht="10.7" hidden="1" customHeight="1">
      <c r="A70" s="1395" t="s">
        <v>773</v>
      </c>
      <c r="B70" s="1510" t="s">
        <v>825</v>
      </c>
      <c r="C70" s="1511"/>
      <c r="D70" s="1512"/>
      <c r="E70" s="1393"/>
      <c r="F70" s="1392"/>
      <c r="G70" s="1392"/>
      <c r="H70" s="1275"/>
    </row>
    <row r="71" spans="1:9" hidden="1">
      <c r="A71" s="1395" t="s">
        <v>766</v>
      </c>
      <c r="B71" s="1514" t="s">
        <v>826</v>
      </c>
      <c r="C71" s="1515"/>
      <c r="D71" s="1516"/>
      <c r="E71" s="1393"/>
      <c r="F71" s="1392"/>
      <c r="G71" s="1392"/>
      <c r="H71" s="1275"/>
    </row>
    <row r="72" spans="1:9">
      <c r="A72" s="1570" t="s">
        <v>827</v>
      </c>
      <c r="B72" s="1570"/>
      <c r="C72" s="1570"/>
      <c r="D72" s="1570"/>
      <c r="E72" s="1570"/>
      <c r="F72" s="1570"/>
      <c r="G72" s="1570"/>
    </row>
    <row r="73" spans="1:9" ht="29.45" customHeight="1">
      <c r="A73" s="1649" t="s">
        <v>80</v>
      </c>
      <c r="B73" s="1574" t="s">
        <v>828</v>
      </c>
      <c r="C73" s="1575"/>
      <c r="D73" s="1576"/>
      <c r="E73" s="1530" t="s">
        <v>829</v>
      </c>
      <c r="F73" s="1525"/>
      <c r="G73" s="1525"/>
      <c r="H73" s="1531"/>
      <c r="I73" s="1532"/>
    </row>
    <row r="74" spans="1:9" ht="24.75" customHeight="1">
      <c r="A74" s="1650"/>
      <c r="B74" s="1651"/>
      <c r="C74" s="1578"/>
      <c r="D74" s="1579"/>
      <c r="E74" s="1409" t="str">
        <f>E60</f>
        <v>2019 год</v>
      </c>
      <c r="F74" s="1409" t="s">
        <v>437</v>
      </c>
      <c r="G74" s="1409" t="s">
        <v>438</v>
      </c>
      <c r="H74" s="1410" t="s">
        <v>991</v>
      </c>
      <c r="I74" s="1410" t="s">
        <v>992</v>
      </c>
    </row>
    <row r="75" spans="1:9" ht="10.35" customHeight="1">
      <c r="A75" s="1650"/>
      <c r="B75" s="1651"/>
      <c r="C75" s="1578"/>
      <c r="D75" s="1579"/>
      <c r="E75" s="1648" t="s">
        <v>98</v>
      </c>
      <c r="F75" s="1648" t="s">
        <v>98</v>
      </c>
      <c r="G75" s="1648" t="s">
        <v>98</v>
      </c>
      <c r="H75" s="1648" t="s">
        <v>98</v>
      </c>
      <c r="I75" s="1648" t="s">
        <v>98</v>
      </c>
    </row>
    <row r="76" spans="1:9" ht="15" customHeight="1">
      <c r="A76" s="1573"/>
      <c r="B76" s="1580"/>
      <c r="C76" s="1581"/>
      <c r="D76" s="1582"/>
      <c r="E76" s="1648"/>
      <c r="F76" s="1648"/>
      <c r="G76" s="1648"/>
      <c r="H76" s="1648"/>
      <c r="I76" s="1648"/>
    </row>
    <row r="77" spans="1:9">
      <c r="A77" s="1411" t="s">
        <v>89</v>
      </c>
      <c r="B77" s="1633" t="s">
        <v>830</v>
      </c>
      <c r="C77" s="1634"/>
      <c r="D77" s="1635"/>
      <c r="E77" s="1412">
        <v>1824.02</v>
      </c>
      <c r="F77" s="1412">
        <f>F99</f>
        <v>2727.25</v>
      </c>
      <c r="G77" s="1412">
        <f>G99</f>
        <v>2902.48</v>
      </c>
      <c r="H77" s="1412">
        <f>H99</f>
        <v>3018.48</v>
      </c>
      <c r="I77" s="1412">
        <f>I99</f>
        <v>3139.21</v>
      </c>
    </row>
    <row r="78" spans="1:9">
      <c r="A78" s="1411" t="s">
        <v>782</v>
      </c>
      <c r="B78" s="1633" t="s">
        <v>831</v>
      </c>
      <c r="C78" s="1634"/>
      <c r="D78" s="1635"/>
      <c r="E78" s="1412">
        <v>0</v>
      </c>
      <c r="F78" s="1412">
        <v>0</v>
      </c>
      <c r="G78" s="1412">
        <v>0</v>
      </c>
      <c r="H78" s="1413">
        <v>0</v>
      </c>
      <c r="I78" s="1413">
        <v>0</v>
      </c>
    </row>
    <row r="79" spans="1:9" ht="15" hidden="1" customHeight="1">
      <c r="A79" s="1414" t="s">
        <v>832</v>
      </c>
      <c r="B79" s="1568" t="s">
        <v>833</v>
      </c>
      <c r="C79" s="1569"/>
      <c r="D79" s="1569"/>
      <c r="E79" s="1415"/>
      <c r="F79" s="1415"/>
      <c r="G79" s="1415"/>
      <c r="H79" s="1413"/>
      <c r="I79" s="1413"/>
    </row>
    <row r="80" spans="1:9" ht="15" hidden="1" customHeight="1">
      <c r="A80" s="1416" t="s">
        <v>834</v>
      </c>
      <c r="B80" s="1645" t="s">
        <v>835</v>
      </c>
      <c r="C80" s="1646"/>
      <c r="D80" s="1646"/>
      <c r="E80" s="1412"/>
      <c r="F80" s="1412"/>
      <c r="G80" s="1412"/>
      <c r="H80" s="1413"/>
      <c r="I80" s="1413"/>
    </row>
    <row r="81" spans="1:9" ht="15" hidden="1" customHeight="1">
      <c r="A81" s="1416" t="s">
        <v>836</v>
      </c>
      <c r="B81" s="1645" t="s">
        <v>837</v>
      </c>
      <c r="C81" s="1646"/>
      <c r="D81" s="1647"/>
      <c r="E81" s="1412"/>
      <c r="F81" s="1412"/>
      <c r="G81" s="1412"/>
      <c r="H81" s="1413"/>
      <c r="I81" s="1413"/>
    </row>
    <row r="82" spans="1:9" ht="15" hidden="1" customHeight="1">
      <c r="A82" s="1416" t="s">
        <v>838</v>
      </c>
      <c r="B82" s="1645" t="s">
        <v>839</v>
      </c>
      <c r="C82" s="1646"/>
      <c r="D82" s="1647"/>
      <c r="E82" s="1412"/>
      <c r="F82" s="1412"/>
      <c r="G82" s="1412"/>
      <c r="H82" s="1413"/>
      <c r="I82" s="1413"/>
    </row>
    <row r="83" spans="1:9" ht="15" hidden="1" customHeight="1">
      <c r="A83" s="1416" t="s">
        <v>840</v>
      </c>
      <c r="B83" s="1645" t="s">
        <v>841</v>
      </c>
      <c r="C83" s="1646"/>
      <c r="D83" s="1647"/>
      <c r="E83" s="1412"/>
      <c r="F83" s="1412"/>
      <c r="G83" s="1412"/>
      <c r="H83" s="1413"/>
      <c r="I83" s="1413"/>
    </row>
    <row r="84" spans="1:9" ht="15" hidden="1" customHeight="1">
      <c r="A84" s="1416" t="s">
        <v>842</v>
      </c>
      <c r="B84" s="1645" t="s">
        <v>843</v>
      </c>
      <c r="C84" s="1646"/>
      <c r="D84" s="1647"/>
      <c r="E84" s="1412"/>
      <c r="F84" s="1412"/>
      <c r="G84" s="1412"/>
      <c r="H84" s="1413"/>
      <c r="I84" s="1413"/>
    </row>
    <row r="85" spans="1:9" ht="15" hidden="1" customHeight="1">
      <c r="A85" s="1416" t="s">
        <v>844</v>
      </c>
      <c r="B85" s="1645" t="s">
        <v>845</v>
      </c>
      <c r="C85" s="1646"/>
      <c r="D85" s="1647"/>
      <c r="E85" s="1412"/>
      <c r="F85" s="1412"/>
      <c r="G85" s="1412"/>
      <c r="H85" s="1413"/>
      <c r="I85" s="1413"/>
    </row>
    <row r="86" spans="1:9" ht="15" hidden="1" customHeight="1">
      <c r="A86" s="1417" t="s">
        <v>846</v>
      </c>
      <c r="B86" s="1633" t="s">
        <v>847</v>
      </c>
      <c r="C86" s="1634"/>
      <c r="D86" s="1635"/>
      <c r="E86" s="1415"/>
      <c r="F86" s="1415"/>
      <c r="G86" s="1415"/>
      <c r="H86" s="1413"/>
      <c r="I86" s="1413"/>
    </row>
    <row r="87" spans="1:9" ht="15" hidden="1" customHeight="1">
      <c r="A87" s="1416" t="s">
        <v>848</v>
      </c>
      <c r="B87" s="1645" t="s">
        <v>849</v>
      </c>
      <c r="C87" s="1646"/>
      <c r="D87" s="1647"/>
      <c r="E87" s="1412"/>
      <c r="F87" s="1412"/>
      <c r="G87" s="1412"/>
      <c r="H87" s="1413"/>
      <c r="I87" s="1413"/>
    </row>
    <row r="88" spans="1:9" ht="15" hidden="1" customHeight="1">
      <c r="A88" s="1416" t="s">
        <v>850</v>
      </c>
      <c r="B88" s="1645" t="s">
        <v>851</v>
      </c>
      <c r="C88" s="1646"/>
      <c r="D88" s="1647"/>
      <c r="E88" s="1412"/>
      <c r="F88" s="1412"/>
      <c r="G88" s="1412"/>
      <c r="H88" s="1413"/>
      <c r="I88" s="1413"/>
    </row>
    <row r="89" spans="1:9" ht="15" hidden="1" customHeight="1">
      <c r="A89" s="1416" t="s">
        <v>852</v>
      </c>
      <c r="B89" s="1645" t="s">
        <v>853</v>
      </c>
      <c r="C89" s="1646"/>
      <c r="D89" s="1647"/>
      <c r="E89" s="1412"/>
      <c r="F89" s="1412"/>
      <c r="G89" s="1412"/>
      <c r="H89" s="1413"/>
      <c r="I89" s="1413"/>
    </row>
    <row r="90" spans="1:9" ht="15" hidden="1" customHeight="1">
      <c r="A90" s="1417" t="s">
        <v>854</v>
      </c>
      <c r="B90" s="1633" t="s">
        <v>855</v>
      </c>
      <c r="C90" s="1634"/>
      <c r="D90" s="1635"/>
      <c r="E90" s="1415"/>
      <c r="F90" s="1415"/>
      <c r="G90" s="1415"/>
      <c r="H90" s="1413"/>
      <c r="I90" s="1413"/>
    </row>
    <row r="91" spans="1:9" ht="15" hidden="1" customHeight="1">
      <c r="A91" s="1418" t="s">
        <v>856</v>
      </c>
      <c r="B91" s="1645" t="s">
        <v>857</v>
      </c>
      <c r="C91" s="1646"/>
      <c r="D91" s="1647"/>
      <c r="E91" s="1412"/>
      <c r="F91" s="1412"/>
      <c r="G91" s="1412"/>
      <c r="H91" s="1413"/>
      <c r="I91" s="1413"/>
    </row>
    <row r="92" spans="1:9" ht="15" hidden="1" customHeight="1">
      <c r="A92" s="1416" t="s">
        <v>858</v>
      </c>
      <c r="B92" s="1645" t="s">
        <v>859</v>
      </c>
      <c r="C92" s="1646"/>
      <c r="D92" s="1647"/>
      <c r="E92" s="1412"/>
      <c r="F92" s="1412"/>
      <c r="G92" s="1412"/>
      <c r="H92" s="1413"/>
      <c r="I92" s="1413"/>
    </row>
    <row r="93" spans="1:9" ht="15" hidden="1" customHeight="1">
      <c r="A93" s="1416" t="s">
        <v>860</v>
      </c>
      <c r="B93" s="1645" t="s">
        <v>861</v>
      </c>
      <c r="C93" s="1646"/>
      <c r="D93" s="1647"/>
      <c r="E93" s="1412"/>
      <c r="F93" s="1412"/>
      <c r="G93" s="1412"/>
      <c r="H93" s="1413"/>
      <c r="I93" s="1413"/>
    </row>
    <row r="94" spans="1:9" ht="15" hidden="1" customHeight="1">
      <c r="A94" s="1416" t="s">
        <v>862</v>
      </c>
      <c r="B94" s="1645" t="s">
        <v>863</v>
      </c>
      <c r="C94" s="1646"/>
      <c r="D94" s="1647"/>
      <c r="E94" s="1412"/>
      <c r="F94" s="1412"/>
      <c r="G94" s="1412"/>
      <c r="H94" s="1413"/>
      <c r="I94" s="1413"/>
    </row>
    <row r="95" spans="1:9" ht="15" hidden="1" customHeight="1">
      <c r="A95" s="1416" t="s">
        <v>864</v>
      </c>
      <c r="B95" s="1645" t="s">
        <v>865</v>
      </c>
      <c r="C95" s="1646"/>
      <c r="D95" s="1647"/>
      <c r="E95" s="1412"/>
      <c r="F95" s="1412"/>
      <c r="G95" s="1412"/>
      <c r="H95" s="1413"/>
      <c r="I95" s="1413"/>
    </row>
    <row r="96" spans="1:9" ht="15" hidden="1" customHeight="1">
      <c r="A96" s="1416" t="s">
        <v>866</v>
      </c>
      <c r="B96" s="1645" t="s">
        <v>867</v>
      </c>
      <c r="C96" s="1646"/>
      <c r="D96" s="1647"/>
      <c r="E96" s="1412"/>
      <c r="F96" s="1412"/>
      <c r="G96" s="1412"/>
      <c r="H96" s="1413"/>
      <c r="I96" s="1413"/>
    </row>
    <row r="97" spans="1:9" ht="15" hidden="1" customHeight="1">
      <c r="A97" s="1416" t="s">
        <v>868</v>
      </c>
      <c r="B97" s="1645" t="s">
        <v>869</v>
      </c>
      <c r="C97" s="1646"/>
      <c r="D97" s="1647"/>
      <c r="E97" s="1412"/>
      <c r="F97" s="1412"/>
      <c r="G97" s="1412"/>
      <c r="H97" s="1413"/>
      <c r="I97" s="1413"/>
    </row>
    <row r="98" spans="1:9" ht="15" hidden="1" customHeight="1">
      <c r="A98" s="1417" t="s">
        <v>870</v>
      </c>
      <c r="B98" s="1633" t="s">
        <v>871</v>
      </c>
      <c r="C98" s="1634"/>
      <c r="D98" s="1635"/>
      <c r="E98" s="1415"/>
      <c r="F98" s="1415"/>
      <c r="G98" s="1415"/>
      <c r="H98" s="1413"/>
      <c r="I98" s="1413"/>
    </row>
    <row r="99" spans="1:9" ht="24" customHeight="1">
      <c r="A99" s="1417" t="s">
        <v>781</v>
      </c>
      <c r="B99" s="1642" t="s">
        <v>872</v>
      </c>
      <c r="C99" s="1643"/>
      <c r="D99" s="1644"/>
      <c r="E99" s="1412">
        <v>2525.21</v>
      </c>
      <c r="F99" s="1412">
        <v>2727.25</v>
      </c>
      <c r="G99" s="1412">
        <v>2902.48</v>
      </c>
      <c r="H99" s="1413">
        <v>3018.48</v>
      </c>
      <c r="I99" s="1413">
        <v>3139.21</v>
      </c>
    </row>
    <row r="100" spans="1:9">
      <c r="A100" s="1411" t="s">
        <v>780</v>
      </c>
      <c r="B100" s="1633" t="s">
        <v>873</v>
      </c>
      <c r="C100" s="1634"/>
      <c r="D100" s="1635"/>
      <c r="E100" s="1412">
        <v>0</v>
      </c>
      <c r="F100" s="1412">
        <v>0</v>
      </c>
      <c r="G100" s="1412">
        <v>0</v>
      </c>
      <c r="H100" s="1413">
        <v>0</v>
      </c>
      <c r="I100" s="1413">
        <v>0</v>
      </c>
    </row>
    <row r="101" spans="1:9" ht="15" hidden="1" customHeight="1">
      <c r="A101" s="1417" t="s">
        <v>874</v>
      </c>
      <c r="B101" s="1639" t="s">
        <v>875</v>
      </c>
      <c r="C101" s="1640"/>
      <c r="D101" s="1641"/>
      <c r="E101" s="1412">
        <v>0</v>
      </c>
      <c r="F101" s="1412">
        <v>0</v>
      </c>
      <c r="G101" s="1412">
        <v>0</v>
      </c>
      <c r="H101" s="1413"/>
      <c r="I101" s="1413"/>
    </row>
    <row r="102" spans="1:9" ht="15" hidden="1" customHeight="1">
      <c r="A102" s="1416" t="s">
        <v>876</v>
      </c>
      <c r="B102" s="1636" t="s">
        <v>877</v>
      </c>
      <c r="C102" s="1637"/>
      <c r="D102" s="1638"/>
      <c r="E102" s="1412">
        <v>0</v>
      </c>
      <c r="F102" s="1412">
        <v>0</v>
      </c>
      <c r="G102" s="1412">
        <v>0</v>
      </c>
      <c r="H102" s="1413"/>
      <c r="I102" s="1413"/>
    </row>
    <row r="103" spans="1:9" ht="15" hidden="1" customHeight="1">
      <c r="A103" s="1416" t="s">
        <v>878</v>
      </c>
      <c r="B103" s="1636" t="s">
        <v>879</v>
      </c>
      <c r="C103" s="1637"/>
      <c r="D103" s="1638"/>
      <c r="E103" s="1412">
        <v>0</v>
      </c>
      <c r="F103" s="1412">
        <v>0</v>
      </c>
      <c r="G103" s="1412">
        <v>0</v>
      </c>
      <c r="H103" s="1413"/>
      <c r="I103" s="1413"/>
    </row>
    <row r="104" spans="1:9" ht="15" hidden="1" customHeight="1">
      <c r="A104" s="1416" t="s">
        <v>880</v>
      </c>
      <c r="B104" s="1636" t="s">
        <v>881</v>
      </c>
      <c r="C104" s="1637"/>
      <c r="D104" s="1638"/>
      <c r="E104" s="1412">
        <v>0</v>
      </c>
      <c r="F104" s="1412">
        <v>0</v>
      </c>
      <c r="G104" s="1412">
        <v>0</v>
      </c>
      <c r="H104" s="1413"/>
      <c r="I104" s="1413"/>
    </row>
    <row r="105" spans="1:9" ht="15" hidden="1" customHeight="1">
      <c r="A105" s="1416" t="s">
        <v>882</v>
      </c>
      <c r="B105" s="1636" t="s">
        <v>883</v>
      </c>
      <c r="C105" s="1637"/>
      <c r="D105" s="1638"/>
      <c r="E105" s="1412">
        <v>0</v>
      </c>
      <c r="F105" s="1412">
        <v>0</v>
      </c>
      <c r="G105" s="1412">
        <v>0</v>
      </c>
      <c r="H105" s="1413"/>
      <c r="I105" s="1413"/>
    </row>
    <row r="106" spans="1:9" ht="15" hidden="1" customHeight="1">
      <c r="A106" s="1416" t="s">
        <v>884</v>
      </c>
      <c r="B106" s="1636" t="s">
        <v>122</v>
      </c>
      <c r="C106" s="1637"/>
      <c r="D106" s="1638"/>
      <c r="E106" s="1412">
        <v>0</v>
      </c>
      <c r="F106" s="1412">
        <v>0</v>
      </c>
      <c r="G106" s="1412">
        <v>0</v>
      </c>
      <c r="H106" s="1413"/>
      <c r="I106" s="1413"/>
    </row>
    <row r="107" spans="1:9" ht="15" hidden="1" customHeight="1">
      <c r="A107" s="1416" t="s">
        <v>876</v>
      </c>
      <c r="B107" s="1636" t="s">
        <v>885</v>
      </c>
      <c r="C107" s="1637"/>
      <c r="D107" s="1638"/>
      <c r="E107" s="1412">
        <v>0</v>
      </c>
      <c r="F107" s="1412">
        <v>0</v>
      </c>
      <c r="G107" s="1412">
        <v>0</v>
      </c>
      <c r="H107" s="1413"/>
      <c r="I107" s="1413"/>
    </row>
    <row r="108" spans="1:9" ht="15" hidden="1" customHeight="1">
      <c r="A108" s="1417" t="s">
        <v>886</v>
      </c>
      <c r="B108" s="1639" t="s">
        <v>887</v>
      </c>
      <c r="C108" s="1640"/>
      <c r="D108" s="1641"/>
      <c r="E108" s="1412">
        <v>0</v>
      </c>
      <c r="F108" s="1412">
        <v>0</v>
      </c>
      <c r="G108" s="1412">
        <v>0</v>
      </c>
      <c r="H108" s="1413"/>
      <c r="I108" s="1413"/>
    </row>
    <row r="109" spans="1:9" ht="15" hidden="1" customHeight="1">
      <c r="A109" s="1416" t="s">
        <v>888</v>
      </c>
      <c r="B109" s="1636" t="s">
        <v>889</v>
      </c>
      <c r="C109" s="1637"/>
      <c r="D109" s="1638"/>
      <c r="E109" s="1412">
        <v>0</v>
      </c>
      <c r="F109" s="1412">
        <v>0</v>
      </c>
      <c r="G109" s="1412">
        <v>0</v>
      </c>
      <c r="H109" s="1413"/>
      <c r="I109" s="1413"/>
    </row>
    <row r="110" spans="1:9" ht="15" hidden="1" customHeight="1">
      <c r="A110" s="1416" t="s">
        <v>890</v>
      </c>
      <c r="B110" s="1636" t="s">
        <v>891</v>
      </c>
      <c r="C110" s="1637"/>
      <c r="D110" s="1638"/>
      <c r="E110" s="1412">
        <v>0</v>
      </c>
      <c r="F110" s="1412">
        <v>0</v>
      </c>
      <c r="G110" s="1412">
        <v>0</v>
      </c>
      <c r="H110" s="1413"/>
      <c r="I110" s="1413"/>
    </row>
    <row r="111" spans="1:9" ht="15" hidden="1" customHeight="1">
      <c r="A111" s="1416" t="s">
        <v>892</v>
      </c>
      <c r="B111" s="1636" t="s">
        <v>893</v>
      </c>
      <c r="C111" s="1637"/>
      <c r="D111" s="1638"/>
      <c r="E111" s="1412">
        <v>0</v>
      </c>
      <c r="F111" s="1412">
        <v>0</v>
      </c>
      <c r="G111" s="1412">
        <v>0</v>
      </c>
      <c r="H111" s="1413"/>
      <c r="I111" s="1413"/>
    </row>
    <row r="112" spans="1:9" ht="15" hidden="1" customHeight="1">
      <c r="A112" s="1416" t="s">
        <v>894</v>
      </c>
      <c r="B112" s="1636" t="s">
        <v>895</v>
      </c>
      <c r="C112" s="1637"/>
      <c r="D112" s="1638"/>
      <c r="E112" s="1412">
        <v>0</v>
      </c>
      <c r="F112" s="1412">
        <v>0</v>
      </c>
      <c r="G112" s="1412">
        <v>0</v>
      </c>
      <c r="H112" s="1413"/>
      <c r="I112" s="1413"/>
    </row>
    <row r="113" spans="1:9" ht="15" hidden="1" customHeight="1">
      <c r="A113" s="1416" t="s">
        <v>896</v>
      </c>
      <c r="B113" s="1636" t="s">
        <v>897</v>
      </c>
      <c r="C113" s="1637"/>
      <c r="D113" s="1638"/>
      <c r="E113" s="1412">
        <v>0</v>
      </c>
      <c r="F113" s="1412">
        <v>0</v>
      </c>
      <c r="G113" s="1412">
        <v>0</v>
      </c>
      <c r="H113" s="1413"/>
      <c r="I113" s="1413"/>
    </row>
    <row r="114" spans="1:9" ht="15" hidden="1" customHeight="1">
      <c r="A114" s="1416" t="s">
        <v>898</v>
      </c>
      <c r="B114" s="1636" t="s">
        <v>899</v>
      </c>
      <c r="C114" s="1637"/>
      <c r="D114" s="1638"/>
      <c r="E114" s="1412">
        <v>0</v>
      </c>
      <c r="F114" s="1412">
        <v>0</v>
      </c>
      <c r="G114" s="1412">
        <v>0</v>
      </c>
      <c r="H114" s="1413"/>
      <c r="I114" s="1413"/>
    </row>
    <row r="115" spans="1:9" ht="15" hidden="1" customHeight="1">
      <c r="A115" s="1416" t="s">
        <v>900</v>
      </c>
      <c r="B115" s="1636" t="s">
        <v>901</v>
      </c>
      <c r="C115" s="1637"/>
      <c r="D115" s="1638"/>
      <c r="E115" s="1412">
        <v>0</v>
      </c>
      <c r="F115" s="1412">
        <v>0</v>
      </c>
      <c r="G115" s="1412">
        <v>0</v>
      </c>
      <c r="H115" s="1413"/>
      <c r="I115" s="1413"/>
    </row>
    <row r="116" spans="1:9" ht="15" hidden="1" customHeight="1">
      <c r="A116" s="1416" t="s">
        <v>902</v>
      </c>
      <c r="B116" s="1636" t="s">
        <v>903</v>
      </c>
      <c r="C116" s="1637"/>
      <c r="D116" s="1638"/>
      <c r="E116" s="1412">
        <v>0</v>
      </c>
      <c r="F116" s="1412">
        <v>0</v>
      </c>
      <c r="G116" s="1412">
        <v>0</v>
      </c>
      <c r="H116" s="1413"/>
      <c r="I116" s="1413"/>
    </row>
    <row r="117" spans="1:9" ht="15" hidden="1" customHeight="1">
      <c r="A117" s="1416" t="s">
        <v>904</v>
      </c>
      <c r="B117" s="1636" t="s">
        <v>905</v>
      </c>
      <c r="C117" s="1637"/>
      <c r="D117" s="1638"/>
      <c r="E117" s="1412">
        <v>0</v>
      </c>
      <c r="F117" s="1412">
        <v>0</v>
      </c>
      <c r="G117" s="1412">
        <v>0</v>
      </c>
      <c r="H117" s="1413"/>
      <c r="I117" s="1413"/>
    </row>
    <row r="118" spans="1:9" ht="15" hidden="1" customHeight="1">
      <c r="A118" s="1417" t="s">
        <v>906</v>
      </c>
      <c r="B118" s="1639" t="s">
        <v>907</v>
      </c>
      <c r="C118" s="1640"/>
      <c r="D118" s="1641"/>
      <c r="E118" s="1412">
        <v>0</v>
      </c>
      <c r="F118" s="1412">
        <v>0</v>
      </c>
      <c r="G118" s="1412">
        <v>0</v>
      </c>
      <c r="H118" s="1413"/>
      <c r="I118" s="1413"/>
    </row>
    <row r="119" spans="1:9" ht="15" hidden="1" customHeight="1">
      <c r="A119" s="1416" t="s">
        <v>908</v>
      </c>
      <c r="B119" s="1636" t="s">
        <v>909</v>
      </c>
      <c r="C119" s="1637"/>
      <c r="D119" s="1638"/>
      <c r="E119" s="1412">
        <v>0</v>
      </c>
      <c r="F119" s="1412">
        <v>0</v>
      </c>
      <c r="G119" s="1412">
        <v>0</v>
      </c>
      <c r="H119" s="1413"/>
      <c r="I119" s="1413"/>
    </row>
    <row r="120" spans="1:9" ht="15" hidden="1" customHeight="1">
      <c r="A120" s="1416" t="s">
        <v>910</v>
      </c>
      <c r="B120" s="1636" t="s">
        <v>131</v>
      </c>
      <c r="C120" s="1637"/>
      <c r="D120" s="1638"/>
      <c r="E120" s="1412">
        <v>0</v>
      </c>
      <c r="F120" s="1412">
        <v>0</v>
      </c>
      <c r="G120" s="1412">
        <v>0</v>
      </c>
      <c r="H120" s="1413"/>
      <c r="I120" s="1413"/>
    </row>
    <row r="121" spans="1:9" ht="15" hidden="1" customHeight="1">
      <c r="A121" s="1416" t="s">
        <v>911</v>
      </c>
      <c r="B121" s="1636" t="s">
        <v>120</v>
      </c>
      <c r="C121" s="1637"/>
      <c r="D121" s="1638"/>
      <c r="E121" s="1412">
        <v>0</v>
      </c>
      <c r="F121" s="1412">
        <v>0</v>
      </c>
      <c r="G121" s="1412">
        <v>0</v>
      </c>
      <c r="H121" s="1413"/>
      <c r="I121" s="1413"/>
    </row>
    <row r="122" spans="1:9" ht="15" hidden="1" customHeight="1">
      <c r="A122" s="1416" t="s">
        <v>912</v>
      </c>
      <c r="B122" s="1636" t="s">
        <v>913</v>
      </c>
      <c r="C122" s="1637"/>
      <c r="D122" s="1638"/>
      <c r="E122" s="1412">
        <v>0</v>
      </c>
      <c r="F122" s="1412">
        <v>0</v>
      </c>
      <c r="G122" s="1412">
        <v>0</v>
      </c>
      <c r="H122" s="1413"/>
      <c r="I122" s="1413"/>
    </row>
    <row r="123" spans="1:9" ht="15" hidden="1" customHeight="1">
      <c r="A123" s="1417" t="s">
        <v>914</v>
      </c>
      <c r="B123" s="1639" t="s">
        <v>915</v>
      </c>
      <c r="C123" s="1640"/>
      <c r="D123" s="1641"/>
      <c r="E123" s="1412">
        <v>0</v>
      </c>
      <c r="F123" s="1412">
        <v>0</v>
      </c>
      <c r="G123" s="1412">
        <v>0</v>
      </c>
      <c r="H123" s="1413"/>
      <c r="I123" s="1413"/>
    </row>
    <row r="124" spans="1:9" ht="15" hidden="1" customHeight="1">
      <c r="A124" s="1417" t="s">
        <v>916</v>
      </c>
      <c r="B124" s="1639" t="s">
        <v>917</v>
      </c>
      <c r="C124" s="1640"/>
      <c r="D124" s="1641"/>
      <c r="E124" s="1412">
        <v>0</v>
      </c>
      <c r="F124" s="1412">
        <v>0</v>
      </c>
      <c r="G124" s="1412">
        <v>0</v>
      </c>
      <c r="H124" s="1413"/>
      <c r="I124" s="1413"/>
    </row>
    <row r="125" spans="1:9" ht="15" hidden="1" customHeight="1">
      <c r="A125" s="1417" t="s">
        <v>918</v>
      </c>
      <c r="B125" s="1639" t="s">
        <v>919</v>
      </c>
      <c r="C125" s="1640"/>
      <c r="D125" s="1641"/>
      <c r="E125" s="1412">
        <v>0</v>
      </c>
      <c r="F125" s="1412">
        <v>0</v>
      </c>
      <c r="G125" s="1412">
        <v>0</v>
      </c>
      <c r="H125" s="1413"/>
      <c r="I125" s="1413"/>
    </row>
    <row r="126" spans="1:9" ht="15" hidden="1" customHeight="1">
      <c r="A126" s="1417" t="s">
        <v>920</v>
      </c>
      <c r="B126" s="1639" t="s">
        <v>921</v>
      </c>
      <c r="C126" s="1640"/>
      <c r="D126" s="1641"/>
      <c r="E126" s="1412">
        <v>0</v>
      </c>
      <c r="F126" s="1412">
        <v>0</v>
      </c>
      <c r="G126" s="1412">
        <v>0</v>
      </c>
      <c r="H126" s="1413"/>
      <c r="I126" s="1413"/>
    </row>
    <row r="127" spans="1:9" ht="15" hidden="1" customHeight="1">
      <c r="A127" s="1417" t="s">
        <v>922</v>
      </c>
      <c r="B127" s="1639" t="s">
        <v>923</v>
      </c>
      <c r="C127" s="1640"/>
      <c r="D127" s="1641"/>
      <c r="E127" s="1412">
        <v>0</v>
      </c>
      <c r="F127" s="1412">
        <v>0</v>
      </c>
      <c r="G127" s="1412">
        <v>0</v>
      </c>
      <c r="H127" s="1413"/>
      <c r="I127" s="1413"/>
    </row>
    <row r="128" spans="1:9" ht="15" hidden="1" customHeight="1">
      <c r="A128" s="1416" t="s">
        <v>924</v>
      </c>
      <c r="B128" s="1636" t="s">
        <v>925</v>
      </c>
      <c r="C128" s="1637"/>
      <c r="D128" s="1638"/>
      <c r="E128" s="1412">
        <v>0</v>
      </c>
      <c r="F128" s="1412">
        <v>0</v>
      </c>
      <c r="G128" s="1412">
        <v>0</v>
      </c>
      <c r="H128" s="1413"/>
      <c r="I128" s="1413"/>
    </row>
    <row r="129" spans="1:9" ht="15" hidden="1" customHeight="1">
      <c r="A129" s="1416" t="s">
        <v>926</v>
      </c>
      <c r="B129" s="1636" t="s">
        <v>927</v>
      </c>
      <c r="C129" s="1637"/>
      <c r="D129" s="1638"/>
      <c r="E129" s="1412">
        <v>0</v>
      </c>
      <c r="F129" s="1412">
        <v>0</v>
      </c>
      <c r="G129" s="1412">
        <v>0</v>
      </c>
      <c r="H129" s="1413"/>
      <c r="I129" s="1413"/>
    </row>
    <row r="130" spans="1:9">
      <c r="A130" s="1417" t="s">
        <v>90</v>
      </c>
      <c r="B130" s="1633" t="s">
        <v>928</v>
      </c>
      <c r="C130" s="1634"/>
      <c r="D130" s="1635"/>
      <c r="E130" s="1412">
        <v>0</v>
      </c>
      <c r="F130" s="1412">
        <v>0</v>
      </c>
      <c r="G130" s="1412">
        <v>0</v>
      </c>
      <c r="H130" s="1413">
        <v>0</v>
      </c>
      <c r="I130" s="1413">
        <v>0</v>
      </c>
    </row>
    <row r="131" spans="1:9" s="1287" customFormat="1" ht="18.75">
      <c r="A131" s="1417" t="s">
        <v>91</v>
      </c>
      <c r="B131" s="1633" t="s">
        <v>411</v>
      </c>
      <c r="C131" s="1634"/>
      <c r="D131" s="1635"/>
      <c r="E131" s="1412">
        <v>0</v>
      </c>
      <c r="F131" s="1412">
        <v>0</v>
      </c>
      <c r="G131" s="1412">
        <v>0</v>
      </c>
      <c r="H131" s="1413">
        <v>0</v>
      </c>
      <c r="I131" s="1413">
        <v>0</v>
      </c>
    </row>
    <row r="132" spans="1:9" s="1287" customFormat="1" ht="18.75">
      <c r="A132" s="1417" t="s">
        <v>92</v>
      </c>
      <c r="B132" s="1633" t="s">
        <v>929</v>
      </c>
      <c r="C132" s="1634"/>
      <c r="D132" s="1635"/>
      <c r="E132" s="1412">
        <v>0</v>
      </c>
      <c r="F132" s="1412">
        <v>0</v>
      </c>
      <c r="G132" s="1412">
        <v>0</v>
      </c>
      <c r="H132" s="1413">
        <v>0</v>
      </c>
      <c r="I132" s="1413">
        <v>0</v>
      </c>
    </row>
    <row r="133" spans="1:9" ht="32.25" customHeight="1">
      <c r="A133" s="1417" t="s">
        <v>737</v>
      </c>
      <c r="B133" s="1633" t="s">
        <v>930</v>
      </c>
      <c r="C133" s="1634"/>
      <c r="D133" s="1635"/>
      <c r="E133" s="1412">
        <v>0</v>
      </c>
      <c r="F133" s="1412">
        <v>0</v>
      </c>
      <c r="G133" s="1412">
        <v>0</v>
      </c>
      <c r="H133" s="1413">
        <v>0</v>
      </c>
      <c r="I133" s="1413">
        <v>0</v>
      </c>
    </row>
    <row r="134" spans="1:9">
      <c r="A134" s="1417" t="s">
        <v>742</v>
      </c>
      <c r="B134" s="1633" t="s">
        <v>931</v>
      </c>
      <c r="C134" s="1634"/>
      <c r="D134" s="1635"/>
      <c r="E134" s="1412">
        <v>0</v>
      </c>
      <c r="F134" s="1412">
        <v>0</v>
      </c>
      <c r="G134" s="1412">
        <v>0</v>
      </c>
      <c r="H134" s="1413">
        <v>0</v>
      </c>
      <c r="I134" s="1413">
        <v>0</v>
      </c>
    </row>
    <row r="135" spans="1:9" hidden="1">
      <c r="A135" s="1417"/>
      <c r="B135" s="1630" t="s">
        <v>932</v>
      </c>
      <c r="C135" s="1631"/>
      <c r="D135" s="1632"/>
      <c r="E135" s="1412">
        <v>0</v>
      </c>
      <c r="F135" s="1412">
        <v>0</v>
      </c>
      <c r="G135" s="1412">
        <v>0</v>
      </c>
      <c r="H135" s="1419"/>
      <c r="I135" s="1419"/>
    </row>
    <row r="136" spans="1:9">
      <c r="A136" s="1417" t="s">
        <v>933</v>
      </c>
      <c r="B136" s="1633" t="s">
        <v>934</v>
      </c>
      <c r="C136" s="1634"/>
      <c r="D136" s="1635"/>
      <c r="E136" s="1415">
        <f>E77+E100+E130+E131+E132+E133+E134</f>
        <v>1824.02</v>
      </c>
      <c r="F136" s="1415">
        <f t="shared" ref="F136:I136" si="0">F77+F100+F130+F131+F132+F133+F134</f>
        <v>2727.25</v>
      </c>
      <c r="G136" s="1415">
        <f t="shared" si="0"/>
        <v>2902.48</v>
      </c>
      <c r="H136" s="1415">
        <f t="shared" si="0"/>
        <v>3018.48</v>
      </c>
      <c r="I136" s="1415">
        <f t="shared" si="0"/>
        <v>3139.21</v>
      </c>
    </row>
    <row r="137" spans="1:9">
      <c r="A137" s="1518" t="s">
        <v>935</v>
      </c>
      <c r="B137" s="1518"/>
      <c r="C137" s="1518"/>
      <c r="D137" s="1518"/>
      <c r="E137" s="1518"/>
      <c r="F137" s="1518"/>
      <c r="G137" s="1518"/>
    </row>
    <row r="138" spans="1:9">
      <c r="A138" s="1540" t="s">
        <v>80</v>
      </c>
      <c r="B138" s="1509" t="s">
        <v>800</v>
      </c>
      <c r="C138" s="1509"/>
      <c r="D138" s="1509"/>
      <c r="E138" s="1543" t="s">
        <v>936</v>
      </c>
      <c r="F138" s="1537" t="s">
        <v>937</v>
      </c>
      <c r="G138" s="1546"/>
      <c r="H138" s="1275"/>
      <c r="I138" s="1275"/>
    </row>
    <row r="139" spans="1:9">
      <c r="A139" s="1541"/>
      <c r="B139" s="1509"/>
      <c r="C139" s="1509"/>
      <c r="D139" s="1509"/>
      <c r="E139" s="1544"/>
      <c r="F139" s="1547"/>
      <c r="G139" s="1548"/>
      <c r="H139" s="1275"/>
      <c r="I139" s="1275"/>
    </row>
    <row r="140" spans="1:9" ht="9.75" customHeight="1">
      <c r="A140" s="1541"/>
      <c r="B140" s="1509"/>
      <c r="C140" s="1509"/>
      <c r="D140" s="1509"/>
      <c r="E140" s="1544"/>
      <c r="F140" s="1547"/>
      <c r="G140" s="1548"/>
      <c r="H140" s="1275"/>
      <c r="I140" s="1275"/>
    </row>
    <row r="141" spans="1:9" ht="7.7" hidden="1" customHeight="1">
      <c r="A141" s="1542"/>
      <c r="B141" s="1509"/>
      <c r="C141" s="1509"/>
      <c r="D141" s="1509"/>
      <c r="E141" s="1545"/>
      <c r="F141" s="1549"/>
      <c r="G141" s="1550"/>
      <c r="H141" s="1275"/>
      <c r="I141" s="1275"/>
    </row>
    <row r="142" spans="1:9" ht="36" customHeight="1">
      <c r="A142" s="1400" t="s">
        <v>89</v>
      </c>
      <c r="B142" s="1510" t="s">
        <v>938</v>
      </c>
      <c r="C142" s="1511"/>
      <c r="D142" s="1512"/>
      <c r="E142" s="1288">
        <v>43466</v>
      </c>
      <c r="F142" s="1551">
        <v>45291</v>
      </c>
      <c r="G142" s="1552"/>
      <c r="H142" s="1275"/>
      <c r="I142" s="1275"/>
    </row>
    <row r="143" spans="1:9" ht="18.75" hidden="1" customHeight="1">
      <c r="A143" s="1400" t="s">
        <v>90</v>
      </c>
      <c r="B143" s="1517"/>
      <c r="C143" s="1517"/>
      <c r="D143" s="1517"/>
      <c r="E143" s="1392"/>
      <c r="F143" s="1521"/>
      <c r="G143" s="1533"/>
      <c r="H143" s="1275"/>
      <c r="I143" s="1275"/>
    </row>
    <row r="144" spans="1:9" ht="12" hidden="1" customHeight="1">
      <c r="A144" s="1398" t="s">
        <v>805</v>
      </c>
      <c r="B144" s="1534" t="s">
        <v>805</v>
      </c>
      <c r="C144" s="1535"/>
      <c r="D144" s="1536"/>
      <c r="E144" s="1397"/>
      <c r="F144" s="1537"/>
      <c r="G144" s="1538"/>
      <c r="H144" s="1275"/>
      <c r="I144" s="1275"/>
    </row>
    <row r="145" spans="1:9" ht="39" customHeight="1">
      <c r="A145" s="1539" t="s">
        <v>939</v>
      </c>
      <c r="B145" s="1539"/>
      <c r="C145" s="1539"/>
      <c r="D145" s="1539"/>
      <c r="E145" s="1539"/>
      <c r="F145" s="1539"/>
      <c r="G145" s="1539"/>
    </row>
    <row r="146" spans="1:9">
      <c r="A146" s="1523" t="s">
        <v>940</v>
      </c>
      <c r="B146" s="1523"/>
      <c r="C146" s="1523"/>
      <c r="D146" s="1523"/>
      <c r="E146" s="1523"/>
      <c r="F146" s="1523"/>
      <c r="G146" s="1523"/>
      <c r="H146" s="1275"/>
      <c r="I146" s="1275"/>
    </row>
    <row r="147" spans="1:9" ht="13.9" customHeight="1">
      <c r="A147" s="1524" t="s">
        <v>80</v>
      </c>
      <c r="B147" s="1509" t="s">
        <v>941</v>
      </c>
      <c r="C147" s="1509"/>
      <c r="D147" s="1509"/>
      <c r="E147" s="1530" t="s">
        <v>811</v>
      </c>
      <c r="F147" s="1525"/>
      <c r="G147" s="1525"/>
      <c r="H147" s="1531"/>
      <c r="I147" s="1532"/>
    </row>
    <row r="148" spans="1:9">
      <c r="A148" s="1524"/>
      <c r="B148" s="1509"/>
      <c r="C148" s="1509"/>
      <c r="D148" s="1509"/>
      <c r="E148" s="1393" t="str">
        <f>E74</f>
        <v>2019 год</v>
      </c>
      <c r="F148" s="1393" t="s">
        <v>437</v>
      </c>
      <c r="G148" s="1393" t="s">
        <v>438</v>
      </c>
      <c r="H148" s="1374" t="s">
        <v>991</v>
      </c>
      <c r="I148" s="1374" t="s">
        <v>992</v>
      </c>
    </row>
    <row r="149" spans="1:9" ht="29.25" customHeight="1">
      <c r="A149" s="1395" t="s">
        <v>89</v>
      </c>
      <c r="B149" s="1510" t="s">
        <v>942</v>
      </c>
      <c r="C149" s="1511"/>
      <c r="D149" s="1512"/>
      <c r="E149" s="1392" t="s">
        <v>725</v>
      </c>
      <c r="F149" s="1392" t="s">
        <v>725</v>
      </c>
      <c r="G149" s="1392" t="s">
        <v>725</v>
      </c>
      <c r="H149" s="1392" t="s">
        <v>725</v>
      </c>
      <c r="I149" s="1392" t="s">
        <v>725</v>
      </c>
    </row>
    <row r="150" spans="1:9" ht="27.75" customHeight="1">
      <c r="A150" s="1395" t="s">
        <v>90</v>
      </c>
      <c r="B150" s="1510" t="s">
        <v>943</v>
      </c>
      <c r="C150" s="1511"/>
      <c r="D150" s="1512"/>
      <c r="E150" s="1392" t="s">
        <v>725</v>
      </c>
      <c r="F150" s="1392" t="s">
        <v>725</v>
      </c>
      <c r="G150" s="1392" t="s">
        <v>725</v>
      </c>
      <c r="H150" s="1392" t="s">
        <v>725</v>
      </c>
      <c r="I150" s="1392" t="s">
        <v>725</v>
      </c>
    </row>
    <row r="151" spans="1:9">
      <c r="A151" s="1529" t="s">
        <v>944</v>
      </c>
      <c r="B151" s="1529"/>
      <c r="C151" s="1529"/>
      <c r="D151" s="1529"/>
      <c r="E151" s="1529"/>
      <c r="F151" s="1529"/>
      <c r="G151" s="1529"/>
      <c r="H151" s="1275"/>
      <c r="I151" s="1275"/>
    </row>
    <row r="152" spans="1:9" ht="13.9" customHeight="1">
      <c r="A152" s="1524" t="s">
        <v>80</v>
      </c>
      <c r="B152" s="1509" t="s">
        <v>941</v>
      </c>
      <c r="C152" s="1509"/>
      <c r="D152" s="1509"/>
      <c r="E152" s="1530" t="s">
        <v>811</v>
      </c>
      <c r="F152" s="1525"/>
      <c r="G152" s="1525"/>
      <c r="H152" s="1531"/>
      <c r="I152" s="1532"/>
    </row>
    <row r="153" spans="1:9">
      <c r="A153" s="1524"/>
      <c r="B153" s="1509"/>
      <c r="C153" s="1509"/>
      <c r="D153" s="1509"/>
      <c r="E153" s="1393" t="s">
        <v>436</v>
      </c>
      <c r="F153" s="1393" t="s">
        <v>437</v>
      </c>
      <c r="G153" s="1393" t="s">
        <v>438</v>
      </c>
      <c r="H153" s="1374" t="s">
        <v>991</v>
      </c>
      <c r="I153" s="1374" t="s">
        <v>992</v>
      </c>
    </row>
    <row r="154" spans="1:9" ht="72.599999999999994" customHeight="1">
      <c r="A154" s="1395" t="s">
        <v>89</v>
      </c>
      <c r="B154" s="1510" t="s">
        <v>945</v>
      </c>
      <c r="C154" s="1511"/>
      <c r="D154" s="1512"/>
      <c r="E154" s="1392" t="s">
        <v>733</v>
      </c>
      <c r="F154" s="1392" t="str">
        <f>E154</f>
        <v>-</v>
      </c>
      <c r="G154" s="1392" t="str">
        <f>F154</f>
        <v>-</v>
      </c>
      <c r="H154" s="1392" t="str">
        <f>G154</f>
        <v>-</v>
      </c>
      <c r="I154" s="1392" t="str">
        <f>H154</f>
        <v>-</v>
      </c>
    </row>
    <row r="155" spans="1:9">
      <c r="A155" s="1529" t="s">
        <v>946</v>
      </c>
      <c r="B155" s="1529"/>
      <c r="C155" s="1529"/>
      <c r="D155" s="1529"/>
      <c r="E155" s="1529"/>
      <c r="F155" s="1529"/>
      <c r="G155" s="1529"/>
    </row>
    <row r="156" spans="1:9" ht="15.75">
      <c r="A156" s="1524" t="s">
        <v>80</v>
      </c>
      <c r="B156" s="1509" t="s">
        <v>941</v>
      </c>
      <c r="C156" s="1509"/>
      <c r="D156" s="1509"/>
      <c r="E156" s="1530" t="s">
        <v>811</v>
      </c>
      <c r="F156" s="1525"/>
      <c r="G156" s="1525"/>
      <c r="H156" s="1531"/>
      <c r="I156" s="1532"/>
    </row>
    <row r="157" spans="1:9">
      <c r="A157" s="1524"/>
      <c r="B157" s="1509"/>
      <c r="C157" s="1509"/>
      <c r="D157" s="1509"/>
      <c r="E157" s="1393" t="s">
        <v>436</v>
      </c>
      <c r="F157" s="1393" t="s">
        <v>437</v>
      </c>
      <c r="G157" s="1393" t="s">
        <v>438</v>
      </c>
      <c r="H157" s="1374" t="s">
        <v>991</v>
      </c>
      <c r="I157" s="1374" t="s">
        <v>992</v>
      </c>
    </row>
    <row r="158" spans="1:9" ht="28.9" customHeight="1">
      <c r="A158" s="1395" t="s">
        <v>89</v>
      </c>
      <c r="B158" s="1510" t="s">
        <v>947</v>
      </c>
      <c r="C158" s="1511"/>
      <c r="D158" s="1512"/>
      <c r="E158" s="1392">
        <v>0.3</v>
      </c>
      <c r="F158" s="1392">
        <f t="shared" ref="F158:I159" si="1">E158</f>
        <v>0.3</v>
      </c>
      <c r="G158" s="1392">
        <f t="shared" si="1"/>
        <v>0.3</v>
      </c>
      <c r="H158" s="1392">
        <f t="shared" si="1"/>
        <v>0.3</v>
      </c>
      <c r="I158" s="1392">
        <f t="shared" si="1"/>
        <v>0.3</v>
      </c>
    </row>
    <row r="159" spans="1:9">
      <c r="A159" s="1395" t="s">
        <v>90</v>
      </c>
      <c r="B159" s="1513" t="s">
        <v>948</v>
      </c>
      <c r="C159" s="1513"/>
      <c r="D159" s="1513"/>
      <c r="E159" s="1392">
        <v>0.06</v>
      </c>
      <c r="F159" s="1392">
        <f t="shared" si="1"/>
        <v>0.06</v>
      </c>
      <c r="G159" s="1392">
        <f t="shared" si="1"/>
        <v>0.06</v>
      </c>
      <c r="H159" s="1392">
        <f t="shared" si="1"/>
        <v>0.06</v>
      </c>
      <c r="I159" s="1392">
        <f t="shared" si="1"/>
        <v>0.06</v>
      </c>
    </row>
    <row r="160" spans="1:9" ht="15.75" customHeight="1">
      <c r="A160" s="1526" t="s">
        <v>949</v>
      </c>
      <c r="B160" s="1526"/>
      <c r="C160" s="1526"/>
      <c r="D160" s="1526"/>
      <c r="E160" s="1526"/>
      <c r="F160" s="1526"/>
      <c r="G160" s="1269"/>
    </row>
    <row r="161" spans="1:9">
      <c r="A161" s="1395" t="s">
        <v>80</v>
      </c>
      <c r="B161" s="1509" t="s">
        <v>950</v>
      </c>
      <c r="C161" s="1509"/>
      <c r="D161" s="1509"/>
      <c r="E161" s="1393" t="s">
        <v>436</v>
      </c>
      <c r="F161" s="1393" t="s">
        <v>437</v>
      </c>
      <c r="G161" s="1393" t="s">
        <v>438</v>
      </c>
      <c r="H161" s="1374" t="s">
        <v>991</v>
      </c>
      <c r="I161" s="1374" t="s">
        <v>992</v>
      </c>
    </row>
    <row r="162" spans="1:9" ht="12" customHeight="1">
      <c r="A162" s="1395"/>
      <c r="B162" s="1527" t="s">
        <v>951</v>
      </c>
      <c r="C162" s="1527"/>
      <c r="D162" s="1527"/>
      <c r="E162" s="1393"/>
      <c r="F162" s="1281"/>
      <c r="G162" s="1376"/>
      <c r="H162" s="1372"/>
      <c r="I162" s="1372"/>
    </row>
    <row r="163" spans="1:9" hidden="1">
      <c r="A163" s="1395">
        <v>1</v>
      </c>
      <c r="B163" s="1519"/>
      <c r="C163" s="1520"/>
      <c r="D163" s="1528"/>
      <c r="E163" s="1291"/>
      <c r="F163" s="1281"/>
      <c r="G163" s="1376"/>
      <c r="H163" s="1372"/>
      <c r="I163" s="1372"/>
    </row>
    <row r="164" spans="1:9" hidden="1">
      <c r="A164" s="1395" t="s">
        <v>781</v>
      </c>
      <c r="B164" s="1509" t="s">
        <v>805</v>
      </c>
      <c r="C164" s="1509"/>
      <c r="D164" s="1509"/>
      <c r="E164" s="1292"/>
      <c r="F164" s="1281"/>
      <c r="G164" s="1376"/>
      <c r="H164" s="1372"/>
      <c r="I164" s="1372"/>
    </row>
    <row r="165" spans="1:9" hidden="1">
      <c r="A165" s="1395" t="s">
        <v>805</v>
      </c>
      <c r="B165" s="1509" t="s">
        <v>805</v>
      </c>
      <c r="C165" s="1509"/>
      <c r="D165" s="1509"/>
      <c r="E165" s="1393"/>
      <c r="F165" s="1281"/>
      <c r="G165" s="1376"/>
      <c r="H165" s="1372"/>
      <c r="I165" s="1372"/>
    </row>
    <row r="166" spans="1:9" hidden="1">
      <c r="A166" s="1523" t="s">
        <v>940</v>
      </c>
      <c r="B166" s="1523"/>
      <c r="C166" s="1523"/>
      <c r="D166" s="1523"/>
      <c r="E166" s="1523"/>
      <c r="F166" s="1523"/>
      <c r="G166" s="1523"/>
      <c r="H166" s="1372"/>
      <c r="I166" s="1372"/>
    </row>
    <row r="167" spans="1:9" hidden="1">
      <c r="A167" s="1524" t="s">
        <v>80</v>
      </c>
      <c r="B167" s="1509" t="s">
        <v>941</v>
      </c>
      <c r="C167" s="1509"/>
      <c r="D167" s="1509"/>
      <c r="E167" s="1519" t="s">
        <v>811</v>
      </c>
      <c r="F167" s="1520"/>
      <c r="G167" s="1525"/>
      <c r="H167" s="1372"/>
      <c r="I167" s="1372"/>
    </row>
    <row r="168" spans="1:9" hidden="1">
      <c r="A168" s="1524"/>
      <c r="B168" s="1509"/>
      <c r="C168" s="1509"/>
      <c r="D168" s="1509"/>
      <c r="E168" s="1393">
        <f>E94</f>
        <v>0</v>
      </c>
      <c r="F168" s="1393" t="s">
        <v>434</v>
      </c>
      <c r="G168" s="1391" t="s">
        <v>435</v>
      </c>
      <c r="H168" s="1372"/>
      <c r="I168" s="1372"/>
    </row>
    <row r="169" spans="1:9" ht="31.5" customHeight="1">
      <c r="A169" s="1395" t="s">
        <v>89</v>
      </c>
      <c r="B169" s="1510" t="s">
        <v>942</v>
      </c>
      <c r="C169" s="1511"/>
      <c r="D169" s="1512"/>
      <c r="E169" s="1392" t="s">
        <v>725</v>
      </c>
      <c r="F169" s="1392" t="s">
        <v>725</v>
      </c>
      <c r="G169" s="1377" t="s">
        <v>725</v>
      </c>
      <c r="H169" s="1392" t="s">
        <v>725</v>
      </c>
      <c r="I169" s="1392" t="s">
        <v>725</v>
      </c>
    </row>
    <row r="170" spans="1:9" ht="24.75" customHeight="1">
      <c r="A170" s="1395" t="s">
        <v>90</v>
      </c>
      <c r="B170" s="1510" t="s">
        <v>943</v>
      </c>
      <c r="C170" s="1511"/>
      <c r="D170" s="1512"/>
      <c r="E170" s="1392" t="s">
        <v>725</v>
      </c>
      <c r="F170" s="1392" t="s">
        <v>725</v>
      </c>
      <c r="G170" s="1377" t="s">
        <v>725</v>
      </c>
      <c r="H170" s="1392" t="s">
        <v>725</v>
      </c>
      <c r="I170" s="1392" t="s">
        <v>725</v>
      </c>
    </row>
    <row r="171" spans="1:9" ht="46.5" customHeight="1">
      <c r="A171" s="1395" t="s">
        <v>91</v>
      </c>
      <c r="B171" s="1510" t="s">
        <v>945</v>
      </c>
      <c r="C171" s="1511"/>
      <c r="D171" s="1512"/>
      <c r="E171" s="1392" t="s">
        <v>725</v>
      </c>
      <c r="F171" s="1392" t="s">
        <v>725</v>
      </c>
      <c r="G171" s="1377" t="s">
        <v>725</v>
      </c>
      <c r="H171" s="1392" t="s">
        <v>725</v>
      </c>
      <c r="I171" s="1392" t="s">
        <v>725</v>
      </c>
    </row>
    <row r="172" spans="1:9">
      <c r="A172" s="1395" t="s">
        <v>92</v>
      </c>
      <c r="B172" s="1510" t="s">
        <v>947</v>
      </c>
      <c r="C172" s="1511"/>
      <c r="D172" s="1512"/>
      <c r="E172" s="1392">
        <v>0.3</v>
      </c>
      <c r="F172" s="1392">
        <f t="shared" ref="F172:I173" si="2">E172</f>
        <v>0.3</v>
      </c>
      <c r="G172" s="1377">
        <f t="shared" si="2"/>
        <v>0.3</v>
      </c>
      <c r="H172" s="1392">
        <f t="shared" si="2"/>
        <v>0.3</v>
      </c>
      <c r="I172" s="1392">
        <f t="shared" si="2"/>
        <v>0.3</v>
      </c>
    </row>
    <row r="173" spans="1:9">
      <c r="A173" s="1395" t="s">
        <v>737</v>
      </c>
      <c r="B173" s="1513" t="s">
        <v>948</v>
      </c>
      <c r="C173" s="1513"/>
      <c r="D173" s="1513"/>
      <c r="E173" s="1392">
        <v>0.06</v>
      </c>
      <c r="F173" s="1392">
        <f t="shared" si="2"/>
        <v>0.06</v>
      </c>
      <c r="G173" s="1377">
        <f t="shared" si="2"/>
        <v>0.06</v>
      </c>
      <c r="H173" s="1392">
        <f t="shared" si="2"/>
        <v>0.06</v>
      </c>
      <c r="I173" s="1392">
        <f t="shared" si="2"/>
        <v>0.06</v>
      </c>
    </row>
    <row r="174" spans="1:9">
      <c r="A174" s="1395" t="s">
        <v>742</v>
      </c>
      <c r="B174" s="1514" t="s">
        <v>952</v>
      </c>
      <c r="C174" s="1515"/>
      <c r="D174" s="1516"/>
      <c r="E174" s="1293">
        <f>E136</f>
        <v>1824.02</v>
      </c>
      <c r="F174" s="1293">
        <f t="shared" ref="F174:I174" si="3">F136</f>
        <v>2727.25</v>
      </c>
      <c r="G174" s="1293">
        <f t="shared" si="3"/>
        <v>2902.48</v>
      </c>
      <c r="H174" s="1293">
        <f t="shared" si="3"/>
        <v>3018.48</v>
      </c>
      <c r="I174" s="1293">
        <f t="shared" si="3"/>
        <v>3139.21</v>
      </c>
    </row>
    <row r="175" spans="1:9" ht="16.7" customHeight="1">
      <c r="A175" s="1508" t="s">
        <v>953</v>
      </c>
      <c r="B175" s="1508"/>
      <c r="C175" s="1508"/>
      <c r="D175" s="1508"/>
      <c r="E175" s="1508"/>
      <c r="F175" s="1508"/>
      <c r="G175" s="1508"/>
    </row>
    <row r="176" spans="1:9" ht="96" customHeight="1">
      <c r="A176" s="1395" t="s">
        <v>80</v>
      </c>
      <c r="B176" s="1509" t="s">
        <v>954</v>
      </c>
      <c r="C176" s="1509"/>
      <c r="D176" s="1509"/>
      <c r="E176" s="1393" t="s">
        <v>149</v>
      </c>
      <c r="F176" s="1393" t="s">
        <v>993</v>
      </c>
      <c r="G176" s="1393" t="s">
        <v>994</v>
      </c>
      <c r="H176" s="1275"/>
      <c r="I176" s="1275"/>
    </row>
    <row r="177" spans="1:11">
      <c r="A177" s="1395" t="s">
        <v>89</v>
      </c>
      <c r="B177" s="1509" t="s">
        <v>951</v>
      </c>
      <c r="C177" s="1509"/>
      <c r="D177" s="1509"/>
      <c r="E177" s="1393"/>
      <c r="F177" s="1393"/>
      <c r="G177" s="1393"/>
      <c r="H177" s="1275"/>
      <c r="I177" s="1275"/>
    </row>
    <row r="178" spans="1:11" ht="35.25" customHeight="1">
      <c r="A178" s="1395"/>
      <c r="B178" s="1509" t="s">
        <v>955</v>
      </c>
      <c r="C178" s="1509"/>
      <c r="D178" s="1509"/>
      <c r="E178" s="1393" t="s">
        <v>733</v>
      </c>
      <c r="F178" s="1393" t="s">
        <v>733</v>
      </c>
      <c r="G178" s="1393" t="s">
        <v>733</v>
      </c>
      <c r="H178" s="1275"/>
      <c r="I178" s="1275"/>
    </row>
    <row r="179" spans="1:11" hidden="1">
      <c r="A179" s="1395" t="s">
        <v>781</v>
      </c>
      <c r="B179" s="1509" t="s">
        <v>805</v>
      </c>
      <c r="C179" s="1509"/>
      <c r="D179" s="1509"/>
      <c r="E179" s="1393"/>
      <c r="F179" s="1393" t="s">
        <v>733</v>
      </c>
      <c r="G179" s="1393" t="s">
        <v>733</v>
      </c>
      <c r="H179" s="1275"/>
      <c r="I179" s="1275"/>
    </row>
    <row r="180" spans="1:11" hidden="1">
      <c r="A180" s="1395" t="s">
        <v>805</v>
      </c>
      <c r="B180" s="1509" t="s">
        <v>805</v>
      </c>
      <c r="C180" s="1509"/>
      <c r="D180" s="1509"/>
      <c r="E180" s="1393"/>
      <c r="F180" s="1393" t="s">
        <v>733</v>
      </c>
      <c r="G180" s="1393" t="s">
        <v>733</v>
      </c>
      <c r="H180" s="1275"/>
      <c r="I180" s="1275"/>
    </row>
    <row r="181" spans="1:11">
      <c r="A181" s="1395" t="s">
        <v>90</v>
      </c>
      <c r="B181" s="1509" t="s">
        <v>956</v>
      </c>
      <c r="C181" s="1509"/>
      <c r="D181" s="1509"/>
      <c r="E181" s="1260"/>
      <c r="F181" s="1393"/>
      <c r="G181" s="1393"/>
      <c r="H181" s="1275"/>
      <c r="I181" s="1275"/>
    </row>
    <row r="182" spans="1:11">
      <c r="A182" s="1395"/>
      <c r="B182" s="1509" t="s">
        <v>957</v>
      </c>
      <c r="C182" s="1509"/>
      <c r="D182" s="1509"/>
      <c r="E182" s="1393" t="s">
        <v>21</v>
      </c>
      <c r="F182" s="1393" t="s">
        <v>733</v>
      </c>
      <c r="G182" s="1393" t="s">
        <v>733</v>
      </c>
      <c r="H182" s="1275"/>
      <c r="I182" s="1275"/>
    </row>
    <row r="183" spans="1:11" ht="19.350000000000001" customHeight="1">
      <c r="A183" s="1518" t="s">
        <v>958</v>
      </c>
      <c r="B183" s="1518"/>
      <c r="C183" s="1518"/>
      <c r="D183" s="1518"/>
      <c r="E183" s="1518"/>
      <c r="F183" s="1518"/>
      <c r="G183" s="1269"/>
    </row>
    <row r="184" spans="1:11" ht="15" customHeight="1">
      <c r="A184" s="1395" t="s">
        <v>80</v>
      </c>
      <c r="B184" s="1519" t="s">
        <v>800</v>
      </c>
      <c r="C184" s="1520"/>
      <c r="D184" s="1520"/>
      <c r="E184" s="1509" t="s">
        <v>959</v>
      </c>
      <c r="F184" s="1509"/>
      <c r="G184" s="1509"/>
      <c r="H184" s="1275"/>
      <c r="I184" s="1275"/>
      <c r="J184" s="1275"/>
    </row>
    <row r="185" spans="1:11">
      <c r="A185" s="1395" t="s">
        <v>89</v>
      </c>
      <c r="B185" s="1521" t="s">
        <v>733</v>
      </c>
      <c r="C185" s="1522"/>
      <c r="D185" s="1522"/>
      <c r="E185" s="1392" t="s">
        <v>733</v>
      </c>
      <c r="F185" s="1392" t="s">
        <v>725</v>
      </c>
      <c r="G185" s="1392" t="s">
        <v>733</v>
      </c>
      <c r="H185" s="1258"/>
      <c r="I185" s="1275"/>
      <c r="J185" s="1275"/>
      <c r="K185" s="1275"/>
    </row>
    <row r="186" spans="1:11" hidden="1">
      <c r="A186" s="1395" t="s">
        <v>90</v>
      </c>
      <c r="B186" s="1517" t="s">
        <v>805</v>
      </c>
      <c r="C186" s="1517"/>
      <c r="D186" s="1517"/>
      <c r="E186" s="1517"/>
      <c r="F186" s="1517"/>
      <c r="G186" s="1517"/>
      <c r="H186" s="1258"/>
      <c r="I186" s="1275"/>
      <c r="J186" s="1275"/>
      <c r="K186" s="1275"/>
    </row>
    <row r="187" spans="1:11" hidden="1">
      <c r="A187" s="1400" t="s">
        <v>805</v>
      </c>
      <c r="B187" s="1517" t="s">
        <v>960</v>
      </c>
      <c r="C187" s="1517"/>
      <c r="D187" s="1517"/>
      <c r="E187" s="1517"/>
      <c r="F187" s="1517"/>
      <c r="G187" s="1517"/>
      <c r="H187" s="1258"/>
      <c r="I187" s="1275"/>
      <c r="J187" s="1275"/>
      <c r="K187" s="1275"/>
    </row>
    <row r="188" spans="1:11" ht="17.25">
      <c r="A188" s="1294"/>
    </row>
    <row r="196" spans="3:7">
      <c r="C196" s="1260"/>
      <c r="D196" s="1260"/>
      <c r="E196" s="1260"/>
      <c r="F196" s="1260"/>
      <c r="G196" s="1260"/>
    </row>
    <row r="197" spans="3:7">
      <c r="C197" s="1260"/>
      <c r="D197" s="1260"/>
      <c r="E197" s="1260"/>
      <c r="F197" s="1260"/>
      <c r="G197" s="1260"/>
    </row>
    <row r="198" spans="3:7">
      <c r="C198" s="1260"/>
      <c r="D198" s="1260"/>
      <c r="E198" s="1260"/>
      <c r="F198" s="1260"/>
      <c r="G198" s="1260"/>
    </row>
  </sheetData>
  <mergeCells count="219">
    <mergeCell ref="A1:C1"/>
    <mergeCell ref="E1:I1"/>
    <mergeCell ref="A2:C3"/>
    <mergeCell ref="A5:C5"/>
    <mergeCell ref="A6:F6"/>
    <mergeCell ref="A7:F7"/>
    <mergeCell ref="A15:B15"/>
    <mergeCell ref="C15:G15"/>
    <mergeCell ref="A16:B16"/>
    <mergeCell ref="C16:G16"/>
    <mergeCell ref="A17:B17"/>
    <mergeCell ref="C17:G17"/>
    <mergeCell ref="A9:F9"/>
    <mergeCell ref="A10:F10"/>
    <mergeCell ref="A11:F11"/>
    <mergeCell ref="A13:F13"/>
    <mergeCell ref="A14:B14"/>
    <mergeCell ref="C14:G14"/>
    <mergeCell ref="A18:G18"/>
    <mergeCell ref="A19:A24"/>
    <mergeCell ref="B19:B24"/>
    <mergeCell ref="C19:C24"/>
    <mergeCell ref="D19:D24"/>
    <mergeCell ref="E19:G22"/>
    <mergeCell ref="E23:E24"/>
    <mergeCell ref="F23:F24"/>
    <mergeCell ref="G23:G24"/>
    <mergeCell ref="G29:G30"/>
    <mergeCell ref="A29:A30"/>
    <mergeCell ref="B29:B30"/>
    <mergeCell ref="C29:C30"/>
    <mergeCell ref="D29:D30"/>
    <mergeCell ref="E29:E30"/>
    <mergeCell ref="F29:F30"/>
    <mergeCell ref="A31:G31"/>
    <mergeCell ref="A32:A37"/>
    <mergeCell ref="B32:B37"/>
    <mergeCell ref="C32:C37"/>
    <mergeCell ref="D32:D37"/>
    <mergeCell ref="E32:G35"/>
    <mergeCell ref="E36:E37"/>
    <mergeCell ref="F36:F37"/>
    <mergeCell ref="G36:G37"/>
    <mergeCell ref="A50:A51"/>
    <mergeCell ref="A52:A53"/>
    <mergeCell ref="B52:B53"/>
    <mergeCell ref="C52:C53"/>
    <mergeCell ref="D52:D53"/>
    <mergeCell ref="E52:E53"/>
    <mergeCell ref="G42:G43"/>
    <mergeCell ref="A44:G44"/>
    <mergeCell ref="A45:A49"/>
    <mergeCell ref="B45:B49"/>
    <mergeCell ref="C45:C49"/>
    <mergeCell ref="D45:D49"/>
    <mergeCell ref="E45:G47"/>
    <mergeCell ref="E48:E49"/>
    <mergeCell ref="F48:F49"/>
    <mergeCell ref="G48:G49"/>
    <mergeCell ref="A42:A43"/>
    <mergeCell ref="B42:B43"/>
    <mergeCell ref="C42:C43"/>
    <mergeCell ref="D42:D43"/>
    <mergeCell ref="E42:E43"/>
    <mergeCell ref="F42:F43"/>
    <mergeCell ref="F52:F53"/>
    <mergeCell ref="G52:G53"/>
    <mergeCell ref="A56:A57"/>
    <mergeCell ref="B56:B57"/>
    <mergeCell ref="C56:C57"/>
    <mergeCell ref="D56:D57"/>
    <mergeCell ref="E56:E57"/>
    <mergeCell ref="F56:F57"/>
    <mergeCell ref="G56:G57"/>
    <mergeCell ref="B63:D63"/>
    <mergeCell ref="B64:D64"/>
    <mergeCell ref="B65:D65"/>
    <mergeCell ref="B66:D66"/>
    <mergeCell ref="B67:D67"/>
    <mergeCell ref="B68:D68"/>
    <mergeCell ref="A58:G58"/>
    <mergeCell ref="A59:A60"/>
    <mergeCell ref="B59:D60"/>
    <mergeCell ref="E59:I59"/>
    <mergeCell ref="B61:D61"/>
    <mergeCell ref="B62:D62"/>
    <mergeCell ref="B69:D69"/>
    <mergeCell ref="B70:D70"/>
    <mergeCell ref="B71:D71"/>
    <mergeCell ref="A72:G72"/>
    <mergeCell ref="A73:A76"/>
    <mergeCell ref="B73:D76"/>
    <mergeCell ref="E73:I73"/>
    <mergeCell ref="E75:E76"/>
    <mergeCell ref="F75:F76"/>
    <mergeCell ref="G75:G76"/>
    <mergeCell ref="B81:D81"/>
    <mergeCell ref="B82:D82"/>
    <mergeCell ref="B83:D83"/>
    <mergeCell ref="B84:D84"/>
    <mergeCell ref="B85:D85"/>
    <mergeCell ref="B86:D86"/>
    <mergeCell ref="H75:H76"/>
    <mergeCell ref="I75:I76"/>
    <mergeCell ref="B77:D77"/>
    <mergeCell ref="B78:D78"/>
    <mergeCell ref="B79:D79"/>
    <mergeCell ref="B80:D80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B92:D92"/>
    <mergeCell ref="B105:D105"/>
    <mergeCell ref="B106:D106"/>
    <mergeCell ref="B107:D107"/>
    <mergeCell ref="B108:D108"/>
    <mergeCell ref="B109:D109"/>
    <mergeCell ref="B110:D110"/>
    <mergeCell ref="B99:D99"/>
    <mergeCell ref="B100:D100"/>
    <mergeCell ref="B101:D101"/>
    <mergeCell ref="B102:D102"/>
    <mergeCell ref="B103:D103"/>
    <mergeCell ref="B104:D104"/>
    <mergeCell ref="B117:D117"/>
    <mergeCell ref="B118:D118"/>
    <mergeCell ref="B119:D119"/>
    <mergeCell ref="B120:D120"/>
    <mergeCell ref="B121:D121"/>
    <mergeCell ref="B122:D122"/>
    <mergeCell ref="B111:D111"/>
    <mergeCell ref="B112:D112"/>
    <mergeCell ref="B113:D113"/>
    <mergeCell ref="B114:D114"/>
    <mergeCell ref="B115:D115"/>
    <mergeCell ref="B116:D116"/>
    <mergeCell ref="B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B126:D126"/>
    <mergeCell ref="B127:D127"/>
    <mergeCell ref="B128:D128"/>
    <mergeCell ref="B142:D142"/>
    <mergeCell ref="F142:G142"/>
    <mergeCell ref="B143:D143"/>
    <mergeCell ref="F143:G143"/>
    <mergeCell ref="B144:D144"/>
    <mergeCell ref="F144:G144"/>
    <mergeCell ref="B135:D135"/>
    <mergeCell ref="B136:D136"/>
    <mergeCell ref="A137:G137"/>
    <mergeCell ref="A138:A141"/>
    <mergeCell ref="B138:D141"/>
    <mergeCell ref="E138:E141"/>
    <mergeCell ref="F138:G141"/>
    <mergeCell ref="B150:D150"/>
    <mergeCell ref="A151:G151"/>
    <mergeCell ref="A152:A153"/>
    <mergeCell ref="B152:D153"/>
    <mergeCell ref="E152:I152"/>
    <mergeCell ref="B154:D154"/>
    <mergeCell ref="A145:G145"/>
    <mergeCell ref="A146:G146"/>
    <mergeCell ref="A147:A148"/>
    <mergeCell ref="B147:D148"/>
    <mergeCell ref="E147:I147"/>
    <mergeCell ref="B149:D149"/>
    <mergeCell ref="A160:F160"/>
    <mergeCell ref="B161:D161"/>
    <mergeCell ref="B162:D162"/>
    <mergeCell ref="B163:D163"/>
    <mergeCell ref="B164:D164"/>
    <mergeCell ref="B165:D165"/>
    <mergeCell ref="A155:G155"/>
    <mergeCell ref="A156:A157"/>
    <mergeCell ref="B156:D157"/>
    <mergeCell ref="E156:I156"/>
    <mergeCell ref="B158:D158"/>
    <mergeCell ref="B159:D159"/>
    <mergeCell ref="B171:D171"/>
    <mergeCell ref="B172:D172"/>
    <mergeCell ref="B173:D173"/>
    <mergeCell ref="B174:D174"/>
    <mergeCell ref="A175:G175"/>
    <mergeCell ref="B176:D176"/>
    <mergeCell ref="A166:G166"/>
    <mergeCell ref="A167:A168"/>
    <mergeCell ref="B167:D168"/>
    <mergeCell ref="E167:G167"/>
    <mergeCell ref="B169:D169"/>
    <mergeCell ref="B170:D170"/>
    <mergeCell ref="B187:E187"/>
    <mergeCell ref="F187:G187"/>
    <mergeCell ref="A183:F183"/>
    <mergeCell ref="B184:D184"/>
    <mergeCell ref="E184:G184"/>
    <mergeCell ref="B185:D185"/>
    <mergeCell ref="B186:E186"/>
    <mergeCell ref="F186:G186"/>
    <mergeCell ref="B177:D177"/>
    <mergeCell ref="B178:D178"/>
    <mergeCell ref="B179:D179"/>
    <mergeCell ref="B180:D180"/>
    <mergeCell ref="B181:D181"/>
    <mergeCell ref="B182:D182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44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6"/>
  <sheetViews>
    <sheetView tabSelected="1" view="pageBreakPreview" zoomScaleNormal="100" zoomScaleSheetLayoutView="100" workbookViewId="0">
      <selection activeCell="E1" sqref="E1:H1"/>
    </sheetView>
  </sheetViews>
  <sheetFormatPr defaultRowHeight="15"/>
  <cols>
    <col min="1" max="1" width="4.625" style="1362" customWidth="1"/>
    <col min="2" max="2" width="24.125" style="1363" customWidth="1"/>
    <col min="3" max="3" width="10.25" style="1363" customWidth="1"/>
    <col min="4" max="4" width="13.625" style="1363" customWidth="1"/>
    <col min="5" max="5" width="12.625" style="1363" customWidth="1"/>
    <col min="6" max="6" width="12" style="1363" hidden="1" customWidth="1"/>
    <col min="7" max="7" width="14.625" style="1363" customWidth="1"/>
    <col min="8" max="14" width="13.75" style="1363" customWidth="1"/>
    <col min="15" max="230" width="9" style="1363"/>
    <col min="231" max="231" width="6.75" style="1363" customWidth="1"/>
    <col min="232" max="232" width="57.25" style="1363" customWidth="1"/>
    <col min="233" max="233" width="11.5" style="1363" customWidth="1"/>
    <col min="234" max="234" width="19" style="1363" customWidth="1"/>
    <col min="235" max="256" width="0" style="1363" hidden="1" customWidth="1"/>
    <col min="257" max="257" width="9" style="1363"/>
    <col min="258" max="258" width="8.875" style="1363" bestFit="1" customWidth="1"/>
    <col min="259" max="486" width="9" style="1363"/>
    <col min="487" max="487" width="6.75" style="1363" customWidth="1"/>
    <col min="488" max="488" width="57.25" style="1363" customWidth="1"/>
    <col min="489" max="489" width="11.5" style="1363" customWidth="1"/>
    <col min="490" max="490" width="19" style="1363" customWidth="1"/>
    <col min="491" max="512" width="0" style="1363" hidden="1" customWidth="1"/>
    <col min="513" max="513" width="9" style="1363"/>
    <col min="514" max="514" width="8.875" style="1363" bestFit="1" customWidth="1"/>
    <col min="515" max="742" width="9" style="1363"/>
    <col min="743" max="743" width="6.75" style="1363" customWidth="1"/>
    <col min="744" max="744" width="57.25" style="1363" customWidth="1"/>
    <col min="745" max="745" width="11.5" style="1363" customWidth="1"/>
    <col min="746" max="746" width="19" style="1363" customWidth="1"/>
    <col min="747" max="768" width="0" style="1363" hidden="1" customWidth="1"/>
    <col min="769" max="769" width="9" style="1363"/>
    <col min="770" max="770" width="8.875" style="1363" bestFit="1" customWidth="1"/>
    <col min="771" max="998" width="9" style="1363"/>
    <col min="999" max="999" width="6.75" style="1363" customWidth="1"/>
    <col min="1000" max="1000" width="57.25" style="1363" customWidth="1"/>
    <col min="1001" max="1001" width="11.5" style="1363" customWidth="1"/>
    <col min="1002" max="1002" width="19" style="1363" customWidth="1"/>
    <col min="1003" max="1024" width="0" style="1363" hidden="1" customWidth="1"/>
    <col min="1025" max="1025" width="9" style="1363"/>
    <col min="1026" max="1026" width="8.875" style="1363" bestFit="1" customWidth="1"/>
    <col min="1027" max="1254" width="9" style="1363"/>
    <col min="1255" max="1255" width="6.75" style="1363" customWidth="1"/>
    <col min="1256" max="1256" width="57.25" style="1363" customWidth="1"/>
    <col min="1257" max="1257" width="11.5" style="1363" customWidth="1"/>
    <col min="1258" max="1258" width="19" style="1363" customWidth="1"/>
    <col min="1259" max="1280" width="0" style="1363" hidden="1" customWidth="1"/>
    <col min="1281" max="1281" width="9" style="1363"/>
    <col min="1282" max="1282" width="8.875" style="1363" bestFit="1" customWidth="1"/>
    <col min="1283" max="1510" width="9" style="1363"/>
    <col min="1511" max="1511" width="6.75" style="1363" customWidth="1"/>
    <col min="1512" max="1512" width="57.25" style="1363" customWidth="1"/>
    <col min="1513" max="1513" width="11.5" style="1363" customWidth="1"/>
    <col min="1514" max="1514" width="19" style="1363" customWidth="1"/>
    <col min="1515" max="1536" width="0" style="1363" hidden="1" customWidth="1"/>
    <col min="1537" max="1537" width="9" style="1363"/>
    <col min="1538" max="1538" width="8.875" style="1363" bestFit="1" customWidth="1"/>
    <col min="1539" max="1766" width="9" style="1363"/>
    <col min="1767" max="1767" width="6.75" style="1363" customWidth="1"/>
    <col min="1768" max="1768" width="57.25" style="1363" customWidth="1"/>
    <col min="1769" max="1769" width="11.5" style="1363" customWidth="1"/>
    <col min="1770" max="1770" width="19" style="1363" customWidth="1"/>
    <col min="1771" max="1792" width="0" style="1363" hidden="1" customWidth="1"/>
    <col min="1793" max="1793" width="9" style="1363"/>
    <col min="1794" max="1794" width="8.875" style="1363" bestFit="1" customWidth="1"/>
    <col min="1795" max="2022" width="9" style="1363"/>
    <col min="2023" max="2023" width="6.75" style="1363" customWidth="1"/>
    <col min="2024" max="2024" width="57.25" style="1363" customWidth="1"/>
    <col min="2025" max="2025" width="11.5" style="1363" customWidth="1"/>
    <col min="2026" max="2026" width="19" style="1363" customWidth="1"/>
    <col min="2027" max="2048" width="0" style="1363" hidden="1" customWidth="1"/>
    <col min="2049" max="2049" width="9" style="1363"/>
    <col min="2050" max="2050" width="8.875" style="1363" bestFit="1" customWidth="1"/>
    <col min="2051" max="2278" width="9" style="1363"/>
    <col min="2279" max="2279" width="6.75" style="1363" customWidth="1"/>
    <col min="2280" max="2280" width="57.25" style="1363" customWidth="1"/>
    <col min="2281" max="2281" width="11.5" style="1363" customWidth="1"/>
    <col min="2282" max="2282" width="19" style="1363" customWidth="1"/>
    <col min="2283" max="2304" width="0" style="1363" hidden="1" customWidth="1"/>
    <col min="2305" max="2305" width="9" style="1363"/>
    <col min="2306" max="2306" width="8.875" style="1363" bestFit="1" customWidth="1"/>
    <col min="2307" max="2534" width="9" style="1363"/>
    <col min="2535" max="2535" width="6.75" style="1363" customWidth="1"/>
    <col min="2536" max="2536" width="57.25" style="1363" customWidth="1"/>
    <col min="2537" max="2537" width="11.5" style="1363" customWidth="1"/>
    <col min="2538" max="2538" width="19" style="1363" customWidth="1"/>
    <col min="2539" max="2560" width="0" style="1363" hidden="1" customWidth="1"/>
    <col min="2561" max="2561" width="9" style="1363"/>
    <col min="2562" max="2562" width="8.875" style="1363" bestFit="1" customWidth="1"/>
    <col min="2563" max="2790" width="9" style="1363"/>
    <col min="2791" max="2791" width="6.75" style="1363" customWidth="1"/>
    <col min="2792" max="2792" width="57.25" style="1363" customWidth="1"/>
    <col min="2793" max="2793" width="11.5" style="1363" customWidth="1"/>
    <col min="2794" max="2794" width="19" style="1363" customWidth="1"/>
    <col min="2795" max="2816" width="0" style="1363" hidden="1" customWidth="1"/>
    <col min="2817" max="2817" width="9" style="1363"/>
    <col min="2818" max="2818" width="8.875" style="1363" bestFit="1" customWidth="1"/>
    <col min="2819" max="3046" width="9" style="1363"/>
    <col min="3047" max="3047" width="6.75" style="1363" customWidth="1"/>
    <col min="3048" max="3048" width="57.25" style="1363" customWidth="1"/>
    <col min="3049" max="3049" width="11.5" style="1363" customWidth="1"/>
    <col min="3050" max="3050" width="19" style="1363" customWidth="1"/>
    <col min="3051" max="3072" width="0" style="1363" hidden="1" customWidth="1"/>
    <col min="3073" max="3073" width="9" style="1363"/>
    <col min="3074" max="3074" width="8.875" style="1363" bestFit="1" customWidth="1"/>
    <col min="3075" max="3302" width="9" style="1363"/>
    <col min="3303" max="3303" width="6.75" style="1363" customWidth="1"/>
    <col min="3304" max="3304" width="57.25" style="1363" customWidth="1"/>
    <col min="3305" max="3305" width="11.5" style="1363" customWidth="1"/>
    <col min="3306" max="3306" width="19" style="1363" customWidth="1"/>
    <col min="3307" max="3328" width="0" style="1363" hidden="1" customWidth="1"/>
    <col min="3329" max="3329" width="9" style="1363"/>
    <col min="3330" max="3330" width="8.875" style="1363" bestFit="1" customWidth="1"/>
    <col min="3331" max="3558" width="9" style="1363"/>
    <col min="3559" max="3559" width="6.75" style="1363" customWidth="1"/>
    <col min="3560" max="3560" width="57.25" style="1363" customWidth="1"/>
    <col min="3561" max="3561" width="11.5" style="1363" customWidth="1"/>
    <col min="3562" max="3562" width="19" style="1363" customWidth="1"/>
    <col min="3563" max="3584" width="0" style="1363" hidden="1" customWidth="1"/>
    <col min="3585" max="3585" width="9" style="1363"/>
    <col min="3586" max="3586" width="8.875" style="1363" bestFit="1" customWidth="1"/>
    <col min="3587" max="3814" width="9" style="1363"/>
    <col min="3815" max="3815" width="6.75" style="1363" customWidth="1"/>
    <col min="3816" max="3816" width="57.25" style="1363" customWidth="1"/>
    <col min="3817" max="3817" width="11.5" style="1363" customWidth="1"/>
    <col min="3818" max="3818" width="19" style="1363" customWidth="1"/>
    <col min="3819" max="3840" width="0" style="1363" hidden="1" customWidth="1"/>
    <col min="3841" max="3841" width="9" style="1363"/>
    <col min="3842" max="3842" width="8.875" style="1363" bestFit="1" customWidth="1"/>
    <col min="3843" max="4070" width="9" style="1363"/>
    <col min="4071" max="4071" width="6.75" style="1363" customWidth="1"/>
    <col min="4072" max="4072" width="57.25" style="1363" customWidth="1"/>
    <col min="4073" max="4073" width="11.5" style="1363" customWidth="1"/>
    <col min="4074" max="4074" width="19" style="1363" customWidth="1"/>
    <col min="4075" max="4096" width="0" style="1363" hidden="1" customWidth="1"/>
    <col min="4097" max="4097" width="9" style="1363"/>
    <col min="4098" max="4098" width="8.875" style="1363" bestFit="1" customWidth="1"/>
    <col min="4099" max="4326" width="9" style="1363"/>
    <col min="4327" max="4327" width="6.75" style="1363" customWidth="1"/>
    <col min="4328" max="4328" width="57.25" style="1363" customWidth="1"/>
    <col min="4329" max="4329" width="11.5" style="1363" customWidth="1"/>
    <col min="4330" max="4330" width="19" style="1363" customWidth="1"/>
    <col min="4331" max="4352" width="0" style="1363" hidden="1" customWidth="1"/>
    <col min="4353" max="4353" width="9" style="1363"/>
    <col min="4354" max="4354" width="8.875" style="1363" bestFit="1" customWidth="1"/>
    <col min="4355" max="4582" width="9" style="1363"/>
    <col min="4583" max="4583" width="6.75" style="1363" customWidth="1"/>
    <col min="4584" max="4584" width="57.25" style="1363" customWidth="1"/>
    <col min="4585" max="4585" width="11.5" style="1363" customWidth="1"/>
    <col min="4586" max="4586" width="19" style="1363" customWidth="1"/>
    <col min="4587" max="4608" width="0" style="1363" hidden="1" customWidth="1"/>
    <col min="4609" max="4609" width="9" style="1363"/>
    <col min="4610" max="4610" width="8.875" style="1363" bestFit="1" customWidth="1"/>
    <col min="4611" max="4838" width="9" style="1363"/>
    <col min="4839" max="4839" width="6.75" style="1363" customWidth="1"/>
    <col min="4840" max="4840" width="57.25" style="1363" customWidth="1"/>
    <col min="4841" max="4841" width="11.5" style="1363" customWidth="1"/>
    <col min="4842" max="4842" width="19" style="1363" customWidth="1"/>
    <col min="4843" max="4864" width="0" style="1363" hidden="1" customWidth="1"/>
    <col min="4865" max="4865" width="9" style="1363"/>
    <col min="4866" max="4866" width="8.875" style="1363" bestFit="1" customWidth="1"/>
    <col min="4867" max="5094" width="9" style="1363"/>
    <col min="5095" max="5095" width="6.75" style="1363" customWidth="1"/>
    <col min="5096" max="5096" width="57.25" style="1363" customWidth="1"/>
    <col min="5097" max="5097" width="11.5" style="1363" customWidth="1"/>
    <col min="5098" max="5098" width="19" style="1363" customWidth="1"/>
    <col min="5099" max="5120" width="0" style="1363" hidden="1" customWidth="1"/>
    <col min="5121" max="5121" width="9" style="1363"/>
    <col min="5122" max="5122" width="8.875" style="1363" bestFit="1" customWidth="1"/>
    <col min="5123" max="5350" width="9" style="1363"/>
    <col min="5351" max="5351" width="6.75" style="1363" customWidth="1"/>
    <col min="5352" max="5352" width="57.25" style="1363" customWidth="1"/>
    <col min="5353" max="5353" width="11.5" style="1363" customWidth="1"/>
    <col min="5354" max="5354" width="19" style="1363" customWidth="1"/>
    <col min="5355" max="5376" width="0" style="1363" hidden="1" customWidth="1"/>
    <col min="5377" max="5377" width="9" style="1363"/>
    <col min="5378" max="5378" width="8.875" style="1363" bestFit="1" customWidth="1"/>
    <col min="5379" max="5606" width="9" style="1363"/>
    <col min="5607" max="5607" width="6.75" style="1363" customWidth="1"/>
    <col min="5608" max="5608" width="57.25" style="1363" customWidth="1"/>
    <col min="5609" max="5609" width="11.5" style="1363" customWidth="1"/>
    <col min="5610" max="5610" width="19" style="1363" customWidth="1"/>
    <col min="5611" max="5632" width="0" style="1363" hidden="1" customWidth="1"/>
    <col min="5633" max="5633" width="9" style="1363"/>
    <col min="5634" max="5634" width="8.875" style="1363" bestFit="1" customWidth="1"/>
    <col min="5635" max="5862" width="9" style="1363"/>
    <col min="5863" max="5863" width="6.75" style="1363" customWidth="1"/>
    <col min="5864" max="5864" width="57.25" style="1363" customWidth="1"/>
    <col min="5865" max="5865" width="11.5" style="1363" customWidth="1"/>
    <col min="5866" max="5866" width="19" style="1363" customWidth="1"/>
    <col min="5867" max="5888" width="0" style="1363" hidden="1" customWidth="1"/>
    <col min="5889" max="5889" width="9" style="1363"/>
    <col min="5890" max="5890" width="8.875" style="1363" bestFit="1" customWidth="1"/>
    <col min="5891" max="6118" width="9" style="1363"/>
    <col min="6119" max="6119" width="6.75" style="1363" customWidth="1"/>
    <col min="6120" max="6120" width="57.25" style="1363" customWidth="1"/>
    <col min="6121" max="6121" width="11.5" style="1363" customWidth="1"/>
    <col min="6122" max="6122" width="19" style="1363" customWidth="1"/>
    <col min="6123" max="6144" width="0" style="1363" hidden="1" customWidth="1"/>
    <col min="6145" max="6145" width="9" style="1363"/>
    <col min="6146" max="6146" width="8.875" style="1363" bestFit="1" customWidth="1"/>
    <col min="6147" max="6374" width="9" style="1363"/>
    <col min="6375" max="6375" width="6.75" style="1363" customWidth="1"/>
    <col min="6376" max="6376" width="57.25" style="1363" customWidth="1"/>
    <col min="6377" max="6377" width="11.5" style="1363" customWidth="1"/>
    <col min="6378" max="6378" width="19" style="1363" customWidth="1"/>
    <col min="6379" max="6400" width="0" style="1363" hidden="1" customWidth="1"/>
    <col min="6401" max="6401" width="9" style="1363"/>
    <col min="6402" max="6402" width="8.875" style="1363" bestFit="1" customWidth="1"/>
    <col min="6403" max="6630" width="9" style="1363"/>
    <col min="6631" max="6631" width="6.75" style="1363" customWidth="1"/>
    <col min="6632" max="6632" width="57.25" style="1363" customWidth="1"/>
    <col min="6633" max="6633" width="11.5" style="1363" customWidth="1"/>
    <col min="6634" max="6634" width="19" style="1363" customWidth="1"/>
    <col min="6635" max="6656" width="0" style="1363" hidden="1" customWidth="1"/>
    <col min="6657" max="6657" width="9" style="1363"/>
    <col min="6658" max="6658" width="8.875" style="1363" bestFit="1" customWidth="1"/>
    <col min="6659" max="6886" width="9" style="1363"/>
    <col min="6887" max="6887" width="6.75" style="1363" customWidth="1"/>
    <col min="6888" max="6888" width="57.25" style="1363" customWidth="1"/>
    <col min="6889" max="6889" width="11.5" style="1363" customWidth="1"/>
    <col min="6890" max="6890" width="19" style="1363" customWidth="1"/>
    <col min="6891" max="6912" width="0" style="1363" hidden="1" customWidth="1"/>
    <col min="6913" max="6913" width="9" style="1363"/>
    <col min="6914" max="6914" width="8.875" style="1363" bestFit="1" customWidth="1"/>
    <col min="6915" max="7142" width="9" style="1363"/>
    <col min="7143" max="7143" width="6.75" style="1363" customWidth="1"/>
    <col min="7144" max="7144" width="57.25" style="1363" customWidth="1"/>
    <col min="7145" max="7145" width="11.5" style="1363" customWidth="1"/>
    <col min="7146" max="7146" width="19" style="1363" customWidth="1"/>
    <col min="7147" max="7168" width="0" style="1363" hidden="1" customWidth="1"/>
    <col min="7169" max="7169" width="9" style="1363"/>
    <col min="7170" max="7170" width="8.875" style="1363" bestFit="1" customWidth="1"/>
    <col min="7171" max="7398" width="9" style="1363"/>
    <col min="7399" max="7399" width="6.75" style="1363" customWidth="1"/>
    <col min="7400" max="7400" width="57.25" style="1363" customWidth="1"/>
    <col min="7401" max="7401" width="11.5" style="1363" customWidth="1"/>
    <col min="7402" max="7402" width="19" style="1363" customWidth="1"/>
    <col min="7403" max="7424" width="0" style="1363" hidden="1" customWidth="1"/>
    <col min="7425" max="7425" width="9" style="1363"/>
    <col min="7426" max="7426" width="8.875" style="1363" bestFit="1" customWidth="1"/>
    <col min="7427" max="7654" width="9" style="1363"/>
    <col min="7655" max="7655" width="6.75" style="1363" customWidth="1"/>
    <col min="7656" max="7656" width="57.25" style="1363" customWidth="1"/>
    <col min="7657" max="7657" width="11.5" style="1363" customWidth="1"/>
    <col min="7658" max="7658" width="19" style="1363" customWidth="1"/>
    <col min="7659" max="7680" width="0" style="1363" hidden="1" customWidth="1"/>
    <col min="7681" max="7681" width="9" style="1363"/>
    <col min="7682" max="7682" width="8.875" style="1363" bestFit="1" customWidth="1"/>
    <col min="7683" max="7910" width="9" style="1363"/>
    <col min="7911" max="7911" width="6.75" style="1363" customWidth="1"/>
    <col min="7912" max="7912" width="57.25" style="1363" customWidth="1"/>
    <col min="7913" max="7913" width="11.5" style="1363" customWidth="1"/>
    <col min="7914" max="7914" width="19" style="1363" customWidth="1"/>
    <col min="7915" max="7936" width="0" style="1363" hidden="1" customWidth="1"/>
    <col min="7937" max="7937" width="9" style="1363"/>
    <col min="7938" max="7938" width="8.875" style="1363" bestFit="1" customWidth="1"/>
    <col min="7939" max="8166" width="9" style="1363"/>
    <col min="8167" max="8167" width="6.75" style="1363" customWidth="1"/>
    <col min="8168" max="8168" width="57.25" style="1363" customWidth="1"/>
    <col min="8169" max="8169" width="11.5" style="1363" customWidth="1"/>
    <col min="8170" max="8170" width="19" style="1363" customWidth="1"/>
    <col min="8171" max="8192" width="0" style="1363" hidden="1" customWidth="1"/>
    <col min="8193" max="8193" width="9" style="1363"/>
    <col min="8194" max="8194" width="8.875" style="1363" bestFit="1" customWidth="1"/>
    <col min="8195" max="8422" width="9" style="1363"/>
    <col min="8423" max="8423" width="6.75" style="1363" customWidth="1"/>
    <col min="8424" max="8424" width="57.25" style="1363" customWidth="1"/>
    <col min="8425" max="8425" width="11.5" style="1363" customWidth="1"/>
    <col min="8426" max="8426" width="19" style="1363" customWidth="1"/>
    <col min="8427" max="8448" width="0" style="1363" hidden="1" customWidth="1"/>
    <col min="8449" max="8449" width="9" style="1363"/>
    <col min="8450" max="8450" width="8.875" style="1363" bestFit="1" customWidth="1"/>
    <col min="8451" max="8678" width="9" style="1363"/>
    <col min="8679" max="8679" width="6.75" style="1363" customWidth="1"/>
    <col min="8680" max="8680" width="57.25" style="1363" customWidth="1"/>
    <col min="8681" max="8681" width="11.5" style="1363" customWidth="1"/>
    <col min="8682" max="8682" width="19" style="1363" customWidth="1"/>
    <col min="8683" max="8704" width="0" style="1363" hidden="1" customWidth="1"/>
    <col min="8705" max="8705" width="9" style="1363"/>
    <col min="8706" max="8706" width="8.875" style="1363" bestFit="1" customWidth="1"/>
    <col min="8707" max="8934" width="9" style="1363"/>
    <col min="8935" max="8935" width="6.75" style="1363" customWidth="1"/>
    <col min="8936" max="8936" width="57.25" style="1363" customWidth="1"/>
    <col min="8937" max="8937" width="11.5" style="1363" customWidth="1"/>
    <col min="8938" max="8938" width="19" style="1363" customWidth="1"/>
    <col min="8939" max="8960" width="0" style="1363" hidden="1" customWidth="1"/>
    <col min="8961" max="8961" width="9" style="1363"/>
    <col min="8962" max="8962" width="8.875" style="1363" bestFit="1" customWidth="1"/>
    <col min="8963" max="9190" width="9" style="1363"/>
    <col min="9191" max="9191" width="6.75" style="1363" customWidth="1"/>
    <col min="9192" max="9192" width="57.25" style="1363" customWidth="1"/>
    <col min="9193" max="9193" width="11.5" style="1363" customWidth="1"/>
    <col min="9194" max="9194" width="19" style="1363" customWidth="1"/>
    <col min="9195" max="9216" width="0" style="1363" hidden="1" customWidth="1"/>
    <col min="9217" max="9217" width="9" style="1363"/>
    <col min="9218" max="9218" width="8.875" style="1363" bestFit="1" customWidth="1"/>
    <col min="9219" max="9446" width="9" style="1363"/>
    <col min="9447" max="9447" width="6.75" style="1363" customWidth="1"/>
    <col min="9448" max="9448" width="57.25" style="1363" customWidth="1"/>
    <col min="9449" max="9449" width="11.5" style="1363" customWidth="1"/>
    <col min="9450" max="9450" width="19" style="1363" customWidth="1"/>
    <col min="9451" max="9472" width="0" style="1363" hidden="1" customWidth="1"/>
    <col min="9473" max="9473" width="9" style="1363"/>
    <col min="9474" max="9474" width="8.875" style="1363" bestFit="1" customWidth="1"/>
    <col min="9475" max="9702" width="9" style="1363"/>
    <col min="9703" max="9703" width="6.75" style="1363" customWidth="1"/>
    <col min="9704" max="9704" width="57.25" style="1363" customWidth="1"/>
    <col min="9705" max="9705" width="11.5" style="1363" customWidth="1"/>
    <col min="9706" max="9706" width="19" style="1363" customWidth="1"/>
    <col min="9707" max="9728" width="0" style="1363" hidden="1" customWidth="1"/>
    <col min="9729" max="9729" width="9" style="1363"/>
    <col min="9730" max="9730" width="8.875" style="1363" bestFit="1" customWidth="1"/>
    <col min="9731" max="9958" width="9" style="1363"/>
    <col min="9959" max="9959" width="6.75" style="1363" customWidth="1"/>
    <col min="9960" max="9960" width="57.25" style="1363" customWidth="1"/>
    <col min="9961" max="9961" width="11.5" style="1363" customWidth="1"/>
    <col min="9962" max="9962" width="19" style="1363" customWidth="1"/>
    <col min="9963" max="9984" width="0" style="1363" hidden="1" customWidth="1"/>
    <col min="9985" max="9985" width="9" style="1363"/>
    <col min="9986" max="9986" width="8.875" style="1363" bestFit="1" customWidth="1"/>
    <col min="9987" max="10214" width="9" style="1363"/>
    <col min="10215" max="10215" width="6.75" style="1363" customWidth="1"/>
    <col min="10216" max="10216" width="57.25" style="1363" customWidth="1"/>
    <col min="10217" max="10217" width="11.5" style="1363" customWidth="1"/>
    <col min="10218" max="10218" width="19" style="1363" customWidth="1"/>
    <col min="10219" max="10240" width="0" style="1363" hidden="1" customWidth="1"/>
    <col min="10241" max="10241" width="9" style="1363"/>
    <col min="10242" max="10242" width="8.875" style="1363" bestFit="1" customWidth="1"/>
    <col min="10243" max="10470" width="9" style="1363"/>
    <col min="10471" max="10471" width="6.75" style="1363" customWidth="1"/>
    <col min="10472" max="10472" width="57.25" style="1363" customWidth="1"/>
    <col min="10473" max="10473" width="11.5" style="1363" customWidth="1"/>
    <col min="10474" max="10474" width="19" style="1363" customWidth="1"/>
    <col min="10475" max="10496" width="0" style="1363" hidden="1" customWidth="1"/>
    <col min="10497" max="10497" width="9" style="1363"/>
    <col min="10498" max="10498" width="8.875" style="1363" bestFit="1" customWidth="1"/>
    <col min="10499" max="10726" width="9" style="1363"/>
    <col min="10727" max="10727" width="6.75" style="1363" customWidth="1"/>
    <col min="10728" max="10728" width="57.25" style="1363" customWidth="1"/>
    <col min="10729" max="10729" width="11.5" style="1363" customWidth="1"/>
    <col min="10730" max="10730" width="19" style="1363" customWidth="1"/>
    <col min="10731" max="10752" width="0" style="1363" hidden="1" customWidth="1"/>
    <col min="10753" max="10753" width="9" style="1363"/>
    <col min="10754" max="10754" width="8.875" style="1363" bestFit="1" customWidth="1"/>
    <col min="10755" max="10982" width="9" style="1363"/>
    <col min="10983" max="10983" width="6.75" style="1363" customWidth="1"/>
    <col min="10984" max="10984" width="57.25" style="1363" customWidth="1"/>
    <col min="10985" max="10985" width="11.5" style="1363" customWidth="1"/>
    <col min="10986" max="10986" width="19" style="1363" customWidth="1"/>
    <col min="10987" max="11008" width="0" style="1363" hidden="1" customWidth="1"/>
    <col min="11009" max="11009" width="9" style="1363"/>
    <col min="11010" max="11010" width="8.875" style="1363" bestFit="1" customWidth="1"/>
    <col min="11011" max="11238" width="9" style="1363"/>
    <col min="11239" max="11239" width="6.75" style="1363" customWidth="1"/>
    <col min="11240" max="11240" width="57.25" style="1363" customWidth="1"/>
    <col min="11241" max="11241" width="11.5" style="1363" customWidth="1"/>
    <col min="11242" max="11242" width="19" style="1363" customWidth="1"/>
    <col min="11243" max="11264" width="0" style="1363" hidden="1" customWidth="1"/>
    <col min="11265" max="11265" width="9" style="1363"/>
    <col min="11266" max="11266" width="8.875" style="1363" bestFit="1" customWidth="1"/>
    <col min="11267" max="11494" width="9" style="1363"/>
    <col min="11495" max="11495" width="6.75" style="1363" customWidth="1"/>
    <col min="11496" max="11496" width="57.25" style="1363" customWidth="1"/>
    <col min="11497" max="11497" width="11.5" style="1363" customWidth="1"/>
    <col min="11498" max="11498" width="19" style="1363" customWidth="1"/>
    <col min="11499" max="11520" width="0" style="1363" hidden="1" customWidth="1"/>
    <col min="11521" max="11521" width="9" style="1363"/>
    <col min="11522" max="11522" width="8.875" style="1363" bestFit="1" customWidth="1"/>
    <col min="11523" max="11750" width="9" style="1363"/>
    <col min="11751" max="11751" width="6.75" style="1363" customWidth="1"/>
    <col min="11752" max="11752" width="57.25" style="1363" customWidth="1"/>
    <col min="11753" max="11753" width="11.5" style="1363" customWidth="1"/>
    <col min="11754" max="11754" width="19" style="1363" customWidth="1"/>
    <col min="11755" max="11776" width="0" style="1363" hidden="1" customWidth="1"/>
    <col min="11777" max="11777" width="9" style="1363"/>
    <col min="11778" max="11778" width="8.875" style="1363" bestFit="1" customWidth="1"/>
    <col min="11779" max="12006" width="9" style="1363"/>
    <col min="12007" max="12007" width="6.75" style="1363" customWidth="1"/>
    <col min="12008" max="12008" width="57.25" style="1363" customWidth="1"/>
    <col min="12009" max="12009" width="11.5" style="1363" customWidth="1"/>
    <col min="12010" max="12010" width="19" style="1363" customWidth="1"/>
    <col min="12011" max="12032" width="0" style="1363" hidden="1" customWidth="1"/>
    <col min="12033" max="12033" width="9" style="1363"/>
    <col min="12034" max="12034" width="8.875" style="1363" bestFit="1" customWidth="1"/>
    <col min="12035" max="12262" width="9" style="1363"/>
    <col min="12263" max="12263" width="6.75" style="1363" customWidth="1"/>
    <col min="12264" max="12264" width="57.25" style="1363" customWidth="1"/>
    <col min="12265" max="12265" width="11.5" style="1363" customWidth="1"/>
    <col min="12266" max="12266" width="19" style="1363" customWidth="1"/>
    <col min="12267" max="12288" width="0" style="1363" hidden="1" customWidth="1"/>
    <col min="12289" max="12289" width="9" style="1363"/>
    <col min="12290" max="12290" width="8.875" style="1363" bestFit="1" customWidth="1"/>
    <col min="12291" max="12518" width="9" style="1363"/>
    <col min="12519" max="12519" width="6.75" style="1363" customWidth="1"/>
    <col min="12520" max="12520" width="57.25" style="1363" customWidth="1"/>
    <col min="12521" max="12521" width="11.5" style="1363" customWidth="1"/>
    <col min="12522" max="12522" width="19" style="1363" customWidth="1"/>
    <col min="12523" max="12544" width="0" style="1363" hidden="1" customWidth="1"/>
    <col min="12545" max="12545" width="9" style="1363"/>
    <col min="12546" max="12546" width="8.875" style="1363" bestFit="1" customWidth="1"/>
    <col min="12547" max="12774" width="9" style="1363"/>
    <col min="12775" max="12775" width="6.75" style="1363" customWidth="1"/>
    <col min="12776" max="12776" width="57.25" style="1363" customWidth="1"/>
    <col min="12777" max="12777" width="11.5" style="1363" customWidth="1"/>
    <col min="12778" max="12778" width="19" style="1363" customWidth="1"/>
    <col min="12779" max="12800" width="0" style="1363" hidden="1" customWidth="1"/>
    <col min="12801" max="12801" width="9" style="1363"/>
    <col min="12802" max="12802" width="8.875" style="1363" bestFit="1" customWidth="1"/>
    <col min="12803" max="13030" width="9" style="1363"/>
    <col min="13031" max="13031" width="6.75" style="1363" customWidth="1"/>
    <col min="13032" max="13032" width="57.25" style="1363" customWidth="1"/>
    <col min="13033" max="13033" width="11.5" style="1363" customWidth="1"/>
    <col min="13034" max="13034" width="19" style="1363" customWidth="1"/>
    <col min="13035" max="13056" width="0" style="1363" hidden="1" customWidth="1"/>
    <col min="13057" max="13057" width="9" style="1363"/>
    <col min="13058" max="13058" width="8.875" style="1363" bestFit="1" customWidth="1"/>
    <col min="13059" max="13286" width="9" style="1363"/>
    <col min="13287" max="13287" width="6.75" style="1363" customWidth="1"/>
    <col min="13288" max="13288" width="57.25" style="1363" customWidth="1"/>
    <col min="13289" max="13289" width="11.5" style="1363" customWidth="1"/>
    <col min="13290" max="13290" width="19" style="1363" customWidth="1"/>
    <col min="13291" max="13312" width="0" style="1363" hidden="1" customWidth="1"/>
    <col min="13313" max="13313" width="9" style="1363"/>
    <col min="13314" max="13314" width="8.875" style="1363" bestFit="1" customWidth="1"/>
    <col min="13315" max="13542" width="9" style="1363"/>
    <col min="13543" max="13543" width="6.75" style="1363" customWidth="1"/>
    <col min="13544" max="13544" width="57.25" style="1363" customWidth="1"/>
    <col min="13545" max="13545" width="11.5" style="1363" customWidth="1"/>
    <col min="13546" max="13546" width="19" style="1363" customWidth="1"/>
    <col min="13547" max="13568" width="0" style="1363" hidden="1" customWidth="1"/>
    <col min="13569" max="13569" width="9" style="1363"/>
    <col min="13570" max="13570" width="8.875" style="1363" bestFit="1" customWidth="1"/>
    <col min="13571" max="13798" width="9" style="1363"/>
    <col min="13799" max="13799" width="6.75" style="1363" customWidth="1"/>
    <col min="13800" max="13800" width="57.25" style="1363" customWidth="1"/>
    <col min="13801" max="13801" width="11.5" style="1363" customWidth="1"/>
    <col min="13802" max="13802" width="19" style="1363" customWidth="1"/>
    <col min="13803" max="13824" width="0" style="1363" hidden="1" customWidth="1"/>
    <col min="13825" max="13825" width="9" style="1363"/>
    <col min="13826" max="13826" width="8.875" style="1363" bestFit="1" customWidth="1"/>
    <col min="13827" max="14054" width="9" style="1363"/>
    <col min="14055" max="14055" width="6.75" style="1363" customWidth="1"/>
    <col min="14056" max="14056" width="57.25" style="1363" customWidth="1"/>
    <col min="14057" max="14057" width="11.5" style="1363" customWidth="1"/>
    <col min="14058" max="14058" width="19" style="1363" customWidth="1"/>
    <col min="14059" max="14080" width="0" style="1363" hidden="1" customWidth="1"/>
    <col min="14081" max="14081" width="9" style="1363"/>
    <col min="14082" max="14082" width="8.875" style="1363" bestFit="1" customWidth="1"/>
    <col min="14083" max="14310" width="9" style="1363"/>
    <col min="14311" max="14311" width="6.75" style="1363" customWidth="1"/>
    <col min="14312" max="14312" width="57.25" style="1363" customWidth="1"/>
    <col min="14313" max="14313" width="11.5" style="1363" customWidth="1"/>
    <col min="14314" max="14314" width="19" style="1363" customWidth="1"/>
    <col min="14315" max="14336" width="0" style="1363" hidden="1" customWidth="1"/>
    <col min="14337" max="14337" width="9" style="1363"/>
    <col min="14338" max="14338" width="8.875" style="1363" bestFit="1" customWidth="1"/>
    <col min="14339" max="14566" width="9" style="1363"/>
    <col min="14567" max="14567" width="6.75" style="1363" customWidth="1"/>
    <col min="14568" max="14568" width="57.25" style="1363" customWidth="1"/>
    <col min="14569" max="14569" width="11.5" style="1363" customWidth="1"/>
    <col min="14570" max="14570" width="19" style="1363" customWidth="1"/>
    <col min="14571" max="14592" width="0" style="1363" hidden="1" customWidth="1"/>
    <col min="14593" max="14593" width="9" style="1363"/>
    <col min="14594" max="14594" width="8.875" style="1363" bestFit="1" customWidth="1"/>
    <col min="14595" max="14822" width="9" style="1363"/>
    <col min="14823" max="14823" width="6.75" style="1363" customWidth="1"/>
    <col min="14824" max="14824" width="57.25" style="1363" customWidth="1"/>
    <col min="14825" max="14825" width="11.5" style="1363" customWidth="1"/>
    <col min="14826" max="14826" width="19" style="1363" customWidth="1"/>
    <col min="14827" max="14848" width="0" style="1363" hidden="1" customWidth="1"/>
    <col min="14849" max="14849" width="9" style="1363"/>
    <col min="14850" max="14850" width="8.875" style="1363" bestFit="1" customWidth="1"/>
    <col min="14851" max="15078" width="9" style="1363"/>
    <col min="15079" max="15079" width="6.75" style="1363" customWidth="1"/>
    <col min="15080" max="15080" width="57.25" style="1363" customWidth="1"/>
    <col min="15081" max="15081" width="11.5" style="1363" customWidth="1"/>
    <col min="15082" max="15082" width="19" style="1363" customWidth="1"/>
    <col min="15083" max="15104" width="0" style="1363" hidden="1" customWidth="1"/>
    <col min="15105" max="15105" width="9" style="1363"/>
    <col min="15106" max="15106" width="8.875" style="1363" bestFit="1" customWidth="1"/>
    <col min="15107" max="15334" width="9" style="1363"/>
    <col min="15335" max="15335" width="6.75" style="1363" customWidth="1"/>
    <col min="15336" max="15336" width="57.25" style="1363" customWidth="1"/>
    <col min="15337" max="15337" width="11.5" style="1363" customWidth="1"/>
    <col min="15338" max="15338" width="19" style="1363" customWidth="1"/>
    <col min="15339" max="15360" width="0" style="1363" hidden="1" customWidth="1"/>
    <col min="15361" max="15361" width="9" style="1363"/>
    <col min="15362" max="15362" width="8.875" style="1363" bestFit="1" customWidth="1"/>
    <col min="15363" max="15590" width="9" style="1363"/>
    <col min="15591" max="15591" width="6.75" style="1363" customWidth="1"/>
    <col min="15592" max="15592" width="57.25" style="1363" customWidth="1"/>
    <col min="15593" max="15593" width="11.5" style="1363" customWidth="1"/>
    <col min="15594" max="15594" width="19" style="1363" customWidth="1"/>
    <col min="15595" max="15616" width="0" style="1363" hidden="1" customWidth="1"/>
    <col min="15617" max="15617" width="9" style="1363"/>
    <col min="15618" max="15618" width="8.875" style="1363" bestFit="1" customWidth="1"/>
    <col min="15619" max="15846" width="9" style="1363"/>
    <col min="15847" max="15847" width="6.75" style="1363" customWidth="1"/>
    <col min="15848" max="15848" width="57.25" style="1363" customWidth="1"/>
    <col min="15849" max="15849" width="11.5" style="1363" customWidth="1"/>
    <col min="15850" max="15850" width="19" style="1363" customWidth="1"/>
    <col min="15851" max="15872" width="0" style="1363" hidden="1" customWidth="1"/>
    <col min="15873" max="15873" width="9" style="1363"/>
    <col min="15874" max="15874" width="8.875" style="1363" bestFit="1" customWidth="1"/>
    <col min="15875" max="16102" width="9" style="1363"/>
    <col min="16103" max="16103" width="6.75" style="1363" customWidth="1"/>
    <col min="16104" max="16104" width="57.25" style="1363" customWidth="1"/>
    <col min="16105" max="16105" width="11.5" style="1363" customWidth="1"/>
    <col min="16106" max="16106" width="19" style="1363" customWidth="1"/>
    <col min="16107" max="16128" width="0" style="1363" hidden="1" customWidth="1"/>
    <col min="16129" max="16129" width="9" style="1363"/>
    <col min="16130" max="16130" width="8.875" style="1363" bestFit="1" customWidth="1"/>
    <col min="16131" max="16384" width="9" style="1363"/>
  </cols>
  <sheetData>
    <row r="1" spans="1:8" ht="121.5" customHeight="1">
      <c r="C1" s="1364"/>
      <c r="D1" s="1364"/>
      <c r="E1" s="1652" t="s">
        <v>1015</v>
      </c>
      <c r="F1" s="1594"/>
      <c r="G1" s="1594"/>
      <c r="H1" s="1594"/>
    </row>
    <row r="2" spans="1:8" ht="44.45" customHeight="1">
      <c r="B2" s="1622"/>
      <c r="C2" s="1622"/>
      <c r="D2" s="1622"/>
    </row>
    <row r="3" spans="1:8" ht="81.75" customHeight="1">
      <c r="A3" s="1623" t="s">
        <v>1013</v>
      </c>
      <c r="B3" s="1623"/>
      <c r="C3" s="1623"/>
      <c r="D3" s="1623"/>
      <c r="E3" s="1623"/>
      <c r="F3" s="1623"/>
      <c r="G3" s="1623"/>
      <c r="H3" s="1623"/>
    </row>
    <row r="4" spans="1:8" s="1365" customFormat="1" ht="27.6" customHeight="1">
      <c r="A4" s="1624" t="s">
        <v>80</v>
      </c>
      <c r="B4" s="1624" t="s">
        <v>979</v>
      </c>
      <c r="C4" s="1624" t="s">
        <v>980</v>
      </c>
      <c r="D4" s="1624" t="s">
        <v>981</v>
      </c>
      <c r="E4" s="1624" t="s">
        <v>982</v>
      </c>
      <c r="F4" s="1624" t="s">
        <v>983</v>
      </c>
      <c r="G4" s="1628" t="s">
        <v>984</v>
      </c>
      <c r="H4" s="1629"/>
    </row>
    <row r="5" spans="1:8" s="1365" customFormat="1" ht="43.5" customHeight="1">
      <c r="A5" s="1625"/>
      <c r="B5" s="1625"/>
      <c r="C5" s="1625"/>
      <c r="D5" s="1626"/>
      <c r="E5" s="1626"/>
      <c r="F5" s="1626"/>
      <c r="G5" s="1402" t="s">
        <v>985</v>
      </c>
      <c r="H5" s="1402" t="s">
        <v>986</v>
      </c>
    </row>
    <row r="6" spans="1:8" s="1365" customFormat="1" ht="19.899999999999999" customHeight="1">
      <c r="A6" s="1626"/>
      <c r="B6" s="1627"/>
      <c r="C6" s="1626"/>
      <c r="D6" s="1402" t="s">
        <v>21</v>
      </c>
      <c r="E6" s="1402" t="s">
        <v>3</v>
      </c>
      <c r="F6" s="1402" t="s">
        <v>3</v>
      </c>
      <c r="G6" s="1402" t="s">
        <v>3</v>
      </c>
      <c r="H6" s="1402" t="s">
        <v>987</v>
      </c>
    </row>
    <row r="7" spans="1:8" s="1369" customFormat="1" ht="20.25" customHeight="1">
      <c r="A7" s="1367">
        <v>1</v>
      </c>
      <c r="B7" s="1367">
        <v>2</v>
      </c>
      <c r="C7" s="1367">
        <v>3</v>
      </c>
      <c r="D7" s="1368">
        <v>4</v>
      </c>
      <c r="E7" s="1367">
        <v>5</v>
      </c>
      <c r="F7" s="1367">
        <v>6</v>
      </c>
      <c r="G7" s="1367">
        <v>6</v>
      </c>
      <c r="H7" s="1367">
        <v>7</v>
      </c>
    </row>
    <row r="8" spans="1:8" s="1370" customFormat="1" ht="15.75">
      <c r="A8" s="1614">
        <v>1</v>
      </c>
      <c r="B8" s="1614" t="s">
        <v>988</v>
      </c>
      <c r="C8" s="1403" t="s">
        <v>436</v>
      </c>
      <c r="D8" s="1618">
        <v>0</v>
      </c>
      <c r="E8" s="1404" t="s">
        <v>733</v>
      </c>
      <c r="F8" s="1405">
        <v>0</v>
      </c>
      <c r="G8" s="1406">
        <v>0.3</v>
      </c>
      <c r="H8" s="1407" t="s">
        <v>733</v>
      </c>
    </row>
    <row r="9" spans="1:8">
      <c r="A9" s="1615"/>
      <c r="B9" s="1615"/>
      <c r="C9" s="1403" t="s">
        <v>437</v>
      </c>
      <c r="D9" s="1619"/>
      <c r="E9" s="1404" t="s">
        <v>733</v>
      </c>
      <c r="F9" s="1405">
        <v>0</v>
      </c>
      <c r="G9" s="1406">
        <v>0.3</v>
      </c>
      <c r="H9" s="1407" t="s">
        <v>733</v>
      </c>
    </row>
    <row r="10" spans="1:8" s="1371" customFormat="1" ht="15.75">
      <c r="A10" s="1615"/>
      <c r="B10" s="1615"/>
      <c r="C10" s="1403" t="s">
        <v>438</v>
      </c>
      <c r="D10" s="1619"/>
      <c r="E10" s="1404" t="s">
        <v>733</v>
      </c>
      <c r="F10" s="1405">
        <v>0</v>
      </c>
      <c r="G10" s="1406">
        <v>0.3</v>
      </c>
      <c r="H10" s="1407" t="s">
        <v>733</v>
      </c>
    </row>
    <row r="11" spans="1:8" s="1371" customFormat="1" ht="15.75">
      <c r="A11" s="1501"/>
      <c r="B11" s="1617"/>
      <c r="C11" s="1408" t="s">
        <v>991</v>
      </c>
      <c r="D11" s="1620"/>
      <c r="E11" s="1404" t="s">
        <v>733</v>
      </c>
      <c r="F11" s="1405">
        <v>0</v>
      </c>
      <c r="G11" s="1406">
        <v>0.3</v>
      </c>
      <c r="H11" s="1407" t="s">
        <v>733</v>
      </c>
    </row>
    <row r="12" spans="1:8" s="1371" customFormat="1" ht="15.75">
      <c r="A12" s="1616"/>
      <c r="B12" s="1616"/>
      <c r="C12" s="1403" t="s">
        <v>992</v>
      </c>
      <c r="D12" s="1621"/>
      <c r="E12" s="1404" t="s">
        <v>733</v>
      </c>
      <c r="F12" s="1405">
        <v>0</v>
      </c>
      <c r="G12" s="1406">
        <v>0.3</v>
      </c>
      <c r="H12" s="1407" t="s">
        <v>733</v>
      </c>
    </row>
    <row r="13" spans="1:8" s="1371" customFormat="1" ht="15.75">
      <c r="A13" s="1370"/>
    </row>
    <row r="14" spans="1:8" s="1371" customFormat="1" ht="15.75">
      <c r="A14" s="1370"/>
    </row>
    <row r="15" spans="1:8" s="1371" customFormat="1" ht="15.75">
      <c r="A15" s="1370"/>
    </row>
    <row r="16" spans="1:8" s="1371" customFormat="1" ht="15.75">
      <c r="A16" s="1370"/>
    </row>
  </sheetData>
  <mergeCells count="13">
    <mergeCell ref="E1:H1"/>
    <mergeCell ref="A8:A12"/>
    <mergeCell ref="B8:B12"/>
    <mergeCell ref="D8:D12"/>
    <mergeCell ref="B2:D2"/>
    <mergeCell ref="A3:H3"/>
    <mergeCell ref="A4:A6"/>
    <mergeCell ref="B4:B6"/>
    <mergeCell ref="C4:C6"/>
    <mergeCell ref="D4:D5"/>
    <mergeCell ref="E4:E5"/>
    <mergeCell ref="F4:F5"/>
    <mergeCell ref="G4:H4"/>
  </mergeCells>
  <printOptions horizontalCentered="1"/>
  <pageMargins left="0.11811023622047245" right="0.11811023622047245" top="0.74803149606299213" bottom="0.74803149606299213" header="0.31496062992125984" footer="0.31496062992125984"/>
  <pageSetup paperSize="9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73"/>
  <sheetViews>
    <sheetView topLeftCell="A9" zoomScaleNormal="100" zoomScaleSheetLayoutView="70" workbookViewId="0">
      <selection activeCell="F42" sqref="F42"/>
    </sheetView>
  </sheetViews>
  <sheetFormatPr defaultRowHeight="12.75" outlineLevelRow="2"/>
  <cols>
    <col min="1" max="1" width="2.125" style="2" customWidth="1"/>
    <col min="2" max="2" width="32.25" style="2" customWidth="1"/>
    <col min="3" max="3" width="10.75" style="3" customWidth="1"/>
    <col min="4" max="4" width="11.375" style="3" customWidth="1"/>
    <col min="5" max="6" width="13.75" style="50" customWidth="1"/>
    <col min="7" max="7" width="12.5" style="50" customWidth="1"/>
    <col min="8" max="8" width="20.625" style="2" customWidth="1"/>
    <col min="9" max="9" width="22.375" style="2" customWidth="1"/>
    <col min="10" max="10" width="10.25" style="2" bestFit="1" customWidth="1"/>
    <col min="11" max="11" width="9.75" style="2" customWidth="1"/>
    <col min="12" max="12" width="10.25" style="2" bestFit="1" customWidth="1"/>
    <col min="13" max="247" width="9" style="2"/>
    <col min="248" max="248" width="2.125" style="2" customWidth="1"/>
    <col min="249" max="249" width="27.875" style="2" customWidth="1"/>
    <col min="250" max="250" width="8.75" style="2" customWidth="1"/>
    <col min="251" max="252" width="13.75" style="2" customWidth="1"/>
    <col min="253" max="253" width="12.5" style="2" customWidth="1"/>
    <col min="254" max="254" width="12" style="2" customWidth="1"/>
    <col min="255" max="256" width="14.375" style="2" customWidth="1"/>
    <col min="257" max="259" width="12.5" style="2" customWidth="1"/>
    <col min="260" max="260" width="9" style="2"/>
    <col min="261" max="263" width="9.625" style="2" customWidth="1"/>
    <col min="264" max="503" width="9" style="2"/>
    <col min="504" max="504" width="2.125" style="2" customWidth="1"/>
    <col min="505" max="505" width="27.875" style="2" customWidth="1"/>
    <col min="506" max="506" width="8.75" style="2" customWidth="1"/>
    <col min="507" max="508" width="13.75" style="2" customWidth="1"/>
    <col min="509" max="509" width="12.5" style="2" customWidth="1"/>
    <col min="510" max="510" width="12" style="2" customWidth="1"/>
    <col min="511" max="512" width="14.375" style="2" customWidth="1"/>
    <col min="513" max="515" width="12.5" style="2" customWidth="1"/>
    <col min="516" max="516" width="9" style="2"/>
    <col min="517" max="519" width="9.625" style="2" customWidth="1"/>
    <col min="520" max="759" width="9" style="2"/>
    <col min="760" max="760" width="2.125" style="2" customWidth="1"/>
    <col min="761" max="761" width="27.875" style="2" customWidth="1"/>
    <col min="762" max="762" width="8.75" style="2" customWidth="1"/>
    <col min="763" max="764" width="13.75" style="2" customWidth="1"/>
    <col min="765" max="765" width="12.5" style="2" customWidth="1"/>
    <col min="766" max="766" width="12" style="2" customWidth="1"/>
    <col min="767" max="768" width="14.375" style="2" customWidth="1"/>
    <col min="769" max="771" width="12.5" style="2" customWidth="1"/>
    <col min="772" max="772" width="9" style="2"/>
    <col min="773" max="775" width="9.625" style="2" customWidth="1"/>
    <col min="776" max="1015" width="9" style="2"/>
    <col min="1016" max="1016" width="2.125" style="2" customWidth="1"/>
    <col min="1017" max="1017" width="27.875" style="2" customWidth="1"/>
    <col min="1018" max="1018" width="8.75" style="2" customWidth="1"/>
    <col min="1019" max="1020" width="13.75" style="2" customWidth="1"/>
    <col min="1021" max="1021" width="12.5" style="2" customWidth="1"/>
    <col min="1022" max="1022" width="12" style="2" customWidth="1"/>
    <col min="1023" max="1024" width="14.375" style="2" customWidth="1"/>
    <col min="1025" max="1027" width="12.5" style="2" customWidth="1"/>
    <col min="1028" max="1028" width="9" style="2"/>
    <col min="1029" max="1031" width="9.625" style="2" customWidth="1"/>
    <col min="1032" max="1271" width="9" style="2"/>
    <col min="1272" max="1272" width="2.125" style="2" customWidth="1"/>
    <col min="1273" max="1273" width="27.875" style="2" customWidth="1"/>
    <col min="1274" max="1274" width="8.75" style="2" customWidth="1"/>
    <col min="1275" max="1276" width="13.75" style="2" customWidth="1"/>
    <col min="1277" max="1277" width="12.5" style="2" customWidth="1"/>
    <col min="1278" max="1278" width="12" style="2" customWidth="1"/>
    <col min="1279" max="1280" width="14.375" style="2" customWidth="1"/>
    <col min="1281" max="1283" width="12.5" style="2" customWidth="1"/>
    <col min="1284" max="1284" width="9" style="2"/>
    <col min="1285" max="1287" width="9.625" style="2" customWidth="1"/>
    <col min="1288" max="1527" width="9" style="2"/>
    <col min="1528" max="1528" width="2.125" style="2" customWidth="1"/>
    <col min="1529" max="1529" width="27.875" style="2" customWidth="1"/>
    <col min="1530" max="1530" width="8.75" style="2" customWidth="1"/>
    <col min="1531" max="1532" width="13.75" style="2" customWidth="1"/>
    <col min="1533" max="1533" width="12.5" style="2" customWidth="1"/>
    <col min="1534" max="1534" width="12" style="2" customWidth="1"/>
    <col min="1535" max="1536" width="14.375" style="2" customWidth="1"/>
    <col min="1537" max="1539" width="12.5" style="2" customWidth="1"/>
    <col min="1540" max="1540" width="9" style="2"/>
    <col min="1541" max="1543" width="9.625" style="2" customWidth="1"/>
    <col min="1544" max="1783" width="9" style="2"/>
    <col min="1784" max="1784" width="2.125" style="2" customWidth="1"/>
    <col min="1785" max="1785" width="27.875" style="2" customWidth="1"/>
    <col min="1786" max="1786" width="8.75" style="2" customWidth="1"/>
    <col min="1787" max="1788" width="13.75" style="2" customWidth="1"/>
    <col min="1789" max="1789" width="12.5" style="2" customWidth="1"/>
    <col min="1790" max="1790" width="12" style="2" customWidth="1"/>
    <col min="1791" max="1792" width="14.375" style="2" customWidth="1"/>
    <col min="1793" max="1795" width="12.5" style="2" customWidth="1"/>
    <col min="1796" max="1796" width="9" style="2"/>
    <col min="1797" max="1799" width="9.625" style="2" customWidth="1"/>
    <col min="1800" max="2039" width="9" style="2"/>
    <col min="2040" max="2040" width="2.125" style="2" customWidth="1"/>
    <col min="2041" max="2041" width="27.875" style="2" customWidth="1"/>
    <col min="2042" max="2042" width="8.75" style="2" customWidth="1"/>
    <col min="2043" max="2044" width="13.75" style="2" customWidth="1"/>
    <col min="2045" max="2045" width="12.5" style="2" customWidth="1"/>
    <col min="2046" max="2046" width="12" style="2" customWidth="1"/>
    <col min="2047" max="2048" width="14.375" style="2" customWidth="1"/>
    <col min="2049" max="2051" width="12.5" style="2" customWidth="1"/>
    <col min="2052" max="2052" width="9" style="2"/>
    <col min="2053" max="2055" width="9.625" style="2" customWidth="1"/>
    <col min="2056" max="2295" width="9" style="2"/>
    <col min="2296" max="2296" width="2.125" style="2" customWidth="1"/>
    <col min="2297" max="2297" width="27.875" style="2" customWidth="1"/>
    <col min="2298" max="2298" width="8.75" style="2" customWidth="1"/>
    <col min="2299" max="2300" width="13.75" style="2" customWidth="1"/>
    <col min="2301" max="2301" width="12.5" style="2" customWidth="1"/>
    <col min="2302" max="2302" width="12" style="2" customWidth="1"/>
    <col min="2303" max="2304" width="14.375" style="2" customWidth="1"/>
    <col min="2305" max="2307" width="12.5" style="2" customWidth="1"/>
    <col min="2308" max="2308" width="9" style="2"/>
    <col min="2309" max="2311" width="9.625" style="2" customWidth="1"/>
    <col min="2312" max="2551" width="9" style="2"/>
    <col min="2552" max="2552" width="2.125" style="2" customWidth="1"/>
    <col min="2553" max="2553" width="27.875" style="2" customWidth="1"/>
    <col min="2554" max="2554" width="8.75" style="2" customWidth="1"/>
    <col min="2555" max="2556" width="13.75" style="2" customWidth="1"/>
    <col min="2557" max="2557" width="12.5" style="2" customWidth="1"/>
    <col min="2558" max="2558" width="12" style="2" customWidth="1"/>
    <col min="2559" max="2560" width="14.375" style="2" customWidth="1"/>
    <col min="2561" max="2563" width="12.5" style="2" customWidth="1"/>
    <col min="2564" max="2564" width="9" style="2"/>
    <col min="2565" max="2567" width="9.625" style="2" customWidth="1"/>
    <col min="2568" max="2807" width="9" style="2"/>
    <col min="2808" max="2808" width="2.125" style="2" customWidth="1"/>
    <col min="2809" max="2809" width="27.875" style="2" customWidth="1"/>
    <col min="2810" max="2810" width="8.75" style="2" customWidth="1"/>
    <col min="2811" max="2812" width="13.75" style="2" customWidth="1"/>
    <col min="2813" max="2813" width="12.5" style="2" customWidth="1"/>
    <col min="2814" max="2814" width="12" style="2" customWidth="1"/>
    <col min="2815" max="2816" width="14.375" style="2" customWidth="1"/>
    <col min="2817" max="2819" width="12.5" style="2" customWidth="1"/>
    <col min="2820" max="2820" width="9" style="2"/>
    <col min="2821" max="2823" width="9.625" style="2" customWidth="1"/>
    <col min="2824" max="3063" width="9" style="2"/>
    <col min="3064" max="3064" width="2.125" style="2" customWidth="1"/>
    <col min="3065" max="3065" width="27.875" style="2" customWidth="1"/>
    <col min="3066" max="3066" width="8.75" style="2" customWidth="1"/>
    <col min="3067" max="3068" width="13.75" style="2" customWidth="1"/>
    <col min="3069" max="3069" width="12.5" style="2" customWidth="1"/>
    <col min="3070" max="3070" width="12" style="2" customWidth="1"/>
    <col min="3071" max="3072" width="14.375" style="2" customWidth="1"/>
    <col min="3073" max="3075" width="12.5" style="2" customWidth="1"/>
    <col min="3076" max="3076" width="9" style="2"/>
    <col min="3077" max="3079" width="9.625" style="2" customWidth="1"/>
    <col min="3080" max="3319" width="9" style="2"/>
    <col min="3320" max="3320" width="2.125" style="2" customWidth="1"/>
    <col min="3321" max="3321" width="27.875" style="2" customWidth="1"/>
    <col min="3322" max="3322" width="8.75" style="2" customWidth="1"/>
    <col min="3323" max="3324" width="13.75" style="2" customWidth="1"/>
    <col min="3325" max="3325" width="12.5" style="2" customWidth="1"/>
    <col min="3326" max="3326" width="12" style="2" customWidth="1"/>
    <col min="3327" max="3328" width="14.375" style="2" customWidth="1"/>
    <col min="3329" max="3331" width="12.5" style="2" customWidth="1"/>
    <col min="3332" max="3332" width="9" style="2"/>
    <col min="3333" max="3335" width="9.625" style="2" customWidth="1"/>
    <col min="3336" max="3575" width="9" style="2"/>
    <col min="3576" max="3576" width="2.125" style="2" customWidth="1"/>
    <col min="3577" max="3577" width="27.875" style="2" customWidth="1"/>
    <col min="3578" max="3578" width="8.75" style="2" customWidth="1"/>
    <col min="3579" max="3580" width="13.75" style="2" customWidth="1"/>
    <col min="3581" max="3581" width="12.5" style="2" customWidth="1"/>
    <col min="3582" max="3582" width="12" style="2" customWidth="1"/>
    <col min="3583" max="3584" width="14.375" style="2" customWidth="1"/>
    <col min="3585" max="3587" width="12.5" style="2" customWidth="1"/>
    <col min="3588" max="3588" width="9" style="2"/>
    <col min="3589" max="3591" width="9.625" style="2" customWidth="1"/>
    <col min="3592" max="3831" width="9" style="2"/>
    <col min="3832" max="3832" width="2.125" style="2" customWidth="1"/>
    <col min="3833" max="3833" width="27.875" style="2" customWidth="1"/>
    <col min="3834" max="3834" width="8.75" style="2" customWidth="1"/>
    <col min="3835" max="3836" width="13.75" style="2" customWidth="1"/>
    <col min="3837" max="3837" width="12.5" style="2" customWidth="1"/>
    <col min="3838" max="3838" width="12" style="2" customWidth="1"/>
    <col min="3839" max="3840" width="14.375" style="2" customWidth="1"/>
    <col min="3841" max="3843" width="12.5" style="2" customWidth="1"/>
    <col min="3844" max="3844" width="9" style="2"/>
    <col min="3845" max="3847" width="9.625" style="2" customWidth="1"/>
    <col min="3848" max="4087" width="9" style="2"/>
    <col min="4088" max="4088" width="2.125" style="2" customWidth="1"/>
    <col min="4089" max="4089" width="27.875" style="2" customWidth="1"/>
    <col min="4090" max="4090" width="8.75" style="2" customWidth="1"/>
    <col min="4091" max="4092" width="13.75" style="2" customWidth="1"/>
    <col min="4093" max="4093" width="12.5" style="2" customWidth="1"/>
    <col min="4094" max="4094" width="12" style="2" customWidth="1"/>
    <col min="4095" max="4096" width="14.375" style="2" customWidth="1"/>
    <col min="4097" max="4099" width="12.5" style="2" customWidth="1"/>
    <col min="4100" max="4100" width="9" style="2"/>
    <col min="4101" max="4103" width="9.625" style="2" customWidth="1"/>
    <col min="4104" max="4343" width="9" style="2"/>
    <col min="4344" max="4344" width="2.125" style="2" customWidth="1"/>
    <col min="4345" max="4345" width="27.875" style="2" customWidth="1"/>
    <col min="4346" max="4346" width="8.75" style="2" customWidth="1"/>
    <col min="4347" max="4348" width="13.75" style="2" customWidth="1"/>
    <col min="4349" max="4349" width="12.5" style="2" customWidth="1"/>
    <col min="4350" max="4350" width="12" style="2" customWidth="1"/>
    <col min="4351" max="4352" width="14.375" style="2" customWidth="1"/>
    <col min="4353" max="4355" width="12.5" style="2" customWidth="1"/>
    <col min="4356" max="4356" width="9" style="2"/>
    <col min="4357" max="4359" width="9.625" style="2" customWidth="1"/>
    <col min="4360" max="4599" width="9" style="2"/>
    <col min="4600" max="4600" width="2.125" style="2" customWidth="1"/>
    <col min="4601" max="4601" width="27.875" style="2" customWidth="1"/>
    <col min="4602" max="4602" width="8.75" style="2" customWidth="1"/>
    <col min="4603" max="4604" width="13.75" style="2" customWidth="1"/>
    <col min="4605" max="4605" width="12.5" style="2" customWidth="1"/>
    <col min="4606" max="4606" width="12" style="2" customWidth="1"/>
    <col min="4607" max="4608" width="14.375" style="2" customWidth="1"/>
    <col min="4609" max="4611" width="12.5" style="2" customWidth="1"/>
    <col min="4612" max="4612" width="9" style="2"/>
    <col min="4613" max="4615" width="9.625" style="2" customWidth="1"/>
    <col min="4616" max="4855" width="9" style="2"/>
    <col min="4856" max="4856" width="2.125" style="2" customWidth="1"/>
    <col min="4857" max="4857" width="27.875" style="2" customWidth="1"/>
    <col min="4858" max="4858" width="8.75" style="2" customWidth="1"/>
    <col min="4859" max="4860" width="13.75" style="2" customWidth="1"/>
    <col min="4861" max="4861" width="12.5" style="2" customWidth="1"/>
    <col min="4862" max="4862" width="12" style="2" customWidth="1"/>
    <col min="4863" max="4864" width="14.375" style="2" customWidth="1"/>
    <col min="4865" max="4867" width="12.5" style="2" customWidth="1"/>
    <col min="4868" max="4868" width="9" style="2"/>
    <col min="4869" max="4871" width="9.625" style="2" customWidth="1"/>
    <col min="4872" max="5111" width="9" style="2"/>
    <col min="5112" max="5112" width="2.125" style="2" customWidth="1"/>
    <col min="5113" max="5113" width="27.875" style="2" customWidth="1"/>
    <col min="5114" max="5114" width="8.75" style="2" customWidth="1"/>
    <col min="5115" max="5116" width="13.75" style="2" customWidth="1"/>
    <col min="5117" max="5117" width="12.5" style="2" customWidth="1"/>
    <col min="5118" max="5118" width="12" style="2" customWidth="1"/>
    <col min="5119" max="5120" width="14.375" style="2" customWidth="1"/>
    <col min="5121" max="5123" width="12.5" style="2" customWidth="1"/>
    <col min="5124" max="5124" width="9" style="2"/>
    <col min="5125" max="5127" width="9.625" style="2" customWidth="1"/>
    <col min="5128" max="5367" width="9" style="2"/>
    <col min="5368" max="5368" width="2.125" style="2" customWidth="1"/>
    <col min="5369" max="5369" width="27.875" style="2" customWidth="1"/>
    <col min="5370" max="5370" width="8.75" style="2" customWidth="1"/>
    <col min="5371" max="5372" width="13.75" style="2" customWidth="1"/>
    <col min="5373" max="5373" width="12.5" style="2" customWidth="1"/>
    <col min="5374" max="5374" width="12" style="2" customWidth="1"/>
    <col min="5375" max="5376" width="14.375" style="2" customWidth="1"/>
    <col min="5377" max="5379" width="12.5" style="2" customWidth="1"/>
    <col min="5380" max="5380" width="9" style="2"/>
    <col min="5381" max="5383" width="9.625" style="2" customWidth="1"/>
    <col min="5384" max="5623" width="9" style="2"/>
    <col min="5624" max="5624" width="2.125" style="2" customWidth="1"/>
    <col min="5625" max="5625" width="27.875" style="2" customWidth="1"/>
    <col min="5626" max="5626" width="8.75" style="2" customWidth="1"/>
    <col min="5627" max="5628" width="13.75" style="2" customWidth="1"/>
    <col min="5629" max="5629" width="12.5" style="2" customWidth="1"/>
    <col min="5630" max="5630" width="12" style="2" customWidth="1"/>
    <col min="5631" max="5632" width="14.375" style="2" customWidth="1"/>
    <col min="5633" max="5635" width="12.5" style="2" customWidth="1"/>
    <col min="5636" max="5636" width="9" style="2"/>
    <col min="5637" max="5639" width="9.625" style="2" customWidth="1"/>
    <col min="5640" max="5879" width="9" style="2"/>
    <col min="5880" max="5880" width="2.125" style="2" customWidth="1"/>
    <col min="5881" max="5881" width="27.875" style="2" customWidth="1"/>
    <col min="5882" max="5882" width="8.75" style="2" customWidth="1"/>
    <col min="5883" max="5884" width="13.75" style="2" customWidth="1"/>
    <col min="5885" max="5885" width="12.5" style="2" customWidth="1"/>
    <col min="5886" max="5886" width="12" style="2" customWidth="1"/>
    <col min="5887" max="5888" width="14.375" style="2" customWidth="1"/>
    <col min="5889" max="5891" width="12.5" style="2" customWidth="1"/>
    <col min="5892" max="5892" width="9" style="2"/>
    <col min="5893" max="5895" width="9.625" style="2" customWidth="1"/>
    <col min="5896" max="6135" width="9" style="2"/>
    <col min="6136" max="6136" width="2.125" style="2" customWidth="1"/>
    <col min="6137" max="6137" width="27.875" style="2" customWidth="1"/>
    <col min="6138" max="6138" width="8.75" style="2" customWidth="1"/>
    <col min="6139" max="6140" width="13.75" style="2" customWidth="1"/>
    <col min="6141" max="6141" width="12.5" style="2" customWidth="1"/>
    <col min="6142" max="6142" width="12" style="2" customWidth="1"/>
    <col min="6143" max="6144" width="14.375" style="2" customWidth="1"/>
    <col min="6145" max="6147" width="12.5" style="2" customWidth="1"/>
    <col min="6148" max="6148" width="9" style="2"/>
    <col min="6149" max="6151" width="9.625" style="2" customWidth="1"/>
    <col min="6152" max="6391" width="9" style="2"/>
    <col min="6392" max="6392" width="2.125" style="2" customWidth="1"/>
    <col min="6393" max="6393" width="27.875" style="2" customWidth="1"/>
    <col min="6394" max="6394" width="8.75" style="2" customWidth="1"/>
    <col min="6395" max="6396" width="13.75" style="2" customWidth="1"/>
    <col min="6397" max="6397" width="12.5" style="2" customWidth="1"/>
    <col min="6398" max="6398" width="12" style="2" customWidth="1"/>
    <col min="6399" max="6400" width="14.375" style="2" customWidth="1"/>
    <col min="6401" max="6403" width="12.5" style="2" customWidth="1"/>
    <col min="6404" max="6404" width="9" style="2"/>
    <col min="6405" max="6407" width="9.625" style="2" customWidth="1"/>
    <col min="6408" max="6647" width="9" style="2"/>
    <col min="6648" max="6648" width="2.125" style="2" customWidth="1"/>
    <col min="6649" max="6649" width="27.875" style="2" customWidth="1"/>
    <col min="6650" max="6650" width="8.75" style="2" customWidth="1"/>
    <col min="6651" max="6652" width="13.75" style="2" customWidth="1"/>
    <col min="6653" max="6653" width="12.5" style="2" customWidth="1"/>
    <col min="6654" max="6654" width="12" style="2" customWidth="1"/>
    <col min="6655" max="6656" width="14.375" style="2" customWidth="1"/>
    <col min="6657" max="6659" width="12.5" style="2" customWidth="1"/>
    <col min="6660" max="6660" width="9" style="2"/>
    <col min="6661" max="6663" width="9.625" style="2" customWidth="1"/>
    <col min="6664" max="6903" width="9" style="2"/>
    <col min="6904" max="6904" width="2.125" style="2" customWidth="1"/>
    <col min="6905" max="6905" width="27.875" style="2" customWidth="1"/>
    <col min="6906" max="6906" width="8.75" style="2" customWidth="1"/>
    <col min="6907" max="6908" width="13.75" style="2" customWidth="1"/>
    <col min="6909" max="6909" width="12.5" style="2" customWidth="1"/>
    <col min="6910" max="6910" width="12" style="2" customWidth="1"/>
    <col min="6911" max="6912" width="14.375" style="2" customWidth="1"/>
    <col min="6913" max="6915" width="12.5" style="2" customWidth="1"/>
    <col min="6916" max="6916" width="9" style="2"/>
    <col min="6917" max="6919" width="9.625" style="2" customWidth="1"/>
    <col min="6920" max="7159" width="9" style="2"/>
    <col min="7160" max="7160" width="2.125" style="2" customWidth="1"/>
    <col min="7161" max="7161" width="27.875" style="2" customWidth="1"/>
    <col min="7162" max="7162" width="8.75" style="2" customWidth="1"/>
    <col min="7163" max="7164" width="13.75" style="2" customWidth="1"/>
    <col min="7165" max="7165" width="12.5" style="2" customWidth="1"/>
    <col min="7166" max="7166" width="12" style="2" customWidth="1"/>
    <col min="7167" max="7168" width="14.375" style="2" customWidth="1"/>
    <col min="7169" max="7171" width="12.5" style="2" customWidth="1"/>
    <col min="7172" max="7172" width="9" style="2"/>
    <col min="7173" max="7175" width="9.625" style="2" customWidth="1"/>
    <col min="7176" max="7415" width="9" style="2"/>
    <col min="7416" max="7416" width="2.125" style="2" customWidth="1"/>
    <col min="7417" max="7417" width="27.875" style="2" customWidth="1"/>
    <col min="7418" max="7418" width="8.75" style="2" customWidth="1"/>
    <col min="7419" max="7420" width="13.75" style="2" customWidth="1"/>
    <col min="7421" max="7421" width="12.5" style="2" customWidth="1"/>
    <col min="7422" max="7422" width="12" style="2" customWidth="1"/>
    <col min="7423" max="7424" width="14.375" style="2" customWidth="1"/>
    <col min="7425" max="7427" width="12.5" style="2" customWidth="1"/>
    <col min="7428" max="7428" width="9" style="2"/>
    <col min="7429" max="7431" width="9.625" style="2" customWidth="1"/>
    <col min="7432" max="7671" width="9" style="2"/>
    <col min="7672" max="7672" width="2.125" style="2" customWidth="1"/>
    <col min="7673" max="7673" width="27.875" style="2" customWidth="1"/>
    <col min="7674" max="7674" width="8.75" style="2" customWidth="1"/>
    <col min="7675" max="7676" width="13.75" style="2" customWidth="1"/>
    <col min="7677" max="7677" width="12.5" style="2" customWidth="1"/>
    <col min="7678" max="7678" width="12" style="2" customWidth="1"/>
    <col min="7679" max="7680" width="14.375" style="2" customWidth="1"/>
    <col min="7681" max="7683" width="12.5" style="2" customWidth="1"/>
    <col min="7684" max="7684" width="9" style="2"/>
    <col min="7685" max="7687" width="9.625" style="2" customWidth="1"/>
    <col min="7688" max="7927" width="9" style="2"/>
    <col min="7928" max="7928" width="2.125" style="2" customWidth="1"/>
    <col min="7929" max="7929" width="27.875" style="2" customWidth="1"/>
    <col min="7930" max="7930" width="8.75" style="2" customWidth="1"/>
    <col min="7931" max="7932" width="13.75" style="2" customWidth="1"/>
    <col min="7933" max="7933" width="12.5" style="2" customWidth="1"/>
    <col min="7934" max="7934" width="12" style="2" customWidth="1"/>
    <col min="7935" max="7936" width="14.375" style="2" customWidth="1"/>
    <col min="7937" max="7939" width="12.5" style="2" customWidth="1"/>
    <col min="7940" max="7940" width="9" style="2"/>
    <col min="7941" max="7943" width="9.625" style="2" customWidth="1"/>
    <col min="7944" max="8183" width="9" style="2"/>
    <col min="8184" max="8184" width="2.125" style="2" customWidth="1"/>
    <col min="8185" max="8185" width="27.875" style="2" customWidth="1"/>
    <col min="8186" max="8186" width="8.75" style="2" customWidth="1"/>
    <col min="8187" max="8188" width="13.75" style="2" customWidth="1"/>
    <col min="8189" max="8189" width="12.5" style="2" customWidth="1"/>
    <col min="8190" max="8190" width="12" style="2" customWidth="1"/>
    <col min="8191" max="8192" width="14.375" style="2" customWidth="1"/>
    <col min="8193" max="8195" width="12.5" style="2" customWidth="1"/>
    <col min="8196" max="8196" width="9" style="2"/>
    <col min="8197" max="8199" width="9.625" style="2" customWidth="1"/>
    <col min="8200" max="8439" width="9" style="2"/>
    <col min="8440" max="8440" width="2.125" style="2" customWidth="1"/>
    <col min="8441" max="8441" width="27.875" style="2" customWidth="1"/>
    <col min="8442" max="8442" width="8.75" style="2" customWidth="1"/>
    <col min="8443" max="8444" width="13.75" style="2" customWidth="1"/>
    <col min="8445" max="8445" width="12.5" style="2" customWidth="1"/>
    <col min="8446" max="8446" width="12" style="2" customWidth="1"/>
    <col min="8447" max="8448" width="14.375" style="2" customWidth="1"/>
    <col min="8449" max="8451" width="12.5" style="2" customWidth="1"/>
    <col min="8452" max="8452" width="9" style="2"/>
    <col min="8453" max="8455" width="9.625" style="2" customWidth="1"/>
    <col min="8456" max="8695" width="9" style="2"/>
    <col min="8696" max="8696" width="2.125" style="2" customWidth="1"/>
    <col min="8697" max="8697" width="27.875" style="2" customWidth="1"/>
    <col min="8698" max="8698" width="8.75" style="2" customWidth="1"/>
    <col min="8699" max="8700" width="13.75" style="2" customWidth="1"/>
    <col min="8701" max="8701" width="12.5" style="2" customWidth="1"/>
    <col min="8702" max="8702" width="12" style="2" customWidth="1"/>
    <col min="8703" max="8704" width="14.375" style="2" customWidth="1"/>
    <col min="8705" max="8707" width="12.5" style="2" customWidth="1"/>
    <col min="8708" max="8708" width="9" style="2"/>
    <col min="8709" max="8711" width="9.625" style="2" customWidth="1"/>
    <col min="8712" max="8951" width="9" style="2"/>
    <col min="8952" max="8952" width="2.125" style="2" customWidth="1"/>
    <col min="8953" max="8953" width="27.875" style="2" customWidth="1"/>
    <col min="8954" max="8954" width="8.75" style="2" customWidth="1"/>
    <col min="8955" max="8956" width="13.75" style="2" customWidth="1"/>
    <col min="8957" max="8957" width="12.5" style="2" customWidth="1"/>
    <col min="8958" max="8958" width="12" style="2" customWidth="1"/>
    <col min="8959" max="8960" width="14.375" style="2" customWidth="1"/>
    <col min="8961" max="8963" width="12.5" style="2" customWidth="1"/>
    <col min="8964" max="8964" width="9" style="2"/>
    <col min="8965" max="8967" width="9.625" style="2" customWidth="1"/>
    <col min="8968" max="9207" width="9" style="2"/>
    <col min="9208" max="9208" width="2.125" style="2" customWidth="1"/>
    <col min="9209" max="9209" width="27.875" style="2" customWidth="1"/>
    <col min="9210" max="9210" width="8.75" style="2" customWidth="1"/>
    <col min="9211" max="9212" width="13.75" style="2" customWidth="1"/>
    <col min="9213" max="9213" width="12.5" style="2" customWidth="1"/>
    <col min="9214" max="9214" width="12" style="2" customWidth="1"/>
    <col min="9215" max="9216" width="14.375" style="2" customWidth="1"/>
    <col min="9217" max="9219" width="12.5" style="2" customWidth="1"/>
    <col min="9220" max="9220" width="9" style="2"/>
    <col min="9221" max="9223" width="9.625" style="2" customWidth="1"/>
    <col min="9224" max="9463" width="9" style="2"/>
    <col min="9464" max="9464" width="2.125" style="2" customWidth="1"/>
    <col min="9465" max="9465" width="27.875" style="2" customWidth="1"/>
    <col min="9466" max="9466" width="8.75" style="2" customWidth="1"/>
    <col min="9467" max="9468" width="13.75" style="2" customWidth="1"/>
    <col min="9469" max="9469" width="12.5" style="2" customWidth="1"/>
    <col min="9470" max="9470" width="12" style="2" customWidth="1"/>
    <col min="9471" max="9472" width="14.375" style="2" customWidth="1"/>
    <col min="9473" max="9475" width="12.5" style="2" customWidth="1"/>
    <col min="9476" max="9476" width="9" style="2"/>
    <col min="9477" max="9479" width="9.625" style="2" customWidth="1"/>
    <col min="9480" max="9719" width="9" style="2"/>
    <col min="9720" max="9720" width="2.125" style="2" customWidth="1"/>
    <col min="9721" max="9721" width="27.875" style="2" customWidth="1"/>
    <col min="9722" max="9722" width="8.75" style="2" customWidth="1"/>
    <col min="9723" max="9724" width="13.75" style="2" customWidth="1"/>
    <col min="9725" max="9725" width="12.5" style="2" customWidth="1"/>
    <col min="9726" max="9726" width="12" style="2" customWidth="1"/>
    <col min="9727" max="9728" width="14.375" style="2" customWidth="1"/>
    <col min="9729" max="9731" width="12.5" style="2" customWidth="1"/>
    <col min="9732" max="9732" width="9" style="2"/>
    <col min="9733" max="9735" width="9.625" style="2" customWidth="1"/>
    <col min="9736" max="9975" width="9" style="2"/>
    <col min="9976" max="9976" width="2.125" style="2" customWidth="1"/>
    <col min="9977" max="9977" width="27.875" style="2" customWidth="1"/>
    <col min="9978" max="9978" width="8.75" style="2" customWidth="1"/>
    <col min="9979" max="9980" width="13.75" style="2" customWidth="1"/>
    <col min="9981" max="9981" width="12.5" style="2" customWidth="1"/>
    <col min="9982" max="9982" width="12" style="2" customWidth="1"/>
    <col min="9983" max="9984" width="14.375" style="2" customWidth="1"/>
    <col min="9985" max="9987" width="12.5" style="2" customWidth="1"/>
    <col min="9988" max="9988" width="9" style="2"/>
    <col min="9989" max="9991" width="9.625" style="2" customWidth="1"/>
    <col min="9992" max="10231" width="9" style="2"/>
    <col min="10232" max="10232" width="2.125" style="2" customWidth="1"/>
    <col min="10233" max="10233" width="27.875" style="2" customWidth="1"/>
    <col min="10234" max="10234" width="8.75" style="2" customWidth="1"/>
    <col min="10235" max="10236" width="13.75" style="2" customWidth="1"/>
    <col min="10237" max="10237" width="12.5" style="2" customWidth="1"/>
    <col min="10238" max="10238" width="12" style="2" customWidth="1"/>
    <col min="10239" max="10240" width="14.375" style="2" customWidth="1"/>
    <col min="10241" max="10243" width="12.5" style="2" customWidth="1"/>
    <col min="10244" max="10244" width="9" style="2"/>
    <col min="10245" max="10247" width="9.625" style="2" customWidth="1"/>
    <col min="10248" max="10487" width="9" style="2"/>
    <col min="10488" max="10488" width="2.125" style="2" customWidth="1"/>
    <col min="10489" max="10489" width="27.875" style="2" customWidth="1"/>
    <col min="10490" max="10490" width="8.75" style="2" customWidth="1"/>
    <col min="10491" max="10492" width="13.75" style="2" customWidth="1"/>
    <col min="10493" max="10493" width="12.5" style="2" customWidth="1"/>
    <col min="10494" max="10494" width="12" style="2" customWidth="1"/>
    <col min="10495" max="10496" width="14.375" style="2" customWidth="1"/>
    <col min="10497" max="10499" width="12.5" style="2" customWidth="1"/>
    <col min="10500" max="10500" width="9" style="2"/>
    <col min="10501" max="10503" width="9.625" style="2" customWidth="1"/>
    <col min="10504" max="10743" width="9" style="2"/>
    <col min="10744" max="10744" width="2.125" style="2" customWidth="1"/>
    <col min="10745" max="10745" width="27.875" style="2" customWidth="1"/>
    <col min="10746" max="10746" width="8.75" style="2" customWidth="1"/>
    <col min="10747" max="10748" width="13.75" style="2" customWidth="1"/>
    <col min="10749" max="10749" width="12.5" style="2" customWidth="1"/>
    <col min="10750" max="10750" width="12" style="2" customWidth="1"/>
    <col min="10751" max="10752" width="14.375" style="2" customWidth="1"/>
    <col min="10753" max="10755" width="12.5" style="2" customWidth="1"/>
    <col min="10756" max="10756" width="9" style="2"/>
    <col min="10757" max="10759" width="9.625" style="2" customWidth="1"/>
    <col min="10760" max="10999" width="9" style="2"/>
    <col min="11000" max="11000" width="2.125" style="2" customWidth="1"/>
    <col min="11001" max="11001" width="27.875" style="2" customWidth="1"/>
    <col min="11002" max="11002" width="8.75" style="2" customWidth="1"/>
    <col min="11003" max="11004" width="13.75" style="2" customWidth="1"/>
    <col min="11005" max="11005" width="12.5" style="2" customWidth="1"/>
    <col min="11006" max="11006" width="12" style="2" customWidth="1"/>
    <col min="11007" max="11008" width="14.375" style="2" customWidth="1"/>
    <col min="11009" max="11011" width="12.5" style="2" customWidth="1"/>
    <col min="11012" max="11012" width="9" style="2"/>
    <col min="11013" max="11015" width="9.625" style="2" customWidth="1"/>
    <col min="11016" max="11255" width="9" style="2"/>
    <col min="11256" max="11256" width="2.125" style="2" customWidth="1"/>
    <col min="11257" max="11257" width="27.875" style="2" customWidth="1"/>
    <col min="11258" max="11258" width="8.75" style="2" customWidth="1"/>
    <col min="11259" max="11260" width="13.75" style="2" customWidth="1"/>
    <col min="11261" max="11261" width="12.5" style="2" customWidth="1"/>
    <col min="11262" max="11262" width="12" style="2" customWidth="1"/>
    <col min="11263" max="11264" width="14.375" style="2" customWidth="1"/>
    <col min="11265" max="11267" width="12.5" style="2" customWidth="1"/>
    <col min="11268" max="11268" width="9" style="2"/>
    <col min="11269" max="11271" width="9.625" style="2" customWidth="1"/>
    <col min="11272" max="11511" width="9" style="2"/>
    <col min="11512" max="11512" width="2.125" style="2" customWidth="1"/>
    <col min="11513" max="11513" width="27.875" style="2" customWidth="1"/>
    <col min="11514" max="11514" width="8.75" style="2" customWidth="1"/>
    <col min="11515" max="11516" width="13.75" style="2" customWidth="1"/>
    <col min="11517" max="11517" width="12.5" style="2" customWidth="1"/>
    <col min="11518" max="11518" width="12" style="2" customWidth="1"/>
    <col min="11519" max="11520" width="14.375" style="2" customWidth="1"/>
    <col min="11521" max="11523" width="12.5" style="2" customWidth="1"/>
    <col min="11524" max="11524" width="9" style="2"/>
    <col min="11525" max="11527" width="9.625" style="2" customWidth="1"/>
    <col min="11528" max="11767" width="9" style="2"/>
    <col min="11768" max="11768" width="2.125" style="2" customWidth="1"/>
    <col min="11769" max="11769" width="27.875" style="2" customWidth="1"/>
    <col min="11770" max="11770" width="8.75" style="2" customWidth="1"/>
    <col min="11771" max="11772" width="13.75" style="2" customWidth="1"/>
    <col min="11773" max="11773" width="12.5" style="2" customWidth="1"/>
    <col min="11774" max="11774" width="12" style="2" customWidth="1"/>
    <col min="11775" max="11776" width="14.375" style="2" customWidth="1"/>
    <col min="11777" max="11779" width="12.5" style="2" customWidth="1"/>
    <col min="11780" max="11780" width="9" style="2"/>
    <col min="11781" max="11783" width="9.625" style="2" customWidth="1"/>
    <col min="11784" max="12023" width="9" style="2"/>
    <col min="12024" max="12024" width="2.125" style="2" customWidth="1"/>
    <col min="12025" max="12025" width="27.875" style="2" customWidth="1"/>
    <col min="12026" max="12026" width="8.75" style="2" customWidth="1"/>
    <col min="12027" max="12028" width="13.75" style="2" customWidth="1"/>
    <col min="12029" max="12029" width="12.5" style="2" customWidth="1"/>
    <col min="12030" max="12030" width="12" style="2" customWidth="1"/>
    <col min="12031" max="12032" width="14.375" style="2" customWidth="1"/>
    <col min="12033" max="12035" width="12.5" style="2" customWidth="1"/>
    <col min="12036" max="12036" width="9" style="2"/>
    <col min="12037" max="12039" width="9.625" style="2" customWidth="1"/>
    <col min="12040" max="12279" width="9" style="2"/>
    <col min="12280" max="12280" width="2.125" style="2" customWidth="1"/>
    <col min="12281" max="12281" width="27.875" style="2" customWidth="1"/>
    <col min="12282" max="12282" width="8.75" style="2" customWidth="1"/>
    <col min="12283" max="12284" width="13.75" style="2" customWidth="1"/>
    <col min="12285" max="12285" width="12.5" style="2" customWidth="1"/>
    <col min="12286" max="12286" width="12" style="2" customWidth="1"/>
    <col min="12287" max="12288" width="14.375" style="2" customWidth="1"/>
    <col min="12289" max="12291" width="12.5" style="2" customWidth="1"/>
    <col min="12292" max="12292" width="9" style="2"/>
    <col min="12293" max="12295" width="9.625" style="2" customWidth="1"/>
    <col min="12296" max="12535" width="9" style="2"/>
    <col min="12536" max="12536" width="2.125" style="2" customWidth="1"/>
    <col min="12537" max="12537" width="27.875" style="2" customWidth="1"/>
    <col min="12538" max="12538" width="8.75" style="2" customWidth="1"/>
    <col min="12539" max="12540" width="13.75" style="2" customWidth="1"/>
    <col min="12541" max="12541" width="12.5" style="2" customWidth="1"/>
    <col min="12542" max="12542" width="12" style="2" customWidth="1"/>
    <col min="12543" max="12544" width="14.375" style="2" customWidth="1"/>
    <col min="12545" max="12547" width="12.5" style="2" customWidth="1"/>
    <col min="12548" max="12548" width="9" style="2"/>
    <col min="12549" max="12551" width="9.625" style="2" customWidth="1"/>
    <col min="12552" max="12791" width="9" style="2"/>
    <col min="12792" max="12792" width="2.125" style="2" customWidth="1"/>
    <col min="12793" max="12793" width="27.875" style="2" customWidth="1"/>
    <col min="12794" max="12794" width="8.75" style="2" customWidth="1"/>
    <col min="12795" max="12796" width="13.75" style="2" customWidth="1"/>
    <col min="12797" max="12797" width="12.5" style="2" customWidth="1"/>
    <col min="12798" max="12798" width="12" style="2" customWidth="1"/>
    <col min="12799" max="12800" width="14.375" style="2" customWidth="1"/>
    <col min="12801" max="12803" width="12.5" style="2" customWidth="1"/>
    <col min="12804" max="12804" width="9" style="2"/>
    <col min="12805" max="12807" width="9.625" style="2" customWidth="1"/>
    <col min="12808" max="13047" width="9" style="2"/>
    <col min="13048" max="13048" width="2.125" style="2" customWidth="1"/>
    <col min="13049" max="13049" width="27.875" style="2" customWidth="1"/>
    <col min="13050" max="13050" width="8.75" style="2" customWidth="1"/>
    <col min="13051" max="13052" width="13.75" style="2" customWidth="1"/>
    <col min="13053" max="13053" width="12.5" style="2" customWidth="1"/>
    <col min="13054" max="13054" width="12" style="2" customWidth="1"/>
    <col min="13055" max="13056" width="14.375" style="2" customWidth="1"/>
    <col min="13057" max="13059" width="12.5" style="2" customWidth="1"/>
    <col min="13060" max="13060" width="9" style="2"/>
    <col min="13061" max="13063" width="9.625" style="2" customWidth="1"/>
    <col min="13064" max="13303" width="9" style="2"/>
    <col min="13304" max="13304" width="2.125" style="2" customWidth="1"/>
    <col min="13305" max="13305" width="27.875" style="2" customWidth="1"/>
    <col min="13306" max="13306" width="8.75" style="2" customWidth="1"/>
    <col min="13307" max="13308" width="13.75" style="2" customWidth="1"/>
    <col min="13309" max="13309" width="12.5" style="2" customWidth="1"/>
    <col min="13310" max="13310" width="12" style="2" customWidth="1"/>
    <col min="13311" max="13312" width="14.375" style="2" customWidth="1"/>
    <col min="13313" max="13315" width="12.5" style="2" customWidth="1"/>
    <col min="13316" max="13316" width="9" style="2"/>
    <col min="13317" max="13319" width="9.625" style="2" customWidth="1"/>
    <col min="13320" max="13559" width="9" style="2"/>
    <col min="13560" max="13560" width="2.125" style="2" customWidth="1"/>
    <col min="13561" max="13561" width="27.875" style="2" customWidth="1"/>
    <col min="13562" max="13562" width="8.75" style="2" customWidth="1"/>
    <col min="13563" max="13564" width="13.75" style="2" customWidth="1"/>
    <col min="13565" max="13565" width="12.5" style="2" customWidth="1"/>
    <col min="13566" max="13566" width="12" style="2" customWidth="1"/>
    <col min="13567" max="13568" width="14.375" style="2" customWidth="1"/>
    <col min="13569" max="13571" width="12.5" style="2" customWidth="1"/>
    <col min="13572" max="13572" width="9" style="2"/>
    <col min="13573" max="13575" width="9.625" style="2" customWidth="1"/>
    <col min="13576" max="13815" width="9" style="2"/>
    <col min="13816" max="13816" width="2.125" style="2" customWidth="1"/>
    <col min="13817" max="13817" width="27.875" style="2" customWidth="1"/>
    <col min="13818" max="13818" width="8.75" style="2" customWidth="1"/>
    <col min="13819" max="13820" width="13.75" style="2" customWidth="1"/>
    <col min="13821" max="13821" width="12.5" style="2" customWidth="1"/>
    <col min="13822" max="13822" width="12" style="2" customWidth="1"/>
    <col min="13823" max="13824" width="14.375" style="2" customWidth="1"/>
    <col min="13825" max="13827" width="12.5" style="2" customWidth="1"/>
    <col min="13828" max="13828" width="9" style="2"/>
    <col min="13829" max="13831" width="9.625" style="2" customWidth="1"/>
    <col min="13832" max="14071" width="9" style="2"/>
    <col min="14072" max="14072" width="2.125" style="2" customWidth="1"/>
    <col min="14073" max="14073" width="27.875" style="2" customWidth="1"/>
    <col min="14074" max="14074" width="8.75" style="2" customWidth="1"/>
    <col min="14075" max="14076" width="13.75" style="2" customWidth="1"/>
    <col min="14077" max="14077" width="12.5" style="2" customWidth="1"/>
    <col min="14078" max="14078" width="12" style="2" customWidth="1"/>
    <col min="14079" max="14080" width="14.375" style="2" customWidth="1"/>
    <col min="14081" max="14083" width="12.5" style="2" customWidth="1"/>
    <col min="14084" max="14084" width="9" style="2"/>
    <col min="14085" max="14087" width="9.625" style="2" customWidth="1"/>
    <col min="14088" max="14327" width="9" style="2"/>
    <col min="14328" max="14328" width="2.125" style="2" customWidth="1"/>
    <col min="14329" max="14329" width="27.875" style="2" customWidth="1"/>
    <col min="14330" max="14330" width="8.75" style="2" customWidth="1"/>
    <col min="14331" max="14332" width="13.75" style="2" customWidth="1"/>
    <col min="14333" max="14333" width="12.5" style="2" customWidth="1"/>
    <col min="14334" max="14334" width="12" style="2" customWidth="1"/>
    <col min="14335" max="14336" width="14.375" style="2" customWidth="1"/>
    <col min="14337" max="14339" width="12.5" style="2" customWidth="1"/>
    <col min="14340" max="14340" width="9" style="2"/>
    <col min="14341" max="14343" width="9.625" style="2" customWidth="1"/>
    <col min="14344" max="14583" width="9" style="2"/>
    <col min="14584" max="14584" width="2.125" style="2" customWidth="1"/>
    <col min="14585" max="14585" width="27.875" style="2" customWidth="1"/>
    <col min="14586" max="14586" width="8.75" style="2" customWidth="1"/>
    <col min="14587" max="14588" width="13.75" style="2" customWidth="1"/>
    <col min="14589" max="14589" width="12.5" style="2" customWidth="1"/>
    <col min="14590" max="14590" width="12" style="2" customWidth="1"/>
    <col min="14591" max="14592" width="14.375" style="2" customWidth="1"/>
    <col min="14593" max="14595" width="12.5" style="2" customWidth="1"/>
    <col min="14596" max="14596" width="9" style="2"/>
    <col min="14597" max="14599" width="9.625" style="2" customWidth="1"/>
    <col min="14600" max="14839" width="9" style="2"/>
    <col min="14840" max="14840" width="2.125" style="2" customWidth="1"/>
    <col min="14841" max="14841" width="27.875" style="2" customWidth="1"/>
    <col min="14842" max="14842" width="8.75" style="2" customWidth="1"/>
    <col min="14843" max="14844" width="13.75" style="2" customWidth="1"/>
    <col min="14845" max="14845" width="12.5" style="2" customWidth="1"/>
    <col min="14846" max="14846" width="12" style="2" customWidth="1"/>
    <col min="14847" max="14848" width="14.375" style="2" customWidth="1"/>
    <col min="14849" max="14851" width="12.5" style="2" customWidth="1"/>
    <col min="14852" max="14852" width="9" style="2"/>
    <col min="14853" max="14855" width="9.625" style="2" customWidth="1"/>
    <col min="14856" max="15095" width="9" style="2"/>
    <col min="15096" max="15096" width="2.125" style="2" customWidth="1"/>
    <col min="15097" max="15097" width="27.875" style="2" customWidth="1"/>
    <col min="15098" max="15098" width="8.75" style="2" customWidth="1"/>
    <col min="15099" max="15100" width="13.75" style="2" customWidth="1"/>
    <col min="15101" max="15101" width="12.5" style="2" customWidth="1"/>
    <col min="15102" max="15102" width="12" style="2" customWidth="1"/>
    <col min="15103" max="15104" width="14.375" style="2" customWidth="1"/>
    <col min="15105" max="15107" width="12.5" style="2" customWidth="1"/>
    <col min="15108" max="15108" width="9" style="2"/>
    <col min="15109" max="15111" width="9.625" style="2" customWidth="1"/>
    <col min="15112" max="15351" width="9" style="2"/>
    <col min="15352" max="15352" width="2.125" style="2" customWidth="1"/>
    <col min="15353" max="15353" width="27.875" style="2" customWidth="1"/>
    <col min="15354" max="15354" width="8.75" style="2" customWidth="1"/>
    <col min="15355" max="15356" width="13.75" style="2" customWidth="1"/>
    <col min="15357" max="15357" width="12.5" style="2" customWidth="1"/>
    <col min="15358" max="15358" width="12" style="2" customWidth="1"/>
    <col min="15359" max="15360" width="14.375" style="2" customWidth="1"/>
    <col min="15361" max="15363" width="12.5" style="2" customWidth="1"/>
    <col min="15364" max="15364" width="9" style="2"/>
    <col min="15365" max="15367" width="9.625" style="2" customWidth="1"/>
    <col min="15368" max="15607" width="9" style="2"/>
    <col min="15608" max="15608" width="2.125" style="2" customWidth="1"/>
    <col min="15609" max="15609" width="27.875" style="2" customWidth="1"/>
    <col min="15610" max="15610" width="8.75" style="2" customWidth="1"/>
    <col min="15611" max="15612" width="13.75" style="2" customWidth="1"/>
    <col min="15613" max="15613" width="12.5" style="2" customWidth="1"/>
    <col min="15614" max="15614" width="12" style="2" customWidth="1"/>
    <col min="15615" max="15616" width="14.375" style="2" customWidth="1"/>
    <col min="15617" max="15619" width="12.5" style="2" customWidth="1"/>
    <col min="15620" max="15620" width="9" style="2"/>
    <col min="15621" max="15623" width="9.625" style="2" customWidth="1"/>
    <col min="15624" max="15863" width="9" style="2"/>
    <col min="15864" max="15864" width="2.125" style="2" customWidth="1"/>
    <col min="15865" max="15865" width="27.875" style="2" customWidth="1"/>
    <col min="15866" max="15866" width="8.75" style="2" customWidth="1"/>
    <col min="15867" max="15868" width="13.75" style="2" customWidth="1"/>
    <col min="15869" max="15869" width="12.5" style="2" customWidth="1"/>
    <col min="15870" max="15870" width="12" style="2" customWidth="1"/>
    <col min="15871" max="15872" width="14.375" style="2" customWidth="1"/>
    <col min="15873" max="15875" width="12.5" style="2" customWidth="1"/>
    <col min="15876" max="15876" width="9" style="2"/>
    <col min="15877" max="15879" width="9.625" style="2" customWidth="1"/>
    <col min="15880" max="16119" width="9" style="2"/>
    <col min="16120" max="16120" width="2.125" style="2" customWidth="1"/>
    <col min="16121" max="16121" width="27.875" style="2" customWidth="1"/>
    <col min="16122" max="16122" width="8.75" style="2" customWidth="1"/>
    <col min="16123" max="16124" width="13.75" style="2" customWidth="1"/>
    <col min="16125" max="16125" width="12.5" style="2" customWidth="1"/>
    <col min="16126" max="16126" width="12" style="2" customWidth="1"/>
    <col min="16127" max="16128" width="14.375" style="2" customWidth="1"/>
    <col min="16129" max="16131" width="12.5" style="2" customWidth="1"/>
    <col min="16132" max="16132" width="9" style="2"/>
    <col min="16133" max="16135" width="9.625" style="2" customWidth="1"/>
    <col min="16136" max="16384" width="9" style="2"/>
  </cols>
  <sheetData>
    <row r="1" spans="2:11" s="4" customFormat="1">
      <c r="C1" s="7"/>
      <c r="D1" s="7"/>
      <c r="E1" s="289"/>
      <c r="F1" s="289"/>
      <c r="G1" s="290"/>
    </row>
    <row r="2" spans="2:11" s="9" customFormat="1" ht="15.75">
      <c r="B2" s="1655" t="s">
        <v>0</v>
      </c>
      <c r="C2" s="1655"/>
      <c r="D2" s="1655"/>
      <c r="E2" s="1655"/>
      <c r="F2" s="25"/>
      <c r="G2" s="25"/>
    </row>
    <row r="3" spans="2:11" ht="21" customHeight="1" thickBot="1">
      <c r="B3" s="2" t="s">
        <v>339</v>
      </c>
      <c r="E3" s="60"/>
      <c r="F3" s="60"/>
      <c r="G3" s="61"/>
    </row>
    <row r="4" spans="2:11" s="17" customFormat="1" ht="29.25" customHeight="1">
      <c r="B4" s="18" t="s">
        <v>10</v>
      </c>
      <c r="C4" s="19" t="s">
        <v>11</v>
      </c>
      <c r="D4" s="26" t="s">
        <v>417</v>
      </c>
      <c r="E4" s="26" t="s">
        <v>171</v>
      </c>
      <c r="F4" s="27" t="s">
        <v>172</v>
      </c>
      <c r="G4" s="28" t="s">
        <v>36</v>
      </c>
    </row>
    <row r="5" spans="2:11">
      <c r="B5" s="10" t="s">
        <v>429</v>
      </c>
      <c r="C5" s="6"/>
      <c r="D5" s="29"/>
      <c r="E5" s="29"/>
      <c r="F5" s="30"/>
      <c r="G5" s="31">
        <f>F7/E7</f>
        <v>1.0140010072922283</v>
      </c>
      <c r="H5" s="17"/>
      <c r="I5" s="17"/>
    </row>
    <row r="6" spans="2:11">
      <c r="B6" s="11" t="s">
        <v>60</v>
      </c>
      <c r="C6" s="20" t="s">
        <v>56</v>
      </c>
      <c r="D6" s="875"/>
      <c r="E6" s="875">
        <f>индексы!E122</f>
        <v>3670.83</v>
      </c>
      <c r="F6" s="876">
        <f>индексы!F122</f>
        <v>2201.91</v>
      </c>
      <c r="G6" s="877">
        <f>индексы!G122</f>
        <v>5872.74</v>
      </c>
      <c r="H6" s="17"/>
      <c r="I6" s="17"/>
    </row>
    <row r="7" spans="2:11">
      <c r="B7" s="11" t="s">
        <v>178</v>
      </c>
      <c r="C7" s="20" t="s">
        <v>19</v>
      </c>
      <c r="D7" s="32"/>
      <c r="E7" s="32">
        <f>SUM(E8:E11)</f>
        <v>5638.88</v>
      </c>
      <c r="F7" s="33">
        <f>SUM(F8:F11)</f>
        <v>5717.83</v>
      </c>
      <c r="G7" s="34">
        <f>G12/G6*1000</f>
        <v>5668.4818330115068</v>
      </c>
      <c r="H7" s="17"/>
      <c r="I7" s="17"/>
      <c r="J7" s="3"/>
      <c r="K7" s="3"/>
    </row>
    <row r="8" spans="2:11" outlineLevel="1">
      <c r="B8" s="13" t="s">
        <v>53</v>
      </c>
      <c r="C8" s="21" t="s">
        <v>19</v>
      </c>
      <c r="D8" s="53"/>
      <c r="E8" s="53">
        <f>индексы!H26</f>
        <v>4642.0600000000004</v>
      </c>
      <c r="F8" s="35">
        <f>ROUND(E8*индексы!H14,2)</f>
        <v>4707.05</v>
      </c>
      <c r="G8" s="36">
        <f>SUMPRODUCT(E8:$F$8,$E$6:$F$6)/$G$6</f>
        <v>4666.4271831036285</v>
      </c>
      <c r="H8" s="17"/>
      <c r="I8" s="17"/>
      <c r="J8" s="3"/>
      <c r="K8" s="3"/>
    </row>
    <row r="9" spans="2:11" outlineLevel="1">
      <c r="B9" s="13" t="s">
        <v>54</v>
      </c>
      <c r="C9" s="21" t="s">
        <v>19</v>
      </c>
      <c r="D9" s="53"/>
      <c r="E9" s="53">
        <f>индексы!H27</f>
        <v>106.13</v>
      </c>
      <c r="F9" s="35">
        <f>ROUND(E9*индексы!H15,2)</f>
        <v>107.62</v>
      </c>
      <c r="G9" s="36">
        <f>SUMPRODUCT(E$9:$F9,$E$6:$F$6)/$G$6</f>
        <v>106.68865675987698</v>
      </c>
      <c r="H9" s="17"/>
      <c r="I9" s="17"/>
      <c r="J9" s="3"/>
      <c r="K9" s="3"/>
    </row>
    <row r="10" spans="2:11" ht="25.5" outlineLevel="1">
      <c r="B10" s="13" t="s">
        <v>61</v>
      </c>
      <c r="C10" s="21" t="s">
        <v>19</v>
      </c>
      <c r="D10" s="53"/>
      <c r="E10" s="53">
        <f>индексы!H28</f>
        <v>776.37</v>
      </c>
      <c r="F10" s="35">
        <f>ROUND(E10*индексы!H15,2)</f>
        <v>787.24</v>
      </c>
      <c r="G10" s="36">
        <f>SUMPRODUCT(E$10:$F10,$E$6:$F$6)/$G$6</f>
        <v>780.44556978514288</v>
      </c>
      <c r="H10" s="17"/>
      <c r="I10" s="17"/>
      <c r="J10" s="3"/>
      <c r="K10" s="3"/>
    </row>
    <row r="11" spans="2:11" ht="13.5" outlineLevel="1" thickBot="1">
      <c r="B11" s="231" t="s">
        <v>55</v>
      </c>
      <c r="C11" s="232" t="s">
        <v>19</v>
      </c>
      <c r="D11" s="233"/>
      <c r="E11" s="233">
        <f>индексы!H30</f>
        <v>114.32</v>
      </c>
      <c r="F11" s="35">
        <f>ROUND(E11*индексы!H15,2)</f>
        <v>115.92</v>
      </c>
      <c r="G11" s="234">
        <f>SUMPRODUCT(E$11:$F11,$E$6:$F$6)/$G$6</f>
        <v>114.91989987637797</v>
      </c>
      <c r="H11" s="17"/>
      <c r="I11" s="17"/>
      <c r="J11" s="3"/>
      <c r="K11" s="3"/>
    </row>
    <row r="12" spans="2:11" ht="13.5" thickBot="1">
      <c r="B12" s="235" t="s">
        <v>20</v>
      </c>
      <c r="C12" s="236" t="s">
        <v>21</v>
      </c>
      <c r="D12" s="237"/>
      <c r="E12" s="237">
        <f>ROUND(E7*E6/1000,2)</f>
        <v>20699.37</v>
      </c>
      <c r="F12" s="238">
        <f>ROUND(F7*F6/1000,2)</f>
        <v>12590.15</v>
      </c>
      <c r="G12" s="230">
        <f>E12+F12</f>
        <v>33289.519999999997</v>
      </c>
      <c r="H12" s="17"/>
      <c r="I12" s="17"/>
      <c r="J12" s="3"/>
      <c r="K12" s="3"/>
    </row>
    <row r="13" spans="2:11" ht="31.5" hidden="1" customHeight="1" outlineLevel="1">
      <c r="B13" s="572" t="s">
        <v>340</v>
      </c>
      <c r="C13" s="8"/>
      <c r="D13" s="8"/>
      <c r="E13" s="566"/>
      <c r="F13" s="566"/>
      <c r="G13" s="37"/>
      <c r="H13" s="17"/>
      <c r="I13" s="17"/>
      <c r="J13" s="3"/>
      <c r="K13" s="3"/>
    </row>
    <row r="14" spans="2:11" ht="29.25" hidden="1" customHeight="1" outlineLevel="1">
      <c r="B14" s="488" t="str">
        <f>B4</f>
        <v>Показатель</v>
      </c>
      <c r="C14" s="488" t="str">
        <f>C4</f>
        <v>Ед.изм.</v>
      </c>
      <c r="D14" s="816"/>
      <c r="E14" s="488" t="str">
        <f>E4</f>
        <v>с 01.01.2019 по 30.06.2019</v>
      </c>
      <c r="F14" s="488" t="str">
        <f>F4</f>
        <v>с 01.07.2019 по 31.12.2019</v>
      </c>
      <c r="G14" s="488" t="str">
        <f>G4</f>
        <v xml:space="preserve">Всего </v>
      </c>
    </row>
    <row r="15" spans="2:11" ht="23.25" hidden="1" customHeight="1" outlineLevel="1">
      <c r="B15" s="316" t="s">
        <v>367</v>
      </c>
      <c r="C15" s="315" t="s">
        <v>344</v>
      </c>
      <c r="D15" s="817"/>
      <c r="E15" s="574">
        <f>индексы!E123</f>
        <v>0</v>
      </c>
      <c r="F15" s="574">
        <f>индексы!F123</f>
        <v>0</v>
      </c>
      <c r="G15" s="575">
        <f>индексы!G123</f>
        <v>0</v>
      </c>
    </row>
    <row r="16" spans="2:11" ht="23.25" hidden="1" customHeight="1" outlineLevel="1">
      <c r="B16" s="567" t="s">
        <v>368</v>
      </c>
      <c r="C16" s="568" t="s">
        <v>329</v>
      </c>
      <c r="D16" s="818"/>
      <c r="E16" s="576">
        <f>G16</f>
        <v>0</v>
      </c>
      <c r="F16" s="577">
        <f>G16</f>
        <v>0</v>
      </c>
      <c r="G16" s="577">
        <f>индексы!E34</f>
        <v>0</v>
      </c>
    </row>
    <row r="17" spans="2:7" ht="23.25" hidden="1" customHeight="1" outlineLevel="1">
      <c r="B17" s="316" t="s">
        <v>26</v>
      </c>
      <c r="C17" s="315" t="s">
        <v>1</v>
      </c>
      <c r="D17" s="817"/>
      <c r="E17" s="574">
        <f>ROUND(E15*E16/1000,2)</f>
        <v>0</v>
      </c>
      <c r="F17" s="574">
        <f>ROUND(F15*F16/1000,2)</f>
        <v>0</v>
      </c>
      <c r="G17" s="578">
        <f>E17+F17</f>
        <v>0</v>
      </c>
    </row>
    <row r="18" spans="2:7" ht="23.25" hidden="1" customHeight="1" outlineLevel="1">
      <c r="B18" s="573" t="s">
        <v>356</v>
      </c>
      <c r="C18" s="569"/>
      <c r="D18" s="569"/>
      <c r="E18" s="570"/>
      <c r="F18" s="570"/>
      <c r="G18" s="571"/>
    </row>
    <row r="19" spans="2:7" ht="29.25" hidden="1" customHeight="1" outlineLevel="1">
      <c r="B19" s="488" t="str">
        <f>B14</f>
        <v>Показатель</v>
      </c>
      <c r="C19" s="488" t="str">
        <f>C14</f>
        <v>Ед.изм.</v>
      </c>
      <c r="D19" s="816"/>
      <c r="E19" s="488" t="str">
        <f>E14</f>
        <v>с 01.01.2019 по 30.06.2019</v>
      </c>
      <c r="F19" s="488" t="str">
        <f>F14</f>
        <v>с 01.07.2019 по 31.12.2019</v>
      </c>
      <c r="G19" s="488" t="str">
        <f>G14</f>
        <v xml:space="preserve">Всего </v>
      </c>
    </row>
    <row r="20" spans="2:7" ht="23.25" hidden="1" customHeight="1" outlineLevel="1">
      <c r="B20" s="316" t="s">
        <v>367</v>
      </c>
      <c r="C20" s="315" t="s">
        <v>344</v>
      </c>
      <c r="D20" s="817"/>
      <c r="E20" s="574">
        <f>индексы!E124</f>
        <v>0</v>
      </c>
      <c r="F20" s="574">
        <f>индексы!F124</f>
        <v>0</v>
      </c>
      <c r="G20" s="575">
        <f>индексы!G124</f>
        <v>0</v>
      </c>
    </row>
    <row r="21" spans="2:7" ht="23.25" hidden="1" customHeight="1" outlineLevel="1">
      <c r="B21" s="567" t="s">
        <v>368</v>
      </c>
      <c r="C21" s="568" t="s">
        <v>329</v>
      </c>
      <c r="D21" s="818"/>
      <c r="E21" s="576">
        <f>G21</f>
        <v>0</v>
      </c>
      <c r="F21" s="577">
        <f>G21</f>
        <v>0</v>
      </c>
      <c r="G21" s="577">
        <f>индексы!E35</f>
        <v>0</v>
      </c>
    </row>
    <row r="22" spans="2:7" ht="23.25" hidden="1" customHeight="1" outlineLevel="1">
      <c r="B22" s="316" t="s">
        <v>26</v>
      </c>
      <c r="C22" s="315" t="s">
        <v>1</v>
      </c>
      <c r="D22" s="817"/>
      <c r="E22" s="574">
        <f>ROUND(E20*E21/1000,2)</f>
        <v>0</v>
      </c>
      <c r="F22" s="574">
        <f>ROUND(F20*F21/1000,2)</f>
        <v>0</v>
      </c>
      <c r="G22" s="578">
        <f>E22+F22</f>
        <v>0</v>
      </c>
    </row>
    <row r="23" spans="2:7" ht="23.25" hidden="1" customHeight="1" outlineLevel="1" collapsed="1" thickBot="1">
      <c r="B23" s="573"/>
      <c r="C23" s="569"/>
      <c r="D23" s="569"/>
      <c r="E23" s="570"/>
      <c r="F23" s="570"/>
      <c r="G23" s="571"/>
    </row>
    <row r="24" spans="2:7" ht="29.25" hidden="1" customHeight="1" outlineLevel="1">
      <c r="B24" s="488" t="str">
        <f>B14</f>
        <v>Показатель</v>
      </c>
      <c r="C24" s="826" t="str">
        <f>C14</f>
        <v>Ед.изм.</v>
      </c>
      <c r="D24" s="845" t="str">
        <f>D4</f>
        <v>Установлено на 2018</v>
      </c>
      <c r="E24" s="829" t="str">
        <f>E14</f>
        <v>с 01.01.2019 по 30.06.2019</v>
      </c>
      <c r="F24" s="830" t="str">
        <f>F14</f>
        <v>с 01.07.2019 по 31.12.2019</v>
      </c>
      <c r="G24" s="831" t="str">
        <f>G14</f>
        <v xml:space="preserve">Всего </v>
      </c>
    </row>
    <row r="25" spans="2:7" ht="23.25" hidden="1" customHeight="1" outlineLevel="1">
      <c r="B25" s="316" t="s">
        <v>367</v>
      </c>
      <c r="C25" s="827" t="s">
        <v>344</v>
      </c>
      <c r="D25" s="846"/>
      <c r="E25" s="832">
        <f>индексы!E125</f>
        <v>0</v>
      </c>
      <c r="F25" s="833">
        <f>индексы!F125</f>
        <v>0</v>
      </c>
      <c r="G25" s="834">
        <f>индексы!G125</f>
        <v>0</v>
      </c>
    </row>
    <row r="26" spans="2:7" ht="23.25" hidden="1" customHeight="1" outlineLevel="1">
      <c r="B26" s="567" t="s">
        <v>368</v>
      </c>
      <c r="C26" s="825" t="s">
        <v>329</v>
      </c>
      <c r="D26" s="847"/>
      <c r="E26" s="835"/>
      <c r="F26" s="824"/>
      <c r="G26" s="836"/>
    </row>
    <row r="27" spans="2:7" ht="23.25" hidden="1" customHeight="1" outlineLevel="1" thickBot="1">
      <c r="B27" s="316" t="s">
        <v>26</v>
      </c>
      <c r="C27" s="827" t="s">
        <v>1</v>
      </c>
      <c r="D27" s="846"/>
      <c r="E27" s="832">
        <f>ROUND(E25*E26/1000,2)</f>
        <v>0</v>
      </c>
      <c r="F27" s="833">
        <f>ROUND(F25*F26/1000,2)</f>
        <v>0</v>
      </c>
      <c r="G27" s="833">
        <f>ROUND(G25*G26/1000,2)</f>
        <v>0</v>
      </c>
    </row>
    <row r="28" spans="2:7" ht="23.25" hidden="1" customHeight="1" outlineLevel="2">
      <c r="B28" s="573" t="s">
        <v>358</v>
      </c>
      <c r="C28" s="569"/>
      <c r="D28" s="848"/>
      <c r="E28" s="837"/>
      <c r="F28" s="570"/>
      <c r="G28" s="838"/>
    </row>
    <row r="29" spans="2:7" ht="29.25" hidden="1" customHeight="1" outlineLevel="2">
      <c r="B29" s="488" t="str">
        <f>B19</f>
        <v>Показатель</v>
      </c>
      <c r="C29" s="826" t="str">
        <f>C19</f>
        <v>Ед.изм.</v>
      </c>
      <c r="D29" s="849"/>
      <c r="E29" s="839" t="str">
        <f>E19</f>
        <v>с 01.01.2019 по 30.06.2019</v>
      </c>
      <c r="F29" s="816" t="str">
        <f>F19</f>
        <v>с 01.07.2019 по 31.12.2019</v>
      </c>
      <c r="G29" s="840" t="str">
        <f>G19</f>
        <v xml:space="preserve">Всего </v>
      </c>
    </row>
    <row r="30" spans="2:7" ht="23.25" hidden="1" customHeight="1" outlineLevel="2">
      <c r="B30" s="316" t="s">
        <v>367</v>
      </c>
      <c r="C30" s="827" t="s">
        <v>56</v>
      </c>
      <c r="D30" s="850"/>
      <c r="E30" s="832">
        <f>индексы!E126</f>
        <v>0</v>
      </c>
      <c r="F30" s="833">
        <f>индексы!F126</f>
        <v>0</v>
      </c>
      <c r="G30" s="834">
        <f>индексы!G126</f>
        <v>0</v>
      </c>
    </row>
    <row r="31" spans="2:7" ht="27.75" hidden="1" customHeight="1" outlineLevel="2">
      <c r="B31" s="567" t="s">
        <v>368</v>
      </c>
      <c r="C31" s="825" t="s">
        <v>332</v>
      </c>
      <c r="D31" s="851"/>
      <c r="E31" s="841">
        <f>G31</f>
        <v>0</v>
      </c>
      <c r="F31" s="824">
        <f>G31</f>
        <v>0</v>
      </c>
      <c r="G31" s="836">
        <f>индексы!E37</f>
        <v>0</v>
      </c>
    </row>
    <row r="32" spans="2:7" ht="23.25" hidden="1" customHeight="1" outlineLevel="2" thickBot="1">
      <c r="B32" s="822" t="s">
        <v>26</v>
      </c>
      <c r="C32" s="828" t="s">
        <v>1</v>
      </c>
      <c r="D32" s="852"/>
      <c r="E32" s="842">
        <f>ROUND(E30*E31/1000,2)</f>
        <v>0</v>
      </c>
      <c r="F32" s="821">
        <f>ROUND(F30*F31/1000,2)</f>
        <v>0</v>
      </c>
      <c r="G32" s="843">
        <f>E32+F32</f>
        <v>0</v>
      </c>
    </row>
    <row r="33" spans="1:11" ht="29.25" hidden="1" customHeight="1" outlineLevel="1" collapsed="1" thickBot="1">
      <c r="B33" s="235" t="s">
        <v>418</v>
      </c>
      <c r="C33" s="236" t="s">
        <v>1</v>
      </c>
      <c r="D33" s="853"/>
      <c r="E33" s="844">
        <f>E12+E27</f>
        <v>20699.37</v>
      </c>
      <c r="F33" s="823">
        <f>F12+F27</f>
        <v>12590.15</v>
      </c>
      <c r="G33" s="853">
        <f>G12+G27</f>
        <v>33289.519999999997</v>
      </c>
      <c r="H33" s="17"/>
      <c r="I33" s="17"/>
      <c r="J33" s="3"/>
      <c r="K33" s="3"/>
    </row>
    <row r="34" spans="1:11" s="9" customFormat="1" ht="15.75" collapsed="1">
      <c r="B34" s="1655" t="s">
        <v>62</v>
      </c>
      <c r="C34" s="1655"/>
      <c r="D34" s="1655"/>
      <c r="E34" s="1655"/>
      <c r="F34" s="25"/>
      <c r="G34" s="25">
        <f>индексы!H12</f>
        <v>1.0589999999999999</v>
      </c>
      <c r="H34" s="294"/>
      <c r="I34" s="296"/>
      <c r="J34" s="294"/>
      <c r="K34" s="294"/>
    </row>
    <row r="35" spans="1:11" ht="13.5" outlineLevel="1" thickBot="1">
      <c r="A35" s="14"/>
      <c r="B35" s="14" t="s">
        <v>253</v>
      </c>
      <c r="C35" s="14"/>
      <c r="D35" s="14"/>
      <c r="E35" s="14"/>
      <c r="F35" s="38"/>
      <c r="G35" s="31">
        <f>F39/E39</f>
        <v>1.1304256973466809</v>
      </c>
      <c r="H35" s="3"/>
      <c r="I35" s="295"/>
      <c r="J35" s="3"/>
      <c r="K35" s="3"/>
    </row>
    <row r="36" spans="1:11" ht="25.5" outlineLevel="1">
      <c r="B36" s="10" t="s">
        <v>10</v>
      </c>
      <c r="C36" s="22" t="s">
        <v>11</v>
      </c>
      <c r="D36" s="875"/>
      <c r="E36" s="39" t="s">
        <v>171</v>
      </c>
      <c r="F36" s="40" t="s">
        <v>172</v>
      </c>
      <c r="G36" s="41" t="s">
        <v>36</v>
      </c>
      <c r="H36" s="3"/>
      <c r="I36" s="295"/>
      <c r="J36" s="3"/>
      <c r="K36" s="3"/>
    </row>
    <row r="37" spans="1:11" ht="13.5" outlineLevel="1" thickBot="1">
      <c r="B37" s="10" t="s">
        <v>201</v>
      </c>
      <c r="C37" s="22"/>
      <c r="D37" s="916"/>
      <c r="E37" s="580"/>
      <c r="F37" s="581"/>
      <c r="G37" s="582"/>
      <c r="H37" s="3"/>
      <c r="I37" s="295"/>
      <c r="J37" s="3"/>
      <c r="K37" s="3"/>
    </row>
    <row r="38" spans="1:11" outlineLevel="1">
      <c r="B38" s="5" t="s">
        <v>63</v>
      </c>
      <c r="C38" s="6" t="s">
        <v>13</v>
      </c>
      <c r="D38" s="923">
        <v>75947.53</v>
      </c>
      <c r="E38" s="565">
        <f>индексы!E155</f>
        <v>47471.96</v>
      </c>
      <c r="F38" s="12">
        <f>индексы!F155</f>
        <v>28475.57</v>
      </c>
      <c r="G38" s="583">
        <f>индексы!G155</f>
        <v>75947.53</v>
      </c>
      <c r="H38" s="3"/>
      <c r="I38" s="295"/>
      <c r="J38" s="3"/>
      <c r="K38" s="3"/>
    </row>
    <row r="39" spans="1:11" ht="13.5" outlineLevel="1" thickBot="1">
      <c r="B39" s="222" t="str">
        <f>индексы!E60</f>
        <v>ГУП "ТЭК СПб"</v>
      </c>
      <c r="C39" s="223" t="s">
        <v>12</v>
      </c>
      <c r="D39" s="922">
        <f>D40/D38*1000</f>
        <v>2018.4836820894639</v>
      </c>
      <c r="E39" s="224">
        <f>индексы!E66</f>
        <v>2057.8000000000002</v>
      </c>
      <c r="F39" s="277">
        <v>2326.19</v>
      </c>
      <c r="G39" s="225">
        <f>G40*1000/G38</f>
        <v>2158.4295104791427</v>
      </c>
      <c r="H39" s="917" t="s">
        <v>431</v>
      </c>
      <c r="I39" s="295"/>
      <c r="J39" s="3"/>
      <c r="K39" s="3"/>
    </row>
    <row r="40" spans="1:11" ht="26.25" outlineLevel="1" thickBot="1">
      <c r="B40" s="226" t="s">
        <v>64</v>
      </c>
      <c r="C40" s="227" t="s">
        <v>21</v>
      </c>
      <c r="D40" s="920">
        <v>153298.85</v>
      </c>
      <c r="E40" s="585">
        <f>ROUND(E39*E38/1000,2)</f>
        <v>97687.8</v>
      </c>
      <c r="F40" s="584">
        <f>ROUND(F39*F38/1000,2)</f>
        <v>66239.59</v>
      </c>
      <c r="G40" s="586">
        <f>E40+F40</f>
        <v>163927.39000000001</v>
      </c>
      <c r="H40" s="3"/>
      <c r="I40" s="295"/>
      <c r="J40" s="3"/>
      <c r="K40" s="3"/>
    </row>
    <row r="41" spans="1:11" outlineLevel="1">
      <c r="B41" s="5" t="s">
        <v>63</v>
      </c>
      <c r="C41" s="6" t="s">
        <v>13</v>
      </c>
      <c r="D41" s="921">
        <v>4352.29</v>
      </c>
      <c r="E41" s="590">
        <f>индексы!E156</f>
        <v>2720.45</v>
      </c>
      <c r="F41" s="591">
        <f>индексы!F156</f>
        <v>1631.8400000000001</v>
      </c>
      <c r="G41" s="592">
        <f>индексы!G156</f>
        <v>4352.29</v>
      </c>
      <c r="H41" s="3"/>
      <c r="I41" s="295"/>
      <c r="J41" s="3"/>
      <c r="K41" s="3"/>
    </row>
    <row r="42" spans="1:11" ht="13.5" outlineLevel="1" thickBot="1">
      <c r="B42" s="222" t="str">
        <f>индексы!F60</f>
        <v>ПАО "ТГК-1"</v>
      </c>
      <c r="C42" s="223" t="s">
        <v>12</v>
      </c>
      <c r="D42" s="922">
        <v>1449.98</v>
      </c>
      <c r="E42" s="919">
        <f>индексы!F66*0+1618.63</f>
        <v>1618.63</v>
      </c>
      <c r="F42" s="593">
        <f>E42</f>
        <v>1618.63</v>
      </c>
      <c r="G42" s="594">
        <f>G43*1000/G41</f>
        <v>1618.6306519096843</v>
      </c>
      <c r="H42" s="917" t="s">
        <v>431</v>
      </c>
      <c r="I42" s="295"/>
      <c r="J42" s="3"/>
      <c r="K42" s="3"/>
    </row>
    <row r="43" spans="1:11" ht="26.25" outlineLevel="1" thickBot="1">
      <c r="B43" s="226" t="s">
        <v>64</v>
      </c>
      <c r="C43" s="227" t="s">
        <v>21</v>
      </c>
      <c r="D43" s="920">
        <v>6310.75</v>
      </c>
      <c r="E43" s="587">
        <f>ROUND(E42*E41/1000,2)</f>
        <v>4403.3999999999996</v>
      </c>
      <c r="F43" s="588">
        <f>ROUND(F42*F41/1000,2)</f>
        <v>2641.35</v>
      </c>
      <c r="G43" s="589">
        <f>E43+F43</f>
        <v>7044.75</v>
      </c>
      <c r="H43" s="3"/>
      <c r="I43" s="295"/>
      <c r="J43" s="3"/>
      <c r="K43" s="3"/>
    </row>
    <row r="44" spans="1:11">
      <c r="B44" s="5" t="s">
        <v>63</v>
      </c>
      <c r="C44" s="6" t="s">
        <v>13</v>
      </c>
      <c r="D44" s="921">
        <v>145.82</v>
      </c>
      <c r="E44" s="565">
        <f>индексы!E157</f>
        <v>91.15</v>
      </c>
      <c r="F44" s="591">
        <f>индексы!F157</f>
        <v>54.669999999999987</v>
      </c>
      <c r="G44" s="583">
        <f>индексы!G157</f>
        <v>145.82</v>
      </c>
      <c r="H44" s="3"/>
      <c r="I44" s="295"/>
      <c r="J44" s="3"/>
      <c r="K44" s="3"/>
    </row>
    <row r="45" spans="1:11" ht="13.5" thickBot="1">
      <c r="B45" s="222" t="str">
        <f>индексы!G60</f>
        <v>ООО "Петербургтеплоэнерго"</v>
      </c>
      <c r="C45" s="223" t="s">
        <v>12</v>
      </c>
      <c r="D45" s="922">
        <v>1683.79</v>
      </c>
      <c r="E45" s="224">
        <f>индексы!G66</f>
        <v>1732.88</v>
      </c>
      <c r="F45" s="277">
        <v>1811.59</v>
      </c>
      <c r="G45" s="225">
        <f>G46*1000/G44</f>
        <v>1762.3782745851049</v>
      </c>
      <c r="H45" s="917" t="s">
        <v>431</v>
      </c>
      <c r="I45" s="295"/>
      <c r="J45" s="3"/>
      <c r="K45" s="3"/>
    </row>
    <row r="46" spans="1:11" ht="26.25" thickBot="1">
      <c r="B46" s="226" t="s">
        <v>64</v>
      </c>
      <c r="C46" s="227" t="s">
        <v>21</v>
      </c>
      <c r="D46" s="920">
        <v>245.53</v>
      </c>
      <c r="E46" s="279">
        <f>ROUND(E45*E44/1000,2)</f>
        <v>157.94999999999999</v>
      </c>
      <c r="F46" s="280">
        <f>ROUND(F45*F44/1000,2)</f>
        <v>99.04</v>
      </c>
      <c r="G46" s="281">
        <f>E46+F46</f>
        <v>256.99</v>
      </c>
      <c r="H46" s="3"/>
      <c r="I46" s="295"/>
      <c r="J46" s="3"/>
      <c r="K46" s="3"/>
    </row>
    <row r="47" spans="1:11">
      <c r="B47" s="5" t="s">
        <v>63</v>
      </c>
      <c r="C47" s="6" t="s">
        <v>13</v>
      </c>
      <c r="D47" s="992"/>
      <c r="E47" s="993">
        <f>индексы!E158</f>
        <v>261.27999999999997</v>
      </c>
      <c r="F47" s="591">
        <f>индексы!F158</f>
        <v>156.72000000000003</v>
      </c>
      <c r="G47" s="994">
        <f>E47+F47</f>
        <v>418</v>
      </c>
      <c r="H47" s="3"/>
      <c r="I47" s="295"/>
      <c r="J47" s="3"/>
      <c r="K47" s="3"/>
    </row>
    <row r="48" spans="1:11" ht="13.5" thickBot="1">
      <c r="B48" s="222" t="str">
        <f>индексы!C158</f>
        <v>ОАО "Завод "Реконд"</v>
      </c>
      <c r="C48" s="223" t="s">
        <v>12</v>
      </c>
      <c r="D48" s="875"/>
      <c r="E48" s="1093">
        <f>E39</f>
        <v>2057.8000000000002</v>
      </c>
      <c r="F48" s="1094">
        <f>F39</f>
        <v>2326.19</v>
      </c>
      <c r="G48" s="995">
        <f>G49*1000/G47</f>
        <v>2158.4210526315787</v>
      </c>
      <c r="H48" s="3" t="s">
        <v>657</v>
      </c>
      <c r="I48" s="295"/>
      <c r="J48" s="3"/>
      <c r="K48" s="3"/>
    </row>
    <row r="49" spans="2:11" ht="26.25" thickBot="1">
      <c r="B49" s="226" t="s">
        <v>64</v>
      </c>
      <c r="C49" s="227" t="s">
        <v>21</v>
      </c>
      <c r="D49" s="996"/>
      <c r="E49" s="279">
        <f>ROUND(E48*E47/1000,2)</f>
        <v>537.66</v>
      </c>
      <c r="F49" s="280">
        <f>ROUND(F48*F47/1000,2)</f>
        <v>364.56</v>
      </c>
      <c r="G49" s="281">
        <f>E49+F49</f>
        <v>902.22</v>
      </c>
      <c r="H49" s="3"/>
      <c r="I49" s="295"/>
      <c r="J49" s="3"/>
      <c r="K49" s="3"/>
    </row>
    <row r="50" spans="2:11" hidden="1" outlineLevel="1">
      <c r="B50" s="5" t="s">
        <v>63</v>
      </c>
      <c r="C50" s="6" t="s">
        <v>13</v>
      </c>
      <c r="D50" s="988"/>
      <c r="E50" s="989" t="e">
        <f>индексы!E168</f>
        <v>#DIV/0!</v>
      </c>
      <c r="F50" s="990" t="e">
        <f>индексы!F168</f>
        <v>#DIV/0!</v>
      </c>
      <c r="G50" s="991">
        <f>индексы!G168</f>
        <v>0</v>
      </c>
      <c r="H50" s="3"/>
      <c r="I50" s="295"/>
      <c r="J50" s="3"/>
      <c r="K50" s="3"/>
    </row>
    <row r="51" spans="2:11" ht="13.5" hidden="1" outlineLevel="1" thickBot="1">
      <c r="B51" s="222" t="str">
        <f>индексы!I60</f>
        <v>Иные</v>
      </c>
      <c r="C51" s="223" t="s">
        <v>12</v>
      </c>
      <c r="D51" s="875"/>
      <c r="E51" s="224">
        <f>индексы!I66</f>
        <v>0</v>
      </c>
      <c r="F51" s="277">
        <f>ROUND(E51*$G$34,2)</f>
        <v>0</v>
      </c>
      <c r="G51" s="225" t="e">
        <f>G52*1000/G50</f>
        <v>#DIV/0!</v>
      </c>
      <c r="H51" s="3"/>
      <c r="I51" s="295"/>
      <c r="J51" s="3"/>
      <c r="K51" s="3"/>
    </row>
    <row r="52" spans="2:11" ht="26.25" hidden="1" outlineLevel="1" thickBot="1">
      <c r="B52" s="226" t="s">
        <v>64</v>
      </c>
      <c r="C52" s="227" t="s">
        <v>21</v>
      </c>
      <c r="D52" s="875"/>
      <c r="E52" s="279">
        <f>IFERROR(ROUND(E51*E50/1000,2),0)</f>
        <v>0</v>
      </c>
      <c r="F52" s="280">
        <f>IFERROR(ROUND(F51*F50/1000,2),0)</f>
        <v>0</v>
      </c>
      <c r="G52" s="281">
        <f>E52+F52</f>
        <v>0</v>
      </c>
      <c r="H52" s="3"/>
      <c r="I52" s="295"/>
      <c r="J52" s="3"/>
      <c r="K52" s="3"/>
    </row>
    <row r="53" spans="2:11" hidden="1" outlineLevel="1">
      <c r="B53" s="5" t="s">
        <v>63</v>
      </c>
      <c r="C53" s="6" t="s">
        <v>13</v>
      </c>
      <c r="D53" s="875"/>
      <c r="E53" s="565">
        <f>индексы!E160</f>
        <v>0</v>
      </c>
      <c r="F53" s="591">
        <f>индексы!F160</f>
        <v>0</v>
      </c>
      <c r="G53" s="595">
        <f>индексы!G160</f>
        <v>0</v>
      </c>
      <c r="H53" s="3"/>
      <c r="I53" s="295"/>
      <c r="J53" s="3"/>
      <c r="K53" s="3"/>
    </row>
    <row r="54" spans="2:11" ht="13.5" hidden="1" outlineLevel="1" thickBot="1">
      <c r="B54" s="222" t="str">
        <f>индексы!J60</f>
        <v>Иные</v>
      </c>
      <c r="C54" s="223" t="s">
        <v>12</v>
      </c>
      <c r="D54" s="875"/>
      <c r="E54" s="224">
        <f>индексы!J66</f>
        <v>0</v>
      </c>
      <c r="F54" s="277">
        <f>ROUND(E54*$G$34,2)</f>
        <v>0</v>
      </c>
      <c r="G54" s="225" t="e">
        <f>G55*1000/G53</f>
        <v>#DIV/0!</v>
      </c>
      <c r="H54" s="3"/>
      <c r="I54" s="295"/>
      <c r="J54" s="3"/>
      <c r="K54" s="3"/>
    </row>
    <row r="55" spans="2:11" ht="26.25" hidden="1" outlineLevel="1" thickBot="1">
      <c r="B55" s="226" t="s">
        <v>64</v>
      </c>
      <c r="C55" s="227" t="s">
        <v>21</v>
      </c>
      <c r="D55" s="875"/>
      <c r="E55" s="279">
        <f>ROUND(E54*E53/1000,2)</f>
        <v>0</v>
      </c>
      <c r="F55" s="280">
        <f>ROUND(F54*F53/1000,2)</f>
        <v>0</v>
      </c>
      <c r="G55" s="281">
        <f>E55+F55</f>
        <v>0</v>
      </c>
      <c r="H55" s="3"/>
      <c r="I55" s="295"/>
      <c r="J55" s="3"/>
      <c r="K55" s="3"/>
    </row>
    <row r="56" spans="2:11" hidden="1" outlineLevel="1">
      <c r="B56" s="5" t="s">
        <v>63</v>
      </c>
      <c r="C56" s="6" t="s">
        <v>13</v>
      </c>
      <c r="D56" s="875"/>
      <c r="E56" s="565" t="e">
        <f>индексы!E170</f>
        <v>#DIV/0!</v>
      </c>
      <c r="F56" s="591" t="e">
        <f>индексы!F170</f>
        <v>#DIV/0!</v>
      </c>
      <c r="G56" s="595">
        <f>индексы!G170</f>
        <v>0</v>
      </c>
      <c r="H56" s="3"/>
      <c r="I56" s="295"/>
      <c r="J56" s="3"/>
      <c r="K56" s="3"/>
    </row>
    <row r="57" spans="2:11" ht="13.5" hidden="1" outlineLevel="1" thickBot="1">
      <c r="B57" s="222" t="str">
        <f>индексы!K60</f>
        <v>Иные</v>
      </c>
      <c r="C57" s="223" t="s">
        <v>12</v>
      </c>
      <c r="D57" s="875"/>
      <c r="E57" s="224">
        <f>индексы!K66</f>
        <v>0</v>
      </c>
      <c r="F57" s="277">
        <f>ROUND(E57*$G$34,2)</f>
        <v>0</v>
      </c>
      <c r="G57" s="225" t="e">
        <f>G58*1000/G56</f>
        <v>#DIV/0!</v>
      </c>
      <c r="H57" s="3"/>
      <c r="I57" s="295"/>
      <c r="J57" s="3"/>
      <c r="K57" s="3"/>
    </row>
    <row r="58" spans="2:11" ht="26.25" hidden="1" outlineLevel="1" thickBot="1">
      <c r="B58" s="226" t="s">
        <v>64</v>
      </c>
      <c r="C58" s="227" t="s">
        <v>21</v>
      </c>
      <c r="D58" s="875"/>
      <c r="E58" s="279">
        <f>IFERROR(ROUND(E57*E56/1000,2),0)</f>
        <v>0</v>
      </c>
      <c r="F58" s="280">
        <f>IFERROR(ROUND(F57*F56/1000,2),0)</f>
        <v>0</v>
      </c>
      <c r="G58" s="281">
        <f>E58+F58</f>
        <v>0</v>
      </c>
      <c r="H58" s="3"/>
      <c r="I58" s="295"/>
      <c r="J58" s="3"/>
      <c r="K58" s="3"/>
    </row>
    <row r="59" spans="2:11" hidden="1" outlineLevel="1">
      <c r="B59" s="5" t="s">
        <v>63</v>
      </c>
      <c r="C59" s="6" t="s">
        <v>13</v>
      </c>
      <c r="D59" s="875"/>
      <c r="E59" s="565" t="e">
        <f>индексы!E171</f>
        <v>#DIV/0!</v>
      </c>
      <c r="F59" s="591" t="e">
        <f>индексы!F171</f>
        <v>#DIV/0!</v>
      </c>
      <c r="G59" s="595">
        <f>индексы!G171</f>
        <v>0</v>
      </c>
      <c r="H59" s="3"/>
      <c r="I59" s="295"/>
      <c r="J59" s="3"/>
      <c r="K59" s="3"/>
    </row>
    <row r="60" spans="2:11" ht="13.5" hidden="1" outlineLevel="1" thickBot="1">
      <c r="B60" s="222" t="str">
        <f>индексы!L60</f>
        <v>Иные</v>
      </c>
      <c r="C60" s="223" t="s">
        <v>12</v>
      </c>
      <c r="D60" s="875"/>
      <c r="E60" s="224">
        <f>индексы!L66</f>
        <v>0</v>
      </c>
      <c r="F60" s="277">
        <f>ROUND(E60*$G$34,2)</f>
        <v>0</v>
      </c>
      <c r="G60" s="225" t="e">
        <f>G61*1000/G59</f>
        <v>#DIV/0!</v>
      </c>
      <c r="H60" s="3"/>
      <c r="I60" s="295"/>
      <c r="J60" s="3"/>
      <c r="K60" s="3"/>
    </row>
    <row r="61" spans="2:11" ht="26.25" hidden="1" outlineLevel="1" thickBot="1">
      <c r="B61" s="226" t="s">
        <v>64</v>
      </c>
      <c r="C61" s="227" t="s">
        <v>21</v>
      </c>
      <c r="D61" s="875"/>
      <c r="E61" s="279">
        <f>IFERROR(ROUND(E60*E59/1000,2),0)</f>
        <v>0</v>
      </c>
      <c r="F61" s="280">
        <f>IFERROR(ROUND(F60*F59/1000,2),0)</f>
        <v>0</v>
      </c>
      <c r="G61" s="281">
        <f>E61+F61</f>
        <v>0</v>
      </c>
      <c r="H61" s="3"/>
      <c r="I61" s="295"/>
      <c r="J61" s="3"/>
      <c r="K61" s="3"/>
    </row>
    <row r="62" spans="2:11" hidden="1" outlineLevel="1">
      <c r="B62" s="10" t="s">
        <v>204</v>
      </c>
      <c r="C62" s="22"/>
      <c r="D62" s="875"/>
      <c r="E62" s="580"/>
      <c r="F62" s="581"/>
      <c r="G62" s="582"/>
      <c r="H62" s="3"/>
      <c r="I62" s="295"/>
      <c r="J62" s="3"/>
      <c r="K62" s="3"/>
    </row>
    <row r="63" spans="2:11" hidden="1" outlineLevel="1">
      <c r="B63" s="5" t="s">
        <v>63</v>
      </c>
      <c r="C63" s="6" t="s">
        <v>13</v>
      </c>
      <c r="D63" s="875"/>
      <c r="E63" s="565" t="e">
        <f>индексы!E164</f>
        <v>#DIV/0!</v>
      </c>
      <c r="F63" s="12" t="e">
        <f>индексы!F164</f>
        <v>#DIV/0!</v>
      </c>
      <c r="G63" s="583">
        <f>индексы!G164</f>
        <v>0</v>
      </c>
      <c r="H63" s="3"/>
      <c r="I63" s="295"/>
      <c r="J63" s="3"/>
      <c r="K63" s="3"/>
    </row>
    <row r="64" spans="2:11" ht="13.5" hidden="1" outlineLevel="1" thickBot="1">
      <c r="B64" s="222" t="str">
        <f>индексы!E60</f>
        <v>ГУП "ТЭК СПб"</v>
      </c>
      <c r="C64" s="223" t="s">
        <v>12</v>
      </c>
      <c r="D64" s="875"/>
      <c r="E64" s="224">
        <f>индексы!E67</f>
        <v>2057.8000000000002</v>
      </c>
      <c r="F64" s="277">
        <f>ROUND(E64*$G$34,2)</f>
        <v>2179.21</v>
      </c>
      <c r="G64" s="225" t="e">
        <f>G65*1000/G63</f>
        <v>#DIV/0!</v>
      </c>
      <c r="H64" s="3"/>
      <c r="I64" s="295"/>
      <c r="J64" s="3"/>
      <c r="K64" s="3"/>
    </row>
    <row r="65" spans="2:11" ht="26.25" hidden="1" outlineLevel="1" thickBot="1">
      <c r="B65" s="226" t="s">
        <v>64</v>
      </c>
      <c r="C65" s="227" t="s">
        <v>21</v>
      </c>
      <c r="D65" s="875"/>
      <c r="E65" s="279">
        <f>IFERROR(ROUND(E64*E63/1000,2),0)</f>
        <v>0</v>
      </c>
      <c r="F65" s="280">
        <f>IFERROR(ROUND(F64*F63/1000,2),0)</f>
        <v>0</v>
      </c>
      <c r="G65" s="281">
        <f>E65+F65</f>
        <v>0</v>
      </c>
      <c r="H65" s="3"/>
      <c r="I65" s="295"/>
      <c r="J65" s="3"/>
      <c r="K65" s="3"/>
    </row>
    <row r="66" spans="2:11" hidden="1" outlineLevel="1">
      <c r="B66" s="5" t="s">
        <v>63</v>
      </c>
      <c r="C66" s="6" t="s">
        <v>13</v>
      </c>
      <c r="D66" s="875"/>
      <c r="E66" s="565" t="e">
        <f>индексы!E165</f>
        <v>#DIV/0!</v>
      </c>
      <c r="F66" s="591" t="e">
        <f>индексы!F165</f>
        <v>#DIV/0!</v>
      </c>
      <c r="G66" s="583">
        <f>индексы!G165</f>
        <v>0</v>
      </c>
      <c r="H66" s="3"/>
      <c r="I66" s="295"/>
      <c r="J66" s="3"/>
      <c r="K66" s="3"/>
    </row>
    <row r="67" spans="2:11" ht="13.5" hidden="1" outlineLevel="1" thickBot="1">
      <c r="B67" s="222" t="str">
        <f>индексы!F60</f>
        <v>ПАО "ТГК-1"</v>
      </c>
      <c r="C67" s="223" t="s">
        <v>12</v>
      </c>
      <c r="D67" s="875"/>
      <c r="E67" s="224">
        <f>индексы!F67</f>
        <v>0</v>
      </c>
      <c r="F67" s="277">
        <f>ROUND(E67*$G$34,2)</f>
        <v>0</v>
      </c>
      <c r="G67" s="225" t="e">
        <f>G68*1000/G66</f>
        <v>#DIV/0!</v>
      </c>
      <c r="H67" s="3"/>
      <c r="I67" s="295"/>
      <c r="J67" s="3"/>
      <c r="K67" s="3"/>
    </row>
    <row r="68" spans="2:11" ht="26.25" hidden="1" outlineLevel="1" thickBot="1">
      <c r="B68" s="226" t="s">
        <v>64</v>
      </c>
      <c r="C68" s="227" t="s">
        <v>21</v>
      </c>
      <c r="D68" s="875"/>
      <c r="E68" s="279">
        <f>IFERROR(ROUND(E67*E66/1000,2),0)</f>
        <v>0</v>
      </c>
      <c r="F68" s="280">
        <f>IFERROR(ROUND(F67*F66/1000,2),0)</f>
        <v>0</v>
      </c>
      <c r="G68" s="281">
        <f>E68+F68</f>
        <v>0</v>
      </c>
      <c r="H68" s="3"/>
      <c r="I68" s="295"/>
      <c r="J68" s="3"/>
      <c r="K68" s="3"/>
    </row>
    <row r="69" spans="2:11" hidden="1" outlineLevel="1">
      <c r="B69" s="5" t="s">
        <v>63</v>
      </c>
      <c r="C69" s="6" t="s">
        <v>13</v>
      </c>
      <c r="D69" s="875"/>
      <c r="E69" s="565" t="e">
        <f>индексы!E166</f>
        <v>#DIV/0!</v>
      </c>
      <c r="F69" s="591" t="e">
        <f>индексы!F166</f>
        <v>#DIV/0!</v>
      </c>
      <c r="G69" s="583">
        <f>индексы!G166</f>
        <v>0</v>
      </c>
      <c r="H69" s="3"/>
      <c r="I69" s="295"/>
      <c r="J69" s="3"/>
      <c r="K69" s="3"/>
    </row>
    <row r="70" spans="2:11" ht="13.5" hidden="1" outlineLevel="1" thickBot="1">
      <c r="B70" s="222" t="str">
        <f>индексы!G60</f>
        <v>ООО "Петербургтеплоэнерго"</v>
      </c>
      <c r="C70" s="223" t="s">
        <v>12</v>
      </c>
      <c r="D70" s="875"/>
      <c r="E70" s="224">
        <f>индексы!G67</f>
        <v>1732.88</v>
      </c>
      <c r="F70" s="277">
        <f>ROUND(E70*$G$34,2)</f>
        <v>1835.12</v>
      </c>
      <c r="G70" s="225" t="e">
        <f>G71*1000/G69</f>
        <v>#DIV/0!</v>
      </c>
      <c r="H70" s="3"/>
      <c r="I70" s="295"/>
      <c r="J70" s="3"/>
      <c r="K70" s="3"/>
    </row>
    <row r="71" spans="2:11" ht="26.25" hidden="1" outlineLevel="1" thickBot="1">
      <c r="B71" s="226" t="s">
        <v>64</v>
      </c>
      <c r="C71" s="227" t="s">
        <v>21</v>
      </c>
      <c r="D71" s="875"/>
      <c r="E71" s="279">
        <f>IFERROR(ROUND(E70*E69/1000,2),0)</f>
        <v>0</v>
      </c>
      <c r="F71" s="280">
        <f>IFERROR(ROUND(F70*F69/1000,2),0)</f>
        <v>0</v>
      </c>
      <c r="G71" s="281">
        <f>E71+F71</f>
        <v>0</v>
      </c>
      <c r="H71" s="3"/>
      <c r="I71" s="295"/>
      <c r="J71" s="3"/>
      <c r="K71" s="3"/>
    </row>
    <row r="72" spans="2:11" hidden="1" outlineLevel="1">
      <c r="B72" s="5" t="s">
        <v>63</v>
      </c>
      <c r="C72" s="6" t="s">
        <v>13</v>
      </c>
      <c r="D72" s="875"/>
      <c r="E72" s="565" t="e">
        <f>индексы!E167</f>
        <v>#DIV/0!</v>
      </c>
      <c r="F72" s="591" t="e">
        <f>индексы!F167</f>
        <v>#DIV/0!</v>
      </c>
      <c r="G72" s="583">
        <f>индексы!G167</f>
        <v>0</v>
      </c>
      <c r="H72" s="3"/>
      <c r="I72" s="295"/>
      <c r="J72" s="3"/>
      <c r="K72" s="3"/>
    </row>
    <row r="73" spans="2:11" ht="13.5" hidden="1" outlineLevel="1" thickBot="1">
      <c r="B73" s="222" t="str">
        <f>индексы!H60</f>
        <v>Иные</v>
      </c>
      <c r="C73" s="223" t="s">
        <v>12</v>
      </c>
      <c r="D73" s="875"/>
      <c r="E73" s="224">
        <f>индексы!H67</f>
        <v>0</v>
      </c>
      <c r="F73" s="277">
        <f>ROUND(E73*$G$34,2)</f>
        <v>0</v>
      </c>
      <c r="G73" s="225" t="e">
        <f>G74*1000/G72</f>
        <v>#DIV/0!</v>
      </c>
      <c r="H73" s="3"/>
      <c r="I73" s="295"/>
      <c r="J73" s="3"/>
      <c r="K73" s="3"/>
    </row>
    <row r="74" spans="2:11" ht="26.25" hidden="1" outlineLevel="1" thickBot="1">
      <c r="B74" s="226" t="s">
        <v>64</v>
      </c>
      <c r="C74" s="227" t="s">
        <v>21</v>
      </c>
      <c r="D74" s="875"/>
      <c r="E74" s="279">
        <f>IFERROR(ROUND(E73*E72/1000,2),0)</f>
        <v>0</v>
      </c>
      <c r="F74" s="280">
        <f>IFERROR(ROUND(F73*F72/1000,2),0)</f>
        <v>0</v>
      </c>
      <c r="G74" s="281">
        <f>E74+F74</f>
        <v>0</v>
      </c>
      <c r="H74" s="3"/>
      <c r="I74" s="295"/>
      <c r="J74" s="3"/>
      <c r="K74" s="3"/>
    </row>
    <row r="75" spans="2:11" hidden="1" outlineLevel="1">
      <c r="B75" s="5" t="s">
        <v>63</v>
      </c>
      <c r="C75" s="6" t="s">
        <v>13</v>
      </c>
      <c r="D75" s="875"/>
      <c r="E75" s="565" t="e">
        <f>индексы!E168</f>
        <v>#DIV/0!</v>
      </c>
      <c r="F75" s="591" t="e">
        <f>индексы!F168</f>
        <v>#DIV/0!</v>
      </c>
      <c r="G75" s="583">
        <f>индексы!G168</f>
        <v>0</v>
      </c>
      <c r="H75" s="3"/>
      <c r="I75" s="295"/>
      <c r="J75" s="3"/>
      <c r="K75" s="3"/>
    </row>
    <row r="76" spans="2:11" ht="13.5" hidden="1" outlineLevel="1" thickBot="1">
      <c r="B76" s="222" t="str">
        <f>индексы!I60</f>
        <v>Иные</v>
      </c>
      <c r="C76" s="223" t="s">
        <v>12</v>
      </c>
      <c r="D76" s="875"/>
      <c r="E76" s="224">
        <f>индексы!I67</f>
        <v>0</v>
      </c>
      <c r="F76" s="277">
        <f>ROUND(E76*$G$34,2)</f>
        <v>0</v>
      </c>
      <c r="G76" s="225" t="e">
        <f>G77*1000/G75</f>
        <v>#DIV/0!</v>
      </c>
      <c r="H76" s="3"/>
      <c r="I76" s="295"/>
      <c r="J76" s="3"/>
      <c r="K76" s="3"/>
    </row>
    <row r="77" spans="2:11" ht="26.25" hidden="1" outlineLevel="1" thickBot="1">
      <c r="B77" s="226" t="s">
        <v>64</v>
      </c>
      <c r="C77" s="227" t="s">
        <v>21</v>
      </c>
      <c r="D77" s="875"/>
      <c r="E77" s="279">
        <f>IFERROR(ROUND(E76*E75/1000,2),0)</f>
        <v>0</v>
      </c>
      <c r="F77" s="280">
        <f>IFERROR(ROUND(F76*F75/1000,2),0)</f>
        <v>0</v>
      </c>
      <c r="G77" s="281">
        <f>E77+F77</f>
        <v>0</v>
      </c>
      <c r="H77" s="3"/>
      <c r="I77" s="295"/>
      <c r="J77" s="3"/>
      <c r="K77" s="3"/>
    </row>
    <row r="78" spans="2:11" hidden="1" outlineLevel="1">
      <c r="B78" s="5" t="s">
        <v>63</v>
      </c>
      <c r="C78" s="6" t="s">
        <v>13</v>
      </c>
      <c r="D78" s="875"/>
      <c r="E78" s="565" t="e">
        <f>индексы!E169</f>
        <v>#DIV/0!</v>
      </c>
      <c r="F78" s="591" t="e">
        <f>индексы!F169</f>
        <v>#DIV/0!</v>
      </c>
      <c r="G78" s="583">
        <f>индексы!G169</f>
        <v>0</v>
      </c>
      <c r="H78" s="3"/>
      <c r="I78" s="295"/>
      <c r="J78" s="3"/>
      <c r="K78" s="3"/>
    </row>
    <row r="79" spans="2:11" ht="13.5" hidden="1" outlineLevel="1" thickBot="1">
      <c r="B79" s="222" t="str">
        <f>индексы!J60</f>
        <v>Иные</v>
      </c>
      <c r="C79" s="223" t="s">
        <v>12</v>
      </c>
      <c r="D79" s="875"/>
      <c r="E79" s="224">
        <f>индексы!J67</f>
        <v>0</v>
      </c>
      <c r="F79" s="277">
        <f>ROUND(E79*$G$34,2)</f>
        <v>0</v>
      </c>
      <c r="G79" s="225" t="e">
        <f>G80*1000/G78</f>
        <v>#DIV/0!</v>
      </c>
      <c r="H79" s="3"/>
      <c r="I79" s="295"/>
      <c r="J79" s="3"/>
      <c r="K79" s="3"/>
    </row>
    <row r="80" spans="2:11" ht="26.25" hidden="1" outlineLevel="1" thickBot="1">
      <c r="B80" s="226" t="s">
        <v>64</v>
      </c>
      <c r="C80" s="227" t="s">
        <v>21</v>
      </c>
      <c r="D80" s="875"/>
      <c r="E80" s="279">
        <f>IFERROR(ROUND(E79*E78/1000,2),0)</f>
        <v>0</v>
      </c>
      <c r="F80" s="280">
        <f>IFERROR(ROUND(F79*F78/1000,2),0)</f>
        <v>0</v>
      </c>
      <c r="G80" s="281">
        <f>E80+F80</f>
        <v>0</v>
      </c>
      <c r="H80" s="3"/>
      <c r="I80" s="295"/>
      <c r="J80" s="3"/>
      <c r="K80" s="3"/>
    </row>
    <row r="81" spans="2:14" hidden="1" outlineLevel="1">
      <c r="B81" s="5" t="s">
        <v>63</v>
      </c>
      <c r="C81" s="6" t="s">
        <v>13</v>
      </c>
      <c r="D81" s="875"/>
      <c r="E81" s="565" t="e">
        <f>индексы!E170</f>
        <v>#DIV/0!</v>
      </c>
      <c r="F81" s="591" t="e">
        <f>индексы!F170</f>
        <v>#DIV/0!</v>
      </c>
      <c r="G81" s="583">
        <f>индексы!G170</f>
        <v>0</v>
      </c>
      <c r="H81" s="3"/>
      <c r="I81" s="295"/>
      <c r="J81" s="3"/>
      <c r="K81" s="3"/>
    </row>
    <row r="82" spans="2:14" ht="13.5" hidden="1" outlineLevel="1" thickBot="1">
      <c r="B82" s="222" t="str">
        <f>индексы!K60</f>
        <v>Иные</v>
      </c>
      <c r="C82" s="223" t="s">
        <v>12</v>
      </c>
      <c r="D82" s="875"/>
      <c r="E82" s="224">
        <f>индексы!K67</f>
        <v>0</v>
      </c>
      <c r="F82" s="277">
        <f>ROUND(E82*$G$34,2)</f>
        <v>0</v>
      </c>
      <c r="G82" s="225" t="e">
        <f>G83*1000/G81</f>
        <v>#DIV/0!</v>
      </c>
      <c r="H82" s="3"/>
      <c r="I82" s="295"/>
      <c r="J82" s="3"/>
      <c r="K82" s="3"/>
    </row>
    <row r="83" spans="2:14" ht="26.25" hidden="1" outlineLevel="1" thickBot="1">
      <c r="B83" s="226" t="s">
        <v>64</v>
      </c>
      <c r="C83" s="227" t="s">
        <v>21</v>
      </c>
      <c r="D83" s="875"/>
      <c r="E83" s="279">
        <f>IFERROR(ROUND(E82*E81/1000,2),0)</f>
        <v>0</v>
      </c>
      <c r="F83" s="280">
        <f>IFERROR(ROUND(F82*F81/1000,2),0)</f>
        <v>0</v>
      </c>
      <c r="G83" s="281">
        <f>E83+F83</f>
        <v>0</v>
      </c>
      <c r="H83" s="3"/>
      <c r="I83" s="295"/>
      <c r="J83" s="3"/>
      <c r="K83" s="3"/>
    </row>
    <row r="84" spans="2:14" hidden="1" outlineLevel="1">
      <c r="B84" s="5" t="s">
        <v>63</v>
      </c>
      <c r="C84" s="6" t="s">
        <v>13</v>
      </c>
      <c r="D84" s="875"/>
      <c r="E84" s="565" t="e">
        <f>индексы!E171</f>
        <v>#DIV/0!</v>
      </c>
      <c r="F84" s="591" t="e">
        <f>индексы!F171</f>
        <v>#DIV/0!</v>
      </c>
      <c r="G84" s="583">
        <f>индексы!G171</f>
        <v>0</v>
      </c>
      <c r="H84" s="3"/>
      <c r="I84" s="295"/>
      <c r="J84" s="3"/>
      <c r="K84" s="3"/>
    </row>
    <row r="85" spans="2:14" ht="13.5" hidden="1" outlineLevel="1" thickBot="1">
      <c r="B85" s="222" t="str">
        <f>индексы!L60</f>
        <v>Иные</v>
      </c>
      <c r="C85" s="223" t="s">
        <v>12</v>
      </c>
      <c r="D85" s="875"/>
      <c r="E85" s="224">
        <f>индексы!L67</f>
        <v>0</v>
      </c>
      <c r="F85" s="277">
        <f>ROUND(E85*$G$34,2)</f>
        <v>0</v>
      </c>
      <c r="G85" s="225" t="e">
        <f>G86*1000/G84</f>
        <v>#DIV/0!</v>
      </c>
      <c r="H85" s="3"/>
      <c r="I85" s="295"/>
      <c r="J85" s="3"/>
      <c r="K85" s="3"/>
    </row>
    <row r="86" spans="2:14" ht="26.25" hidden="1" outlineLevel="1" thickBot="1">
      <c r="B86" s="1081" t="s">
        <v>64</v>
      </c>
      <c r="C86" s="1082" t="s">
        <v>21</v>
      </c>
      <c r="D86" s="1083"/>
      <c r="E86" s="279">
        <f>IFERROR(ROUND(E85*E84/1000,2),0)</f>
        <v>0</v>
      </c>
      <c r="F86" s="280">
        <f>IFERROR(ROUND(F85*F84/1000,2),0)</f>
        <v>0</v>
      </c>
      <c r="G86" s="281">
        <f>E86+F86</f>
        <v>0</v>
      </c>
      <c r="H86" s="3"/>
      <c r="I86" s="295"/>
      <c r="J86" s="3"/>
      <c r="K86" s="3"/>
    </row>
    <row r="87" spans="2:14" ht="36" customHeight="1" collapsed="1" thickBot="1">
      <c r="B87" s="1084" t="s">
        <v>650</v>
      </c>
      <c r="C87" s="820"/>
      <c r="D87" s="820"/>
      <c r="E87" s="1085">
        <f>E40+E43+E46+E49+E52+E55+E58+E61+E65+E68+E71+E74+E77+E80+E83+E86</f>
        <v>102786.81</v>
      </c>
      <c r="F87" s="1085">
        <f>F40+F43+F46+F49+F52+F55+F58+F61+F65+F68+F71+F74+F77+F80+F83+F86</f>
        <v>69344.539999999994</v>
      </c>
      <c r="G87" s="1087">
        <f>G40+G43+G46+G49+G52+G55+G58+G61+G65+G68+G71+G74+G77+G80+G83+G86</f>
        <v>172131.35</v>
      </c>
      <c r="H87" s="1086">
        <f>E40+E43+E46+E49</f>
        <v>102786.81</v>
      </c>
      <c r="I87" s="1086">
        <f>F40+F43+F46+F49</f>
        <v>69344.539999999994</v>
      </c>
      <c r="J87" s="3"/>
      <c r="K87" s="3"/>
    </row>
    <row r="88" spans="2:14" s="9" customFormat="1" ht="15.75">
      <c r="B88" s="1655" t="s">
        <v>27</v>
      </c>
      <c r="C88" s="1655"/>
      <c r="D88" s="1655"/>
      <c r="E88" s="1655"/>
      <c r="F88" s="25"/>
      <c r="G88" s="291">
        <f>индексы!H9</f>
        <v>1.0589999999999999</v>
      </c>
      <c r="H88" s="294"/>
      <c r="I88" s="296"/>
      <c r="J88" s="294"/>
      <c r="K88" s="294"/>
    </row>
    <row r="89" spans="2:14" s="4" customFormat="1" ht="13.5" thickBot="1">
      <c r="B89" s="985" t="s">
        <v>241</v>
      </c>
      <c r="C89" s="14"/>
      <c r="D89" s="14"/>
      <c r="E89" s="38"/>
      <c r="F89" s="38"/>
      <c r="G89" s="31">
        <f>F92/E92</f>
        <v>1</v>
      </c>
      <c r="H89" s="7"/>
      <c r="I89" s="297"/>
      <c r="J89" s="7"/>
      <c r="K89" s="7"/>
    </row>
    <row r="90" spans="2:14" ht="26.25" thickBot="1">
      <c r="B90" s="10" t="str">
        <f>B4</f>
        <v>Показатель</v>
      </c>
      <c r="C90" s="22" t="str">
        <f>C4</f>
        <v>Ед.изм.</v>
      </c>
      <c r="D90" s="856" t="str">
        <f>D24</f>
        <v>Установлено на 2018</v>
      </c>
      <c r="E90" s="39" t="s">
        <v>171</v>
      </c>
      <c r="F90" s="40" t="s">
        <v>172</v>
      </c>
      <c r="G90" s="41" t="s">
        <v>36</v>
      </c>
      <c r="H90" s="4"/>
      <c r="I90" s="297"/>
      <c r="J90" s="7"/>
      <c r="K90" s="7"/>
      <c r="L90" s="4"/>
      <c r="M90" s="4"/>
      <c r="N90" s="4"/>
    </row>
    <row r="91" spans="2:14">
      <c r="B91" s="5" t="s">
        <v>24</v>
      </c>
      <c r="C91" s="6" t="s">
        <v>22</v>
      </c>
      <c r="D91" s="857">
        <v>1471.74</v>
      </c>
      <c r="E91" s="565">
        <f>индексы!E131</f>
        <v>912.37</v>
      </c>
      <c r="F91" s="12">
        <f>индексы!F131</f>
        <v>547.2700000000001</v>
      </c>
      <c r="G91" s="583">
        <f>индексы!G131</f>
        <v>1459.64</v>
      </c>
      <c r="H91" s="4"/>
      <c r="I91" s="297" t="s">
        <v>420</v>
      </c>
      <c r="J91" s="7"/>
      <c r="K91" s="7"/>
      <c r="L91" s="4"/>
      <c r="M91" s="4"/>
      <c r="N91" s="4"/>
    </row>
    <row r="92" spans="2:14" ht="13.5" thickBot="1">
      <c r="B92" s="222" t="s">
        <v>25</v>
      </c>
      <c r="C92" s="223" t="s">
        <v>23</v>
      </c>
      <c r="D92" s="858">
        <f>D93/D91</f>
        <v>5.9364629622079992</v>
      </c>
      <c r="E92" s="880">
        <f>ROUND(F96,5)</f>
        <v>5.9793700000000003</v>
      </c>
      <c r="F92" s="879">
        <f>E92</f>
        <v>5.9793700000000003</v>
      </c>
      <c r="G92" s="321">
        <f>G93/G91</f>
        <v>5.9793716258803533</v>
      </c>
      <c r="H92" s="4" t="s">
        <v>649</v>
      </c>
      <c r="I92" s="881" t="s">
        <v>241</v>
      </c>
      <c r="J92" s="7"/>
      <c r="K92" s="7"/>
      <c r="L92" s="4"/>
      <c r="M92" s="4"/>
      <c r="N92" s="4"/>
    </row>
    <row r="93" spans="2:14" ht="13.5" thickBot="1">
      <c r="B93" s="226" t="s">
        <v>26</v>
      </c>
      <c r="C93" s="227" t="s">
        <v>21</v>
      </c>
      <c r="D93" s="859">
        <v>8736.93</v>
      </c>
      <c r="E93" s="228">
        <f>ROUND(E91*E92,2)</f>
        <v>5455.4</v>
      </c>
      <c r="F93" s="229">
        <f>ROUND(F91*F92,2)</f>
        <v>3272.33</v>
      </c>
      <c r="G93" s="230">
        <f>E93+F93</f>
        <v>8727.73</v>
      </c>
      <c r="H93" s="4"/>
      <c r="I93" s="1080">
        <v>6247.11</v>
      </c>
      <c r="J93" s="7"/>
      <c r="K93" s="7"/>
      <c r="L93" s="4"/>
      <c r="M93" s="4"/>
      <c r="N93" s="4"/>
    </row>
    <row r="94" spans="2:14" ht="38.25">
      <c r="B94" s="306" t="s">
        <v>407</v>
      </c>
      <c r="C94" s="307"/>
      <c r="D94" s="307"/>
      <c r="E94" s="307"/>
      <c r="F94" s="775" t="s">
        <v>419</v>
      </c>
      <c r="G94" s="307"/>
      <c r="H94" s="4"/>
      <c r="I94" s="1080">
        <v>6621.81</v>
      </c>
      <c r="J94" s="7"/>
      <c r="K94" s="7"/>
      <c r="L94" s="4"/>
      <c r="M94" s="4"/>
      <c r="N94" s="4"/>
    </row>
    <row r="95" spans="2:14">
      <c r="B95" s="308" t="s">
        <v>24</v>
      </c>
      <c r="C95" s="309" t="s">
        <v>22</v>
      </c>
      <c r="D95" s="774"/>
      <c r="E95" s="774"/>
      <c r="F95" s="854">
        <v>8800.0830000000005</v>
      </c>
      <c r="G95" s="310"/>
      <c r="H95" s="4"/>
      <c r="I95" s="297"/>
      <c r="J95" s="7"/>
      <c r="K95" s="7"/>
      <c r="L95" s="4"/>
      <c r="M95" s="4"/>
      <c r="N95" s="4"/>
    </row>
    <row r="96" spans="2:14">
      <c r="B96" s="308" t="s">
        <v>25</v>
      </c>
      <c r="C96" s="309" t="s">
        <v>23</v>
      </c>
      <c r="D96" s="773"/>
      <c r="E96" s="773"/>
      <c r="F96" s="855">
        <v>5.9793734854669092</v>
      </c>
      <c r="G96" s="311"/>
      <c r="H96" s="4"/>
      <c r="I96" s="297"/>
      <c r="J96" s="7"/>
      <c r="K96" s="7"/>
      <c r="L96" s="4"/>
      <c r="M96" s="4"/>
      <c r="N96" s="4"/>
    </row>
    <row r="97" spans="2:14">
      <c r="B97" s="308" t="s">
        <v>26</v>
      </c>
      <c r="C97" s="309" t="s">
        <v>21</v>
      </c>
      <c r="D97" s="774"/>
      <c r="E97" s="774"/>
      <c r="F97" s="854">
        <v>1471.74</v>
      </c>
      <c r="G97" s="312"/>
      <c r="H97" s="4"/>
      <c r="I97" s="297"/>
      <c r="J97" s="7"/>
      <c r="K97" s="7"/>
      <c r="L97" s="4"/>
      <c r="M97" s="4"/>
      <c r="N97" s="4"/>
    </row>
    <row r="98" spans="2:14" s="4" customFormat="1">
      <c r="C98" s="7"/>
      <c r="D98" s="7"/>
      <c r="E98" s="42"/>
      <c r="F98" s="43"/>
      <c r="G98" s="44"/>
    </row>
    <row r="99" spans="2:14" s="9" customFormat="1" ht="15.75">
      <c r="B99" s="292" t="s">
        <v>2</v>
      </c>
      <c r="C99" s="293"/>
      <c r="D99" s="293"/>
      <c r="E99" s="292"/>
      <c r="F99" s="25"/>
      <c r="G99" s="291">
        <f>индексы!H10</f>
        <v>1.08</v>
      </c>
    </row>
    <row r="100" spans="2:14" s="4" customFormat="1" ht="13.5" thickBot="1">
      <c r="B100" s="14"/>
      <c r="C100" s="14"/>
      <c r="D100" s="14"/>
      <c r="E100" s="38"/>
      <c r="F100" s="38"/>
      <c r="G100" s="38"/>
    </row>
    <row r="101" spans="2:14" ht="25.5">
      <c r="B101" s="10" t="str">
        <f>B90</f>
        <v>Показатель</v>
      </c>
      <c r="C101" s="22" t="str">
        <f>C90</f>
        <v>Ед.изм.</v>
      </c>
      <c r="D101" s="864" t="str">
        <f>D90</f>
        <v>Установлено на 2018</v>
      </c>
      <c r="E101" s="39" t="s">
        <v>171</v>
      </c>
      <c r="F101" s="40" t="s">
        <v>172</v>
      </c>
      <c r="G101" s="41" t="s">
        <v>36</v>
      </c>
    </row>
    <row r="102" spans="2:14" ht="25.5">
      <c r="B102" s="10" t="s">
        <v>187</v>
      </c>
      <c r="C102" s="22"/>
      <c r="D102" s="865"/>
      <c r="E102" s="45"/>
      <c r="F102" s="46"/>
      <c r="G102" s="31">
        <f>F104/E104</f>
        <v>1.0800116380564446</v>
      </c>
    </row>
    <row r="103" spans="2:14" s="16" customFormat="1">
      <c r="B103" s="5" t="s">
        <v>28</v>
      </c>
      <c r="C103" s="6" t="s">
        <v>56</v>
      </c>
      <c r="D103" s="846">
        <v>1021.82019</v>
      </c>
      <c r="E103" s="883">
        <f>индексы!E137</f>
        <v>777.80289400000004</v>
      </c>
      <c r="F103" s="884">
        <f>индексы!F137</f>
        <v>466.55710599999986</v>
      </c>
      <c r="G103" s="885">
        <f>индексы!G137</f>
        <v>1244.3599999999999</v>
      </c>
    </row>
    <row r="104" spans="2:14" s="16" customFormat="1" ht="13.5" thickBot="1">
      <c r="B104" s="222" t="s">
        <v>176</v>
      </c>
      <c r="C104" s="223" t="s">
        <v>19</v>
      </c>
      <c r="D104" s="866">
        <f>D105/D103</f>
        <v>32.300790611702432</v>
      </c>
      <c r="E104" s="233">
        <f>индексы!E52</f>
        <v>34.369999999999997</v>
      </c>
      <c r="F104" s="313">
        <f>ROUND(E104*G99,2)</f>
        <v>37.119999999999997</v>
      </c>
      <c r="G104" s="314">
        <f>G105/G103*1000</f>
        <v>35.399723552669649</v>
      </c>
    </row>
    <row r="105" spans="2:14" s="16" customFormat="1" ht="13.5" thickBot="1">
      <c r="B105" s="226" t="s">
        <v>30</v>
      </c>
      <c r="C105" s="227" t="s">
        <v>21</v>
      </c>
      <c r="D105" s="859">
        <v>33005.599999999999</v>
      </c>
      <c r="E105" s="245">
        <f>ROUND(E104*E103/1000,2)</f>
        <v>26.73</v>
      </c>
      <c r="F105" s="245">
        <f>ROUND(F104*F103/1000,2)</f>
        <v>17.32</v>
      </c>
      <c r="G105" s="247">
        <f>E105+F105</f>
        <v>44.05</v>
      </c>
    </row>
    <row r="106" spans="2:14" ht="25.5">
      <c r="B106" s="240" t="s">
        <v>180</v>
      </c>
      <c r="C106" s="241"/>
      <c r="D106" s="863"/>
      <c r="E106" s="242"/>
      <c r="F106" s="243"/>
      <c r="G106" s="244">
        <f>F108/E108</f>
        <v>1.079940417080437</v>
      </c>
    </row>
    <row r="107" spans="2:14" s="16" customFormat="1">
      <c r="B107" s="5" t="s">
        <v>31</v>
      </c>
      <c r="C107" s="6" t="s">
        <v>56</v>
      </c>
      <c r="D107" s="860"/>
      <c r="E107" s="600">
        <f>индексы!E143</f>
        <v>777.8</v>
      </c>
      <c r="F107" s="23">
        <f>индексы!F143</f>
        <v>466.55999999999995</v>
      </c>
      <c r="G107" s="601">
        <f>индексы!G143</f>
        <v>1244.3599999999999</v>
      </c>
    </row>
    <row r="108" spans="2:14" s="16" customFormat="1" ht="13.5" thickBot="1">
      <c r="B108" s="222" t="s">
        <v>177</v>
      </c>
      <c r="C108" s="223" t="s">
        <v>19</v>
      </c>
      <c r="D108" s="861"/>
      <c r="E108" s="224">
        <f>индексы!E55</f>
        <v>40.28</v>
      </c>
      <c r="F108" s="277">
        <f>ROUND(E108*G99,2)</f>
        <v>43.5</v>
      </c>
      <c r="G108" s="239">
        <f>G109*1000/G107</f>
        <v>41.491208331993953</v>
      </c>
    </row>
    <row r="109" spans="2:14" s="16" customFormat="1" ht="13.5" thickBot="1">
      <c r="B109" s="226" t="s">
        <v>32</v>
      </c>
      <c r="C109" s="227" t="s">
        <v>21</v>
      </c>
      <c r="D109" s="862"/>
      <c r="E109" s="245">
        <f>ROUND(E108*E107/1000,2)</f>
        <v>31.33</v>
      </c>
      <c r="F109" s="246">
        <f>ROUND(F108*F107/1000,2)</f>
        <v>20.3</v>
      </c>
      <c r="G109" s="247">
        <f>E109+F109</f>
        <v>51.629999999999995</v>
      </c>
    </row>
    <row r="110" spans="2:14" ht="25.5">
      <c r="B110" s="240" t="s">
        <v>179</v>
      </c>
      <c r="C110" s="241"/>
      <c r="D110" s="863"/>
      <c r="E110" s="242"/>
      <c r="F110" s="243"/>
      <c r="G110" s="244">
        <f>F112/E112</f>
        <v>1.0800116380564446</v>
      </c>
    </row>
    <row r="111" spans="2:14" s="16" customFormat="1">
      <c r="B111" s="5" t="s">
        <v>28</v>
      </c>
      <c r="C111" s="6" t="s">
        <v>29</v>
      </c>
      <c r="D111" s="846">
        <v>2501.7321213</v>
      </c>
      <c r="E111" s="600">
        <f>индексы!E138</f>
        <v>37517</v>
      </c>
      <c r="F111" s="23">
        <f>индексы!F138</f>
        <v>22878.39</v>
      </c>
      <c r="G111" s="601">
        <f>индексы!G138</f>
        <v>60395.39</v>
      </c>
    </row>
    <row r="112" spans="2:14" s="16" customFormat="1" ht="13.5" thickBot="1">
      <c r="B112" s="222" t="s">
        <v>176</v>
      </c>
      <c r="C112" s="223" t="s">
        <v>19</v>
      </c>
      <c r="D112" s="866">
        <f>D113/D111</f>
        <v>31.638311442741596</v>
      </c>
      <c r="E112" s="224">
        <f>E104</f>
        <v>34.369999999999997</v>
      </c>
      <c r="F112" s="277">
        <f>F104</f>
        <v>37.119999999999997</v>
      </c>
      <c r="G112" s="314">
        <f>G113/G111*1000</f>
        <v>35.41180874897902</v>
      </c>
    </row>
    <row r="113" spans="2:14" s="16" customFormat="1" ht="13.5" thickBot="1">
      <c r="B113" s="226" t="s">
        <v>30</v>
      </c>
      <c r="C113" s="227" t="s">
        <v>21</v>
      </c>
      <c r="D113" s="859">
        <v>79150.58</v>
      </c>
      <c r="E113" s="245">
        <f>ROUND(E112*E111/1000,2)</f>
        <v>1289.46</v>
      </c>
      <c r="F113" s="245">
        <f>ROUND(F112*F111/1000,2)</f>
        <v>849.25</v>
      </c>
      <c r="G113" s="247">
        <f>E113+F113</f>
        <v>2138.71</v>
      </c>
    </row>
    <row r="114" spans="2:14" s="16" customFormat="1" ht="25.5">
      <c r="B114" s="240" t="s">
        <v>370</v>
      </c>
      <c r="C114" s="241"/>
      <c r="D114" s="863"/>
      <c r="E114" s="242"/>
      <c r="F114" s="243"/>
      <c r="G114" s="244">
        <f>F116/E116</f>
        <v>1.0800116380564446</v>
      </c>
    </row>
    <row r="115" spans="2:14" s="16" customFormat="1">
      <c r="B115" s="5" t="s">
        <v>28</v>
      </c>
      <c r="C115" s="6" t="s">
        <v>29</v>
      </c>
      <c r="D115" s="860"/>
      <c r="E115" s="600">
        <f>индексы!E139</f>
        <v>44586.61</v>
      </c>
      <c r="F115" s="23">
        <f>индексы!F139</f>
        <v>26744.92</v>
      </c>
      <c r="G115" s="601">
        <f>индексы!G139</f>
        <v>71331.53</v>
      </c>
    </row>
    <row r="116" spans="2:14" s="16" customFormat="1" ht="13.5" thickBot="1">
      <c r="B116" s="5" t="s">
        <v>176</v>
      </c>
      <c r="C116" s="6" t="s">
        <v>19</v>
      </c>
      <c r="D116" s="861"/>
      <c r="E116" s="224">
        <f>E104</f>
        <v>34.369999999999997</v>
      </c>
      <c r="F116" s="277">
        <f>F104</f>
        <v>37.119999999999997</v>
      </c>
      <c r="G116" s="239">
        <f>G117*1000/G115</f>
        <v>35.401035138318214</v>
      </c>
    </row>
    <row r="117" spans="2:14" s="16" customFormat="1" ht="13.5" thickBot="1">
      <c r="B117" s="226" t="s">
        <v>30</v>
      </c>
      <c r="C117" s="227" t="s">
        <v>21</v>
      </c>
      <c r="D117" s="862"/>
      <c r="E117" s="47">
        <f>ROUND(E116*E115/1000,2)</f>
        <v>1532.44</v>
      </c>
      <c r="F117" s="48">
        <f>ROUND(F116*F115/1000,2)</f>
        <v>992.77</v>
      </c>
      <c r="G117" s="49">
        <f>E117+F117</f>
        <v>2525.21</v>
      </c>
    </row>
    <row r="118" spans="2:14">
      <c r="B118" s="15"/>
      <c r="C118" s="15"/>
      <c r="D118" s="15"/>
      <c r="E118" s="602"/>
      <c r="F118" s="602"/>
      <c r="G118" s="602"/>
    </row>
    <row r="119" spans="2:14" s="9" customFormat="1" ht="15.75">
      <c r="B119" s="1655" t="s">
        <v>87</v>
      </c>
      <c r="C119" s="1655"/>
      <c r="D119" s="1655"/>
      <c r="E119" s="1655"/>
      <c r="F119" s="25"/>
      <c r="G119" s="25">
        <f>индексы!H12</f>
        <v>1.0589999999999999</v>
      </c>
    </row>
    <row r="120" spans="2:14" s="4" customFormat="1" ht="13.5" thickBot="1">
      <c r="B120" s="14" t="s">
        <v>201</v>
      </c>
      <c r="C120" s="14"/>
      <c r="D120" s="14"/>
      <c r="E120" s="38"/>
      <c r="F120" s="38"/>
      <c r="G120" s="31">
        <f>F123/E123</f>
        <v>1.3166153846153845</v>
      </c>
    </row>
    <row r="121" spans="2:14" ht="26.25" thickBot="1">
      <c r="B121" s="1143" t="str">
        <f>B93</f>
        <v>Затраты</v>
      </c>
      <c r="C121" s="1144" t="str">
        <f>C101</f>
        <v>Ед.изм.</v>
      </c>
      <c r="D121" s="1145"/>
      <c r="E121" s="1146" t="str">
        <f>E101</f>
        <v>с 01.01.2019 по 30.06.2019</v>
      </c>
      <c r="F121" s="1147" t="str">
        <f>F101</f>
        <v>с 01.07.2019 по 31.12.2019</v>
      </c>
      <c r="G121" s="1148" t="str">
        <f>G101</f>
        <v xml:space="preserve">Всего </v>
      </c>
      <c r="H121" s="4"/>
      <c r="I121" s="4"/>
      <c r="J121" s="4"/>
      <c r="K121" s="4"/>
      <c r="L121" s="4"/>
      <c r="M121" s="4"/>
      <c r="N121" s="4"/>
    </row>
    <row r="122" spans="2:14">
      <c r="B122" s="1149" t="s">
        <v>73</v>
      </c>
      <c r="C122" s="1150" t="s">
        <v>29</v>
      </c>
      <c r="D122" s="1150"/>
      <c r="E122" s="591">
        <f>индексы!E177</f>
        <v>165317.81</v>
      </c>
      <c r="F122" s="591">
        <f>индексы!F177</f>
        <v>100813.12</v>
      </c>
      <c r="G122" s="592">
        <f>индексы!G177</f>
        <v>266130.93</v>
      </c>
      <c r="H122" s="4"/>
      <c r="I122" s="4"/>
      <c r="J122" s="4"/>
      <c r="K122" s="4"/>
      <c r="L122" s="4"/>
      <c r="M122" s="4"/>
      <c r="N122" s="4"/>
    </row>
    <row r="123" spans="2:14">
      <c r="B123" s="1151" t="str">
        <f>индексы!C177</f>
        <v>ГУП "ТЭК СПб"</v>
      </c>
      <c r="C123" s="1140" t="s">
        <v>19</v>
      </c>
      <c r="D123" s="1140"/>
      <c r="E123" s="1141">
        <f>индексы!E70</f>
        <v>32.5</v>
      </c>
      <c r="F123" s="1142">
        <v>42.79</v>
      </c>
      <c r="G123" s="1152">
        <f>G124/G122*1000</f>
        <v>36.397948934383535</v>
      </c>
      <c r="H123" s="4"/>
      <c r="I123" s="4"/>
      <c r="J123" s="4"/>
      <c r="K123" s="4"/>
      <c r="L123" s="4"/>
      <c r="M123" s="4"/>
      <c r="N123" s="4"/>
    </row>
    <row r="124" spans="2:14" ht="13.5" thickBot="1">
      <c r="B124" s="1156" t="s">
        <v>26</v>
      </c>
      <c r="C124" s="1157" t="s">
        <v>21</v>
      </c>
      <c r="D124" s="1157"/>
      <c r="E124" s="1158">
        <f>ROUND(E122*E123/1000,2)</f>
        <v>5372.83</v>
      </c>
      <c r="F124" s="1158">
        <f>ROUND(F122*F123/1000,2)</f>
        <v>4313.79</v>
      </c>
      <c r="G124" s="1159">
        <f>E124+F124</f>
        <v>9686.619999999999</v>
      </c>
      <c r="H124" s="4"/>
      <c r="I124" s="4"/>
      <c r="J124" s="4"/>
      <c r="K124" s="4"/>
      <c r="L124" s="4"/>
      <c r="M124" s="4"/>
      <c r="N124" s="4"/>
    </row>
    <row r="125" spans="2:14" s="4" customFormat="1">
      <c r="B125" s="1149" t="s">
        <v>73</v>
      </c>
      <c r="C125" s="1150" t="s">
        <v>29</v>
      </c>
      <c r="D125" s="1150"/>
      <c r="E125" s="591">
        <f>индексы!E178</f>
        <v>288.5800000000163</v>
      </c>
      <c r="F125" s="591">
        <f>индексы!F178</f>
        <v>175.9899999999837</v>
      </c>
      <c r="G125" s="592">
        <f>индексы!G178</f>
        <v>464.57</v>
      </c>
    </row>
    <row r="126" spans="2:14">
      <c r="B126" s="1151" t="str">
        <f>индексы!C178</f>
        <v>ПАО "ТГК-1"</v>
      </c>
      <c r="C126" s="1140" t="s">
        <v>19</v>
      </c>
      <c r="D126" s="1140"/>
      <c r="E126" s="1141">
        <v>40.840000000000003</v>
      </c>
      <c r="F126" s="1142">
        <v>40.840000000000003</v>
      </c>
      <c r="G126" s="1152">
        <f>G127/G125*1000</f>
        <v>40.854984178918144</v>
      </c>
    </row>
    <row r="127" spans="2:14" ht="13.5" thickBot="1">
      <c r="B127" s="1153" t="s">
        <v>26</v>
      </c>
      <c r="C127" s="1154" t="s">
        <v>21</v>
      </c>
      <c r="D127" s="1154"/>
      <c r="E127" s="1155">
        <f>ROUND(E125*E126/1000,2)</f>
        <v>11.79</v>
      </c>
      <c r="F127" s="1155">
        <f>ROUND(F125*F126/1000,2)</f>
        <v>7.19</v>
      </c>
      <c r="G127" s="599">
        <f>E127+F127</f>
        <v>18.98</v>
      </c>
    </row>
    <row r="128" spans="2:14" ht="21" customHeight="1">
      <c r="B128" s="1149" t="s">
        <v>668</v>
      </c>
      <c r="C128" s="1160" t="s">
        <v>29</v>
      </c>
      <c r="D128" s="1161"/>
      <c r="E128" s="993">
        <f>E122+E125</f>
        <v>165606.39000000001</v>
      </c>
      <c r="F128" s="591">
        <f>F122+F125</f>
        <v>100989.10999999999</v>
      </c>
      <c r="G128" s="994">
        <f>E128+F128</f>
        <v>266595.5</v>
      </c>
    </row>
    <row r="129" spans="2:7" ht="13.5" thickBot="1">
      <c r="B129" s="1156" t="s">
        <v>669</v>
      </c>
      <c r="C129" s="1162" t="s">
        <v>19</v>
      </c>
      <c r="D129" s="1163"/>
      <c r="E129" s="1164">
        <f>E130/E128*1000</f>
        <v>32.514566617870237</v>
      </c>
      <c r="F129" s="1165">
        <f>F130/F128*1000</f>
        <v>42.78659352478698</v>
      </c>
      <c r="G129" s="1166">
        <f>G130/G128*1000</f>
        <v>36.40571577539756</v>
      </c>
    </row>
    <row r="130" spans="2:7" ht="18.600000000000001" customHeight="1" thickBot="1">
      <c r="B130" s="226" t="s">
        <v>26</v>
      </c>
      <c r="C130" s="227" t="s">
        <v>21</v>
      </c>
      <c r="D130" s="820"/>
      <c r="E130" s="279">
        <f>E124+E127</f>
        <v>5384.62</v>
      </c>
      <c r="F130" s="280">
        <f>F124+F127</f>
        <v>4320.9799999999996</v>
      </c>
      <c r="G130" s="281">
        <f>E130+F130</f>
        <v>9705.5999999999985</v>
      </c>
    </row>
    <row r="131" spans="2:7" hidden="1">
      <c r="B131" s="5" t="s">
        <v>73</v>
      </c>
      <c r="C131" s="6" t="s">
        <v>29</v>
      </c>
      <c r="D131" s="815"/>
      <c r="E131" s="565">
        <f>индексы!E180</f>
        <v>0</v>
      </c>
      <c r="F131" s="591">
        <f>индексы!F180</f>
        <v>0</v>
      </c>
      <c r="G131" s="595">
        <f>индексы!G180</f>
        <v>0</v>
      </c>
    </row>
    <row r="132" spans="2:7" ht="13.5" hidden="1" thickBot="1">
      <c r="B132" s="222" t="str">
        <f>индексы!C180</f>
        <v>Иные</v>
      </c>
      <c r="C132" s="223" t="s">
        <v>19</v>
      </c>
      <c r="D132" s="819"/>
      <c r="E132" s="224">
        <f>индексы!H70</f>
        <v>0</v>
      </c>
      <c r="F132" s="278">
        <f>ROUND(E132*$G$119,2)</f>
        <v>0</v>
      </c>
      <c r="G132" s="225" t="e">
        <f>G133/G131*1000</f>
        <v>#DIV/0!</v>
      </c>
    </row>
    <row r="133" spans="2:7" ht="13.5" hidden="1" thickBot="1">
      <c r="B133" s="226" t="s">
        <v>26</v>
      </c>
      <c r="C133" s="227" t="s">
        <v>21</v>
      </c>
      <c r="D133" s="820"/>
      <c r="E133" s="279">
        <f>ROUND(E131*E132/1000,2)</f>
        <v>0</v>
      </c>
      <c r="F133" s="280">
        <f>ROUND(F131*F132/1000,2)</f>
        <v>0</v>
      </c>
      <c r="G133" s="281">
        <f>E133+F133</f>
        <v>0</v>
      </c>
    </row>
    <row r="134" spans="2:7" hidden="1">
      <c r="B134" s="5" t="s">
        <v>73</v>
      </c>
      <c r="C134" s="6" t="s">
        <v>29</v>
      </c>
      <c r="D134" s="815"/>
      <c r="E134" s="565">
        <f>индексы!E181</f>
        <v>0</v>
      </c>
      <c r="F134" s="591">
        <f>индексы!F181</f>
        <v>0</v>
      </c>
      <c r="G134" s="595">
        <f>индексы!G181</f>
        <v>0</v>
      </c>
    </row>
    <row r="135" spans="2:7" ht="13.5" hidden="1" thickBot="1">
      <c r="B135" s="222" t="str">
        <f>индексы!C181</f>
        <v>Иные</v>
      </c>
      <c r="C135" s="223" t="s">
        <v>19</v>
      </c>
      <c r="D135" s="819"/>
      <c r="E135" s="224">
        <f>индексы!I70</f>
        <v>0</v>
      </c>
      <c r="F135" s="278">
        <f>ROUND(E135*$G$119,2)</f>
        <v>0</v>
      </c>
      <c r="G135" s="225" t="e">
        <f>G136/G134*1000</f>
        <v>#DIV/0!</v>
      </c>
    </row>
    <row r="136" spans="2:7" ht="13.5" hidden="1" thickBot="1">
      <c r="B136" s="226" t="s">
        <v>26</v>
      </c>
      <c r="C136" s="227" t="s">
        <v>21</v>
      </c>
      <c r="D136" s="820"/>
      <c r="E136" s="279">
        <f>ROUND(E134*E135/1000,2)</f>
        <v>0</v>
      </c>
      <c r="F136" s="280">
        <f>ROUND(F134*F135/1000,2)</f>
        <v>0</v>
      </c>
      <c r="G136" s="281">
        <f>E136+F136</f>
        <v>0</v>
      </c>
    </row>
    <row r="137" spans="2:7" hidden="1">
      <c r="B137" s="5" t="s">
        <v>73</v>
      </c>
      <c r="C137" s="6" t="s">
        <v>29</v>
      </c>
      <c r="D137" s="815"/>
      <c r="E137" s="565">
        <f>индексы!E182</f>
        <v>0</v>
      </c>
      <c r="F137" s="591">
        <f>индексы!F182</f>
        <v>0</v>
      </c>
      <c r="G137" s="595">
        <f>индексы!G182</f>
        <v>0</v>
      </c>
    </row>
    <row r="138" spans="2:7" ht="13.5" hidden="1" thickBot="1">
      <c r="B138" s="222" t="str">
        <f>индексы!C182</f>
        <v>Иные</v>
      </c>
      <c r="C138" s="223" t="s">
        <v>19</v>
      </c>
      <c r="D138" s="819"/>
      <c r="E138" s="224">
        <f>индексы!J70</f>
        <v>0</v>
      </c>
      <c r="F138" s="278">
        <f>ROUND(E138*$G$119,2)</f>
        <v>0</v>
      </c>
      <c r="G138" s="225" t="e">
        <f>G139/G137*1000</f>
        <v>#DIV/0!</v>
      </c>
    </row>
    <row r="139" spans="2:7" ht="13.5" hidden="1" thickBot="1">
      <c r="B139" s="226" t="s">
        <v>26</v>
      </c>
      <c r="C139" s="227" t="s">
        <v>21</v>
      </c>
      <c r="D139" s="820"/>
      <c r="E139" s="279">
        <f>ROUND(E137*E138/1000,2)</f>
        <v>0</v>
      </c>
      <c r="F139" s="280">
        <f>ROUND(F137*F138/1000,2)</f>
        <v>0</v>
      </c>
      <c r="G139" s="281">
        <f>E139+F139</f>
        <v>0</v>
      </c>
    </row>
    <row r="140" spans="2:7" hidden="1">
      <c r="B140" s="5" t="s">
        <v>73</v>
      </c>
      <c r="C140" s="6" t="s">
        <v>29</v>
      </c>
      <c r="D140" s="815"/>
      <c r="E140" s="565">
        <f>индексы!E183</f>
        <v>0</v>
      </c>
      <c r="F140" s="591">
        <f>индексы!F183</f>
        <v>0</v>
      </c>
      <c r="G140" s="595">
        <f>индексы!G183</f>
        <v>0</v>
      </c>
    </row>
    <row r="141" spans="2:7" ht="13.5" hidden="1" thickBot="1">
      <c r="B141" s="222" t="str">
        <f>индексы!C183</f>
        <v>Иные</v>
      </c>
      <c r="C141" s="223" t="s">
        <v>19</v>
      </c>
      <c r="D141" s="819"/>
      <c r="E141" s="224">
        <f>индексы!K70</f>
        <v>0</v>
      </c>
      <c r="F141" s="278">
        <f>ROUND(E141*$G$119,2)</f>
        <v>0</v>
      </c>
      <c r="G141" s="225" t="e">
        <f>G142/G140*1000</f>
        <v>#DIV/0!</v>
      </c>
    </row>
    <row r="142" spans="2:7" ht="13.5" hidden="1" thickBot="1">
      <c r="B142" s="226" t="s">
        <v>26</v>
      </c>
      <c r="C142" s="227" t="s">
        <v>21</v>
      </c>
      <c r="D142" s="820"/>
      <c r="E142" s="279">
        <f>ROUND(E140*E141/1000,2)</f>
        <v>0</v>
      </c>
      <c r="F142" s="280">
        <f>ROUND(F140*F141/1000,2)</f>
        <v>0</v>
      </c>
      <c r="G142" s="281">
        <f>E142+F142</f>
        <v>0</v>
      </c>
    </row>
    <row r="143" spans="2:7" hidden="1">
      <c r="B143" s="5" t="s">
        <v>73</v>
      </c>
      <c r="C143" s="6" t="s">
        <v>29</v>
      </c>
      <c r="D143" s="815"/>
      <c r="E143" s="565">
        <f>индексы!E184</f>
        <v>0</v>
      </c>
      <c r="F143" s="591">
        <f>индексы!F184</f>
        <v>0</v>
      </c>
      <c r="G143" s="595">
        <f>индексы!G184</f>
        <v>0</v>
      </c>
    </row>
    <row r="144" spans="2:7" ht="13.5" hidden="1" thickBot="1">
      <c r="B144" s="222" t="str">
        <f>индексы!C184</f>
        <v>Иные</v>
      </c>
      <c r="C144" s="223" t="s">
        <v>19</v>
      </c>
      <c r="D144" s="819"/>
      <c r="E144" s="224">
        <f>индексы!L70</f>
        <v>0</v>
      </c>
      <c r="F144" s="278">
        <f>ROUND(E144*$G$119,2)</f>
        <v>0</v>
      </c>
      <c r="G144" s="225" t="e">
        <f>G145/G143*1000</f>
        <v>#DIV/0!</v>
      </c>
    </row>
    <row r="145" spans="1:14" ht="13.5" hidden="1" thickBot="1">
      <c r="B145" s="226" t="s">
        <v>26</v>
      </c>
      <c r="C145" s="227" t="s">
        <v>21</v>
      </c>
      <c r="D145" s="820"/>
      <c r="E145" s="279">
        <f>ROUND(E143*E144/1000,2)</f>
        <v>0</v>
      </c>
      <c r="F145" s="280">
        <f>ROUND(F143*F144/1000,2)</f>
        <v>0</v>
      </c>
      <c r="G145" s="281">
        <f>E145+F145</f>
        <v>0</v>
      </c>
    </row>
    <row r="146" spans="1:14" hidden="1">
      <c r="E146" s="608"/>
      <c r="F146" s="608"/>
      <c r="G146" s="608"/>
    </row>
    <row r="147" spans="1:14" s="9" customFormat="1" ht="16.5" hidden="1" thickBot="1">
      <c r="B147" s="1655" t="s">
        <v>371</v>
      </c>
      <c r="C147" s="1655"/>
      <c r="D147" s="1655"/>
      <c r="E147" s="1655"/>
      <c r="F147" s="1655"/>
      <c r="G147" s="1655"/>
      <c r="H147" s="291"/>
    </row>
    <row r="148" spans="1:14" s="4" customFormat="1" ht="13.5" hidden="1" thickBot="1">
      <c r="A148" s="597"/>
      <c r="B148" s="597"/>
      <c r="C148" s="597"/>
      <c r="D148" s="597"/>
      <c r="E148" s="597"/>
      <c r="F148" s="597"/>
      <c r="G148" s="598">
        <f>F151/E151</f>
        <v>1.0590029578506284</v>
      </c>
      <c r="H148" s="597"/>
      <c r="I148" s="597"/>
    </row>
    <row r="149" spans="1:14" ht="25.5" hidden="1">
      <c r="B149" s="10"/>
      <c r="C149" s="22" t="str">
        <f>C121</f>
        <v>Ед.изм.</v>
      </c>
      <c r="D149" s="986"/>
      <c r="E149" s="603" t="str">
        <f>E121</f>
        <v>с 01.01.2019 по 30.06.2019</v>
      </c>
      <c r="F149" s="605" t="str">
        <f>F121</f>
        <v>с 01.07.2019 по 31.12.2019</v>
      </c>
      <c r="G149" s="604" t="str">
        <f>G121</f>
        <v xml:space="preserve">Всего </v>
      </c>
      <c r="H149" s="597"/>
      <c r="I149" s="597"/>
      <c r="J149" s="4"/>
      <c r="K149" s="4"/>
    </row>
    <row r="150" spans="1:14" ht="38.25" hidden="1">
      <c r="B150" s="5" t="str">
        <f>индексы!C148</f>
        <v>Полезный отпуск тепловой энергии, передаваемой по сетям ТСО и ГУП "ТЭК СПб" (с учетом компенсации потерь)</v>
      </c>
      <c r="C150" s="6" t="s">
        <v>13</v>
      </c>
      <c r="D150" s="860"/>
      <c r="E150" s="565">
        <f>индексы!E148</f>
        <v>0</v>
      </c>
      <c r="F150" s="12">
        <f>индексы!F148</f>
        <v>0</v>
      </c>
      <c r="G150" s="583">
        <f>индексы!G148</f>
        <v>0</v>
      </c>
      <c r="H150" s="597"/>
      <c r="I150" s="597"/>
      <c r="J150" s="4"/>
      <c r="K150" s="4"/>
    </row>
    <row r="151" spans="1:14" ht="13.5" hidden="1" thickBot="1">
      <c r="B151" s="222" t="s">
        <v>372</v>
      </c>
      <c r="C151" s="223" t="s">
        <v>12</v>
      </c>
      <c r="D151" s="987"/>
      <c r="E151" s="606">
        <f>индексы!E68</f>
        <v>324.56</v>
      </c>
      <c r="F151" s="607">
        <f>ROUND(E151*индексы!H12,2)</f>
        <v>343.71</v>
      </c>
      <c r="G151" s="599" t="e">
        <f>G152/G150*1000</f>
        <v>#DIV/0!</v>
      </c>
      <c r="H151" s="597"/>
      <c r="I151" s="597"/>
      <c r="J151" s="4"/>
      <c r="K151" s="4"/>
    </row>
    <row r="152" spans="1:14" ht="13.5" hidden="1" thickBot="1">
      <c r="B152" s="226" t="s">
        <v>373</v>
      </c>
      <c r="C152" s="227" t="s">
        <v>21</v>
      </c>
      <c r="D152" s="862"/>
      <c r="E152" s="228">
        <f>ROUND(E150*E151/1000,2)</f>
        <v>0</v>
      </c>
      <c r="F152" s="229">
        <f>ROUND(F150*F151/1000,2)</f>
        <v>0</v>
      </c>
      <c r="G152" s="230">
        <f>E152+F152</f>
        <v>0</v>
      </c>
      <c r="H152" s="597"/>
      <c r="I152" s="597"/>
      <c r="J152" s="4"/>
      <c r="K152" s="4"/>
    </row>
    <row r="153" spans="1:14">
      <c r="H153" s="597"/>
      <c r="I153" s="597"/>
    </row>
    <row r="155" spans="1:14" s="1014" customFormat="1" ht="29.45" customHeight="1">
      <c r="B155" s="1662" t="s">
        <v>661</v>
      </c>
      <c r="C155" s="1663"/>
      <c r="D155" s="1663"/>
      <c r="E155" s="1098">
        <f>E156+E157</f>
        <v>203123.39</v>
      </c>
      <c r="F155" s="1098">
        <f t="shared" ref="F155:G155" si="0">F156+F157</f>
        <v>123867.5</v>
      </c>
      <c r="G155" s="1098">
        <f t="shared" si="0"/>
        <v>326990.89</v>
      </c>
      <c r="H155" s="1015"/>
      <c r="I155" s="1015"/>
      <c r="J155" s="1015"/>
      <c r="K155" s="1015"/>
      <c r="L155" s="1015"/>
      <c r="M155" s="1015"/>
      <c r="N155" s="1015"/>
    </row>
    <row r="156" spans="1:14" s="1014" customFormat="1" ht="15">
      <c r="B156" s="1095" t="s">
        <v>335</v>
      </c>
      <c r="C156" s="1096" t="s">
        <v>29</v>
      </c>
      <c r="D156" s="1097"/>
      <c r="E156" s="1098">
        <f>'Тарифное меню_!!'!H38</f>
        <v>11621.98</v>
      </c>
      <c r="F156" s="1098">
        <f>'Тарифное меню_!!'!I38</f>
        <v>7060.66</v>
      </c>
      <c r="G156" s="1098">
        <f>E156+F156</f>
        <v>18682.64</v>
      </c>
      <c r="H156" s="1015"/>
      <c r="I156" s="1015"/>
      <c r="J156" s="1106">
        <f>G156/G155</f>
        <v>5.7135047401473474E-2</v>
      </c>
      <c r="K156" s="1015"/>
      <c r="L156" s="1015"/>
      <c r="M156" s="1015"/>
      <c r="N156" s="1015"/>
    </row>
    <row r="157" spans="1:14" s="1014" customFormat="1" ht="15">
      <c r="B157" s="1095" t="s">
        <v>662</v>
      </c>
      <c r="C157" s="1096" t="s">
        <v>29</v>
      </c>
      <c r="D157" s="1097"/>
      <c r="E157" s="1098">
        <f>'Тарифное меню_!!'!H33</f>
        <v>191501.41</v>
      </c>
      <c r="F157" s="1098">
        <f>'Тарифное меню_!!'!I33</f>
        <v>116806.84</v>
      </c>
      <c r="G157" s="1098">
        <f>E157+F157</f>
        <v>308308.25</v>
      </c>
      <c r="H157" s="1015"/>
      <c r="I157" s="1015"/>
      <c r="J157" s="1106">
        <f>G157/G155</f>
        <v>0.94286495259852643</v>
      </c>
      <c r="K157" s="1015"/>
      <c r="L157" s="1015"/>
      <c r="M157" s="1015"/>
      <c r="N157" s="1015"/>
    </row>
    <row r="158" spans="1:14" s="1014" customFormat="1" ht="15.75">
      <c r="B158" s="997" t="s">
        <v>658</v>
      </c>
      <c r="C158" s="998"/>
      <c r="D158" s="999"/>
      <c r="E158" s="999"/>
      <c r="F158" s="999"/>
      <c r="G158" s="1015"/>
      <c r="H158" s="1015"/>
      <c r="I158" s="1015"/>
      <c r="J158" s="1015"/>
      <c r="K158" s="1015"/>
      <c r="L158" s="1015"/>
      <c r="M158" s="1015"/>
      <c r="N158" s="1015"/>
    </row>
    <row r="159" spans="1:14" s="1016" customFormat="1" ht="15.75">
      <c r="A159" s="926"/>
      <c r="B159" s="2"/>
      <c r="C159" s="1001"/>
      <c r="E159" s="1659" t="s">
        <v>436</v>
      </c>
      <c r="F159" s="1660"/>
      <c r="G159" s="1661"/>
    </row>
    <row r="160" spans="1:14" s="1017" customFormat="1" ht="25.5">
      <c r="B160" s="1002" t="s">
        <v>10</v>
      </c>
      <c r="C160" s="1002" t="s">
        <v>630</v>
      </c>
      <c r="E160" s="1003" t="s">
        <v>167</v>
      </c>
      <c r="F160" s="1004" t="s">
        <v>168</v>
      </c>
      <c r="G160" s="1005" t="s">
        <v>629</v>
      </c>
    </row>
    <row r="161" spans="1:11" s="1017" customFormat="1" ht="25.5">
      <c r="B161" s="1018" t="s">
        <v>659</v>
      </c>
      <c r="C161" s="1013" t="s">
        <v>29</v>
      </c>
      <c r="E161" s="1007">
        <f>E111</f>
        <v>37517</v>
      </c>
      <c r="F161" s="1008">
        <f>F111</f>
        <v>22878.39</v>
      </c>
      <c r="G161" s="1019">
        <f>E161+F161</f>
        <v>60395.39</v>
      </c>
      <c r="I161" s="1107">
        <f>E161+F161-G161</f>
        <v>0</v>
      </c>
    </row>
    <row r="162" spans="1:11" s="1017" customFormat="1" ht="38.25">
      <c r="B162" s="1105" t="s">
        <v>243</v>
      </c>
      <c r="C162" s="1012" t="s">
        <v>29</v>
      </c>
      <c r="E162" s="1102">
        <f>ROUND(G162*$E$161/$G$161,2)</f>
        <v>2143.5300000000002</v>
      </c>
      <c r="F162" s="1103">
        <f>G162-E162</f>
        <v>1307.1599999999999</v>
      </c>
      <c r="G162" s="1104">
        <f>ROUND(G161*$G$156/$G$155,2)</f>
        <v>3450.69</v>
      </c>
      <c r="H162" s="1017" t="s">
        <v>660</v>
      </c>
      <c r="I162" s="1107">
        <f t="shared" ref="I162:I163" si="1">E162+F162-G162</f>
        <v>0</v>
      </c>
      <c r="J162" s="1106">
        <f>G162/G161</f>
        <v>5.7134989938801624E-2</v>
      </c>
    </row>
    <row r="163" spans="1:11" s="1017" customFormat="1" ht="13.5" thickBot="1">
      <c r="B163" s="1108" t="s">
        <v>627</v>
      </c>
      <c r="C163" s="1109" t="s">
        <v>29</v>
      </c>
      <c r="E163" s="1110">
        <f>E161-E162</f>
        <v>35373.47</v>
      </c>
      <c r="F163" s="1111">
        <f>F161-F162</f>
        <v>21571.23</v>
      </c>
      <c r="G163" s="1112">
        <f>G161-G162</f>
        <v>56944.7</v>
      </c>
      <c r="I163" s="1107">
        <f t="shared" si="1"/>
        <v>0</v>
      </c>
      <c r="J163" s="1106">
        <f>G163/G161</f>
        <v>0.94286501006119838</v>
      </c>
    </row>
    <row r="164" spans="1:11" s="1017" customFormat="1" ht="18" customHeight="1" thickBot="1">
      <c r="B164" s="1117" t="s">
        <v>631</v>
      </c>
      <c r="C164" s="1118" t="s">
        <v>19</v>
      </c>
      <c r="D164" s="1119"/>
      <c r="E164" s="1120">
        <f>E167/E161*1000</f>
        <v>34.370018924754113</v>
      </c>
      <c r="F164" s="1121">
        <f t="shared" ref="F164:G164" si="2">F167/F161*1000</f>
        <v>37.120181970846723</v>
      </c>
      <c r="G164" s="1176">
        <f t="shared" si="2"/>
        <v>35.41180874897902</v>
      </c>
    </row>
    <row r="165" spans="1:11" s="1017" customFormat="1">
      <c r="B165" s="1113" t="s">
        <v>243</v>
      </c>
      <c r="C165" s="1114" t="s">
        <v>19</v>
      </c>
      <c r="E165" s="1115">
        <f>'Тарифное меню_!!'!H39</f>
        <v>25.5</v>
      </c>
      <c r="F165" s="1115">
        <f>ROUND(E165*индексы!H11,2)</f>
        <v>27.29</v>
      </c>
      <c r="G165" s="1116">
        <f>ROUND(G168/G162*1000,2)</f>
        <v>26.18</v>
      </c>
      <c r="H165" s="1181">
        <f>F165/E165</f>
        <v>1.0701960784313724</v>
      </c>
    </row>
    <row r="166" spans="1:11" s="1017" customFormat="1" ht="13.5" thickBot="1">
      <c r="B166" s="1108" t="s">
        <v>627</v>
      </c>
      <c r="C166" s="1109" t="s">
        <v>19</v>
      </c>
      <c r="E166" s="1122">
        <f>E164</f>
        <v>34.370018924754113</v>
      </c>
      <c r="F166" s="1123">
        <f>F164</f>
        <v>37.120181970846723</v>
      </c>
      <c r="G166" s="1124">
        <f>ROUND(G169/G163*1000,2)</f>
        <v>35.409999999999997</v>
      </c>
    </row>
    <row r="167" spans="1:11" s="1017" customFormat="1" ht="21.6" customHeight="1" thickBot="1">
      <c r="B167" s="1128" t="s">
        <v>632</v>
      </c>
      <c r="C167" s="1129" t="s">
        <v>1</v>
      </c>
      <c r="D167" s="1130"/>
      <c r="E167" s="1131">
        <f>E113</f>
        <v>1289.46</v>
      </c>
      <c r="F167" s="1171">
        <f>F113</f>
        <v>849.25</v>
      </c>
      <c r="G167" s="1175">
        <f>E167+F167</f>
        <v>2138.71</v>
      </c>
      <c r="H167" s="1017" t="s">
        <v>665</v>
      </c>
    </row>
    <row r="168" spans="1:11" s="1017" customFormat="1">
      <c r="B168" s="1113" t="s">
        <v>243</v>
      </c>
      <c r="C168" s="1125" t="s">
        <v>1</v>
      </c>
      <c r="E168" s="1126">
        <f>ROUND(E162*E165/1000,2)</f>
        <v>54.66</v>
      </c>
      <c r="F168" s="1127">
        <f>ROUND(F162*F165/1000,2)</f>
        <v>35.67</v>
      </c>
      <c r="G168" s="1180">
        <f>F168+E168</f>
        <v>90.33</v>
      </c>
      <c r="H168" s="1653" t="s">
        <v>666</v>
      </c>
    </row>
    <row r="169" spans="1:11" s="1017" customFormat="1" ht="13.5" thickBot="1">
      <c r="B169" s="1108" t="s">
        <v>627</v>
      </c>
      <c r="C169" s="1132" t="s">
        <v>1</v>
      </c>
      <c r="E169" s="1110">
        <f>ROUND(E163*E166/1000,2)</f>
        <v>1215.79</v>
      </c>
      <c r="F169" s="1133">
        <f>ROUND(F163*F166/1000,2)</f>
        <v>800.73</v>
      </c>
      <c r="G169" s="1134">
        <f>F169+E169</f>
        <v>2016.52</v>
      </c>
      <c r="H169" s="1654"/>
    </row>
    <row r="170" spans="1:11" s="1021" customFormat="1" ht="39" thickBot="1">
      <c r="A170" s="964"/>
      <c r="B170" s="1135" t="s">
        <v>667</v>
      </c>
      <c r="C170" s="1136"/>
      <c r="D170" s="1137"/>
      <c r="E170" s="1138">
        <f>E167-E168-E169</f>
        <v>19.009999999999991</v>
      </c>
      <c r="F170" s="1138">
        <f>F167-F168-F169</f>
        <v>12.850000000000023</v>
      </c>
      <c r="G170" s="1139">
        <f>E170+F170</f>
        <v>31.860000000000014</v>
      </c>
      <c r="H170" s="1020"/>
    </row>
    <row r="172" spans="1:11" ht="16.5" thickBot="1">
      <c r="A172" s="1014"/>
      <c r="B172" s="997" t="s">
        <v>626</v>
      </c>
      <c r="C172" s="998"/>
      <c r="D172" s="999"/>
      <c r="E172" s="999"/>
      <c r="F172" s="999"/>
      <c r="G172" s="1015"/>
      <c r="H172" s="1015"/>
      <c r="I172" s="1015"/>
      <c r="J172" s="1015"/>
      <c r="K172" s="1015"/>
    </row>
    <row r="173" spans="1:11" ht="15.75">
      <c r="B173" s="1000"/>
      <c r="C173" s="1001"/>
      <c r="E173" s="1656" t="s">
        <v>436</v>
      </c>
      <c r="F173" s="1657"/>
      <c r="G173" s="1658"/>
    </row>
    <row r="174" spans="1:11" ht="25.5">
      <c r="B174" s="1002" t="s">
        <v>10</v>
      </c>
      <c r="C174" s="1002" t="s">
        <v>11</v>
      </c>
      <c r="E174" s="1003" t="s">
        <v>167</v>
      </c>
      <c r="F174" s="1004" t="s">
        <v>168</v>
      </c>
      <c r="G174" s="1005" t="s">
        <v>629</v>
      </c>
    </row>
    <row r="175" spans="1:11">
      <c r="B175" s="1006" t="s">
        <v>73</v>
      </c>
      <c r="C175" s="1011" t="s">
        <v>29</v>
      </c>
      <c r="E175" s="1167">
        <f>E128</f>
        <v>165606.39000000001</v>
      </c>
      <c r="F175" s="1008">
        <f>F128</f>
        <v>100989.10999999999</v>
      </c>
      <c r="G175" s="1009">
        <f>E175+F175</f>
        <v>266595.5</v>
      </c>
      <c r="I175" s="1107">
        <f>E175+F175-G175</f>
        <v>0</v>
      </c>
    </row>
    <row r="176" spans="1:11">
      <c r="B176" s="1010" t="s">
        <v>243</v>
      </c>
      <c r="C176" s="1012" t="s">
        <v>29</v>
      </c>
      <c r="E176" s="1102">
        <f>E156-E162</f>
        <v>9478.4499999999989</v>
      </c>
      <c r="F176" s="1103">
        <f>G176-E176</f>
        <v>5753.5000000000018</v>
      </c>
      <c r="G176" s="1104">
        <f>ROUND(G175*$G$156/$G$155,2)</f>
        <v>15231.95</v>
      </c>
      <c r="I176" s="1107">
        <f t="shared" ref="I176:I177" si="3">E176+F176-G176</f>
        <v>0</v>
      </c>
    </row>
    <row r="177" spans="2:9" ht="13.5" thickBot="1">
      <c r="B177" s="1108" t="s">
        <v>627</v>
      </c>
      <c r="C177" s="1109" t="s">
        <v>29</v>
      </c>
      <c r="E177" s="1110">
        <f>E175-E176</f>
        <v>156127.94</v>
      </c>
      <c r="F177" s="1111">
        <f>F175-F176</f>
        <v>95235.609999999986</v>
      </c>
      <c r="G177" s="1112">
        <f>G175-G176</f>
        <v>251363.55</v>
      </c>
      <c r="I177" s="1107">
        <f t="shared" si="3"/>
        <v>0</v>
      </c>
    </row>
    <row r="178" spans="2:9" ht="13.5" thickBot="1">
      <c r="B178" s="1169" t="s">
        <v>199</v>
      </c>
      <c r="C178" s="1170" t="s">
        <v>19</v>
      </c>
      <c r="D178" s="820"/>
      <c r="E178" s="1177">
        <f>E181/E175*1000</f>
        <v>32.514566617870237</v>
      </c>
      <c r="F178" s="1178">
        <f t="shared" ref="F178:G178" si="4">F181/F175*1000</f>
        <v>42.78659352478698</v>
      </c>
      <c r="G178" s="1179">
        <f t="shared" si="4"/>
        <v>36.40571577539756</v>
      </c>
    </row>
    <row r="179" spans="2:9">
      <c r="B179" s="1113" t="s">
        <v>243</v>
      </c>
      <c r="C179" s="1114" t="s">
        <v>19</v>
      </c>
      <c r="E179" s="1168">
        <f>E165</f>
        <v>25.5</v>
      </c>
      <c r="F179" s="1115">
        <f>F165</f>
        <v>27.29</v>
      </c>
      <c r="G179" s="1116">
        <f>ROUND(G182/G176*1000,2)</f>
        <v>26.18</v>
      </c>
      <c r="H179" s="1181">
        <f>F179/E179</f>
        <v>1.0701960784313724</v>
      </c>
    </row>
    <row r="180" spans="2:9" ht="13.5" thickBot="1">
      <c r="B180" s="1108" t="s">
        <v>627</v>
      </c>
      <c r="C180" s="1109" t="s">
        <v>19</v>
      </c>
      <c r="E180" s="1172">
        <f>E178</f>
        <v>32.514566617870237</v>
      </c>
      <c r="F180" s="1173">
        <f>F178</f>
        <v>42.78659352478698</v>
      </c>
      <c r="G180" s="1124">
        <f>ROUND(G183/G177*1000,2)</f>
        <v>36.409999999999997</v>
      </c>
    </row>
    <row r="181" spans="2:9" ht="26.25" thickBot="1">
      <c r="B181" s="1194" t="s">
        <v>628</v>
      </c>
      <c r="C181" s="1129" t="s">
        <v>1</v>
      </c>
      <c r="D181" s="820"/>
      <c r="E181" s="1195">
        <f>E130</f>
        <v>5384.62</v>
      </c>
      <c r="F181" s="1196">
        <f>F130</f>
        <v>4320.9799999999996</v>
      </c>
      <c r="G181" s="1175">
        <f>F181+E181</f>
        <v>9705.5999999999985</v>
      </c>
      <c r="H181" s="1017" t="s">
        <v>670</v>
      </c>
    </row>
    <row r="182" spans="2:9" ht="16.899999999999999" customHeight="1">
      <c r="B182" s="1113" t="s">
        <v>243</v>
      </c>
      <c r="C182" s="1125" t="s">
        <v>1</v>
      </c>
      <c r="E182" s="1126">
        <f>ROUND(E176*E179/1000,2)</f>
        <v>241.7</v>
      </c>
      <c r="F182" s="1127">
        <f>ROUND(F176*F179/1000,2)</f>
        <v>157.01</v>
      </c>
      <c r="G182" s="1180">
        <f>F182+E182</f>
        <v>398.71</v>
      </c>
      <c r="H182" s="1653" t="s">
        <v>666</v>
      </c>
    </row>
    <row r="183" spans="2:9" ht="13.5" thickBot="1">
      <c r="B183" s="1108" t="s">
        <v>627</v>
      </c>
      <c r="C183" s="1132" t="s">
        <v>1</v>
      </c>
      <c r="E183" s="1110">
        <f>ROUND(E177*E180/1000,2)</f>
        <v>5076.43</v>
      </c>
      <c r="F183" s="1133">
        <f t="shared" ref="F183" si="5">ROUND(F177*F180/1000,2)</f>
        <v>4074.81</v>
      </c>
      <c r="G183" s="1134">
        <f>F183+E183</f>
        <v>9151.24</v>
      </c>
      <c r="H183" s="1654"/>
    </row>
    <row r="184" spans="2:9" ht="39" thickBot="1">
      <c r="B184" s="1135" t="s">
        <v>671</v>
      </c>
      <c r="C184" s="1136"/>
      <c r="D184" s="820"/>
      <c r="E184" s="1138">
        <f>E181-E182-E183</f>
        <v>66.489999999999782</v>
      </c>
      <c r="F184" s="1138">
        <f>F181-F182-F183</f>
        <v>89.1599999999994</v>
      </c>
      <c r="G184" s="1139">
        <f>G181-G182-G183</f>
        <v>155.64999999999964</v>
      </c>
    </row>
    <row r="185" spans="2:9">
      <c r="E185" s="15"/>
      <c r="F185" s="15"/>
      <c r="G185" s="15"/>
    </row>
    <row r="186" spans="2:9">
      <c r="C186" s="2"/>
      <c r="D186" s="2"/>
      <c r="E186" s="2"/>
      <c r="F186" s="2"/>
      <c r="G186" s="2"/>
    </row>
    <row r="187" spans="2:9">
      <c r="B187" s="2" t="s">
        <v>672</v>
      </c>
      <c r="C187" s="2"/>
      <c r="D187" s="2"/>
      <c r="E187" s="2"/>
      <c r="F187" s="2"/>
      <c r="G187" s="2"/>
    </row>
    <row r="188" spans="2:9" ht="25.5">
      <c r="B188" s="2" t="s">
        <v>673</v>
      </c>
      <c r="C188" s="2"/>
      <c r="D188" s="2"/>
      <c r="E188" s="1174">
        <f>E189+E190</f>
        <v>0</v>
      </c>
      <c r="F188" s="1174">
        <f>F189+F190</f>
        <v>0</v>
      </c>
      <c r="G188" s="1174">
        <f>E188+F188</f>
        <v>0</v>
      </c>
    </row>
    <row r="189" spans="2:9">
      <c r="B189" s="2" t="s">
        <v>335</v>
      </c>
      <c r="C189" s="2"/>
      <c r="D189" s="2"/>
      <c r="E189" s="1174">
        <f>E176+E162-'Тарифное меню_!!'!H38</f>
        <v>0</v>
      </c>
      <c r="F189" s="1174">
        <f>F176+F162-'Тарифное меню_!!'!I38</f>
        <v>0</v>
      </c>
      <c r="G189" s="1174">
        <f>G176+G162-'Тарифное меню_!!'!J38</f>
        <v>0</v>
      </c>
    </row>
    <row r="190" spans="2:9">
      <c r="B190" s="2" t="s">
        <v>662</v>
      </c>
      <c r="C190" s="2"/>
      <c r="D190" s="2"/>
      <c r="E190" s="1174">
        <f>E177+E163-'Тарифное меню_!!'!H33</f>
        <v>0</v>
      </c>
      <c r="F190" s="1174">
        <f>F177+F163-'Тарифное меню_!!'!I33</f>
        <v>0</v>
      </c>
      <c r="G190" s="1174">
        <f>G177+G163-'Тарифное меню_!!'!J33</f>
        <v>0</v>
      </c>
    </row>
    <row r="191" spans="2:9">
      <c r="C191" s="2"/>
      <c r="D191" s="2"/>
      <c r="E191" s="2"/>
      <c r="F191" s="2"/>
      <c r="G191" s="2"/>
    </row>
    <row r="192" spans="2:9">
      <c r="B192" s="2" t="s">
        <v>674</v>
      </c>
      <c r="C192" s="2"/>
      <c r="D192" s="2"/>
      <c r="E192" s="1174">
        <f>E182+E183+E168+E169-'Тарифное меню_!!'!H27</f>
        <v>-90.519999999999527</v>
      </c>
      <c r="F192" s="1174">
        <f>F182+F183+F168+F169-'Тарифное меню_!!'!I27</f>
        <v>90.519999999999527</v>
      </c>
      <c r="G192" s="1174">
        <f>G182+G183+G168+G169-'Тарифное меню_!!'!J27</f>
        <v>0</v>
      </c>
    </row>
    <row r="193" spans="2:8">
      <c r="B193" s="2" t="s">
        <v>335</v>
      </c>
      <c r="C193" s="2"/>
      <c r="D193" s="2"/>
      <c r="E193" s="1174">
        <f>E182+E168-'Тарифное меню_!!'!H37</f>
        <v>0</v>
      </c>
      <c r="F193" s="1174">
        <f>F182+F168-'Тарифное меню_!!'!I37</f>
        <v>0</v>
      </c>
      <c r="G193" s="1174">
        <f>G182+G168-'Тарифное меню_!!'!J37</f>
        <v>0</v>
      </c>
    </row>
    <row r="194" spans="2:8" ht="25.5">
      <c r="B194" s="2" t="s">
        <v>662</v>
      </c>
      <c r="C194" s="2"/>
      <c r="D194" s="2"/>
      <c r="E194" s="1174">
        <f>E183+E169-'Тарифное меню_!!'!H32</f>
        <v>-90.519999999999527</v>
      </c>
      <c r="F194" s="1174">
        <f>F183+F169-'Тарифное меню_!!'!I32</f>
        <v>90.520000000001346</v>
      </c>
      <c r="G194" s="1174">
        <f>G183+G169-'Тарифное меню_!!'!J32</f>
        <v>0</v>
      </c>
      <c r="H194" s="2" t="s">
        <v>675</v>
      </c>
    </row>
    <row r="195" spans="2:8">
      <c r="C195" s="2"/>
      <c r="D195" s="2"/>
      <c r="E195" s="2"/>
      <c r="F195" s="2"/>
      <c r="G195" s="2"/>
    </row>
    <row r="196" spans="2:8">
      <c r="C196" s="2"/>
      <c r="D196" s="2"/>
      <c r="E196" s="2"/>
      <c r="F196" s="2"/>
      <c r="G196" s="2"/>
    </row>
    <row r="197" spans="2:8">
      <c r="B197" s="2" t="s">
        <v>677</v>
      </c>
      <c r="C197" s="2"/>
      <c r="D197" s="2">
        <f>'Кальк. корр.2019 (ДИ)'!V19+'Кальк. корр.2019 (ДИ)'!AA19</f>
        <v>4707.9699999999993</v>
      </c>
      <c r="E197" s="1174">
        <f>G105+G113+G117</f>
        <v>4707.97</v>
      </c>
      <c r="F197" s="1183">
        <f>E197-D197</f>
        <v>0</v>
      </c>
      <c r="G197" s="2"/>
    </row>
    <row r="198" spans="2:8">
      <c r="B198" s="2" t="s">
        <v>678</v>
      </c>
      <c r="C198" s="2"/>
      <c r="D198" s="1182">
        <f>G130</f>
        <v>9705.5999999999985</v>
      </c>
      <c r="E198" s="2">
        <f>'Кальк. корр.2019 (ДИ)'!V20</f>
        <v>9705.5999999999985</v>
      </c>
      <c r="F198" s="1183">
        <f>E198-D198</f>
        <v>0</v>
      </c>
      <c r="G198" s="2"/>
    </row>
    <row r="199" spans="2:8">
      <c r="C199" s="2"/>
      <c r="D199" s="2"/>
      <c r="E199" s="2"/>
      <c r="F199" s="2"/>
      <c r="G199" s="2"/>
    </row>
    <row r="200" spans="2:8">
      <c r="C200" s="2"/>
      <c r="D200" s="2"/>
      <c r="E200" s="2"/>
      <c r="F200" s="2"/>
      <c r="G200" s="2"/>
    </row>
    <row r="201" spans="2:8">
      <c r="C201" s="2"/>
      <c r="D201" s="2"/>
      <c r="E201" s="2"/>
      <c r="F201" s="2"/>
      <c r="G201" s="2"/>
    </row>
    <row r="202" spans="2:8">
      <c r="C202" s="2"/>
      <c r="D202" s="2"/>
      <c r="E202" s="2"/>
      <c r="F202" s="2"/>
      <c r="G202" s="2"/>
    </row>
    <row r="203" spans="2:8">
      <c r="C203" s="2"/>
      <c r="D203" s="2"/>
      <c r="E203" s="2"/>
      <c r="F203" s="2"/>
      <c r="G203" s="2"/>
    </row>
    <row r="204" spans="2:8">
      <c r="C204" s="2"/>
      <c r="D204" s="2"/>
      <c r="E204" s="2"/>
      <c r="F204" s="2"/>
      <c r="G204" s="2"/>
    </row>
    <row r="205" spans="2:8">
      <c r="C205" s="2"/>
      <c r="D205" s="2"/>
      <c r="E205" s="2"/>
      <c r="F205" s="2"/>
      <c r="G205" s="2"/>
    </row>
    <row r="206" spans="2:8">
      <c r="C206" s="2"/>
      <c r="D206" s="2"/>
      <c r="E206" s="2"/>
      <c r="F206" s="2"/>
      <c r="G206" s="2"/>
    </row>
    <row r="207" spans="2:8">
      <c r="C207" s="2"/>
      <c r="D207" s="2"/>
      <c r="E207" s="2"/>
      <c r="F207" s="2"/>
      <c r="G207" s="2"/>
    </row>
    <row r="208" spans="2:8">
      <c r="C208" s="2"/>
      <c r="D208" s="2"/>
      <c r="E208" s="2"/>
      <c r="F208" s="2"/>
      <c r="G208" s="2"/>
    </row>
    <row r="209" spans="3:7">
      <c r="C209" s="2"/>
      <c r="D209" s="2"/>
      <c r="E209" s="2"/>
      <c r="F209" s="2"/>
      <c r="G209" s="2"/>
    </row>
    <row r="210" spans="3:7">
      <c r="C210" s="2"/>
      <c r="D210" s="2"/>
      <c r="E210" s="2"/>
      <c r="F210" s="2"/>
      <c r="G210" s="2"/>
    </row>
    <row r="211" spans="3:7">
      <c r="C211" s="2"/>
      <c r="D211" s="2"/>
      <c r="E211" s="2"/>
      <c r="F211" s="2"/>
      <c r="G211" s="2"/>
    </row>
    <row r="212" spans="3:7">
      <c r="C212" s="2"/>
      <c r="D212" s="2"/>
      <c r="E212" s="2"/>
      <c r="F212" s="2"/>
      <c r="G212" s="2"/>
    </row>
    <row r="213" spans="3:7">
      <c r="C213" s="2"/>
      <c r="D213" s="2"/>
      <c r="E213" s="2"/>
      <c r="F213" s="2"/>
      <c r="G213" s="2"/>
    </row>
    <row r="214" spans="3:7">
      <c r="C214" s="2"/>
      <c r="D214" s="2"/>
      <c r="E214" s="2"/>
      <c r="F214" s="2"/>
      <c r="G214" s="2"/>
    </row>
    <row r="215" spans="3:7">
      <c r="C215" s="2"/>
      <c r="D215" s="2"/>
      <c r="E215" s="2"/>
      <c r="F215" s="2"/>
      <c r="G215" s="2"/>
    </row>
    <row r="216" spans="3:7">
      <c r="C216" s="2"/>
      <c r="D216" s="2"/>
      <c r="E216" s="2"/>
      <c r="F216" s="2"/>
      <c r="G216" s="2"/>
    </row>
    <row r="217" spans="3:7">
      <c r="C217" s="2"/>
      <c r="D217" s="2"/>
      <c r="E217" s="2"/>
      <c r="F217" s="2"/>
      <c r="G217" s="2"/>
    </row>
    <row r="218" spans="3:7">
      <c r="C218" s="2"/>
      <c r="D218" s="2"/>
      <c r="E218" s="2"/>
      <c r="F218" s="2"/>
      <c r="G218" s="2"/>
    </row>
    <row r="219" spans="3:7">
      <c r="C219" s="2"/>
      <c r="D219" s="2"/>
      <c r="E219" s="2"/>
      <c r="F219" s="2"/>
      <c r="G219" s="2"/>
    </row>
    <row r="220" spans="3:7">
      <c r="C220" s="2"/>
      <c r="D220" s="2"/>
      <c r="E220" s="2"/>
      <c r="F220" s="2"/>
      <c r="G220" s="2"/>
    </row>
    <row r="221" spans="3:7">
      <c r="C221" s="2"/>
      <c r="D221" s="2"/>
      <c r="E221" s="2"/>
      <c r="F221" s="2"/>
      <c r="G221" s="2"/>
    </row>
    <row r="222" spans="3:7">
      <c r="C222" s="2"/>
      <c r="D222" s="2"/>
      <c r="E222" s="2"/>
      <c r="F222" s="2"/>
      <c r="G222" s="2"/>
    </row>
    <row r="223" spans="3:7">
      <c r="C223" s="2"/>
      <c r="D223" s="2"/>
      <c r="E223" s="2"/>
      <c r="F223" s="2"/>
      <c r="G223" s="2"/>
    </row>
    <row r="224" spans="3:7">
      <c r="C224" s="2"/>
      <c r="D224" s="2"/>
      <c r="E224" s="2"/>
      <c r="F224" s="2"/>
      <c r="G224" s="2"/>
    </row>
    <row r="225" spans="3:7">
      <c r="C225" s="2"/>
      <c r="D225" s="2"/>
      <c r="E225" s="2"/>
      <c r="F225" s="2"/>
      <c r="G225" s="2"/>
    </row>
    <row r="226" spans="3:7">
      <c r="C226" s="2"/>
      <c r="D226" s="2"/>
      <c r="E226" s="2"/>
      <c r="F226" s="2"/>
      <c r="G226" s="2"/>
    </row>
    <row r="227" spans="3:7">
      <c r="C227" s="2"/>
      <c r="D227" s="2"/>
      <c r="E227" s="2"/>
      <c r="F227" s="2"/>
      <c r="G227" s="2"/>
    </row>
    <row r="228" spans="3:7">
      <c r="C228" s="2"/>
      <c r="D228" s="2"/>
      <c r="E228" s="2"/>
      <c r="F228" s="2"/>
      <c r="G228" s="2"/>
    </row>
    <row r="229" spans="3:7">
      <c r="C229" s="2"/>
      <c r="D229" s="2"/>
      <c r="E229" s="2"/>
      <c r="F229" s="2"/>
      <c r="G229" s="2"/>
    </row>
    <row r="230" spans="3:7">
      <c r="C230" s="2"/>
      <c r="D230" s="2"/>
      <c r="E230" s="2"/>
      <c r="F230" s="2"/>
      <c r="G230" s="2"/>
    </row>
    <row r="231" spans="3:7">
      <c r="C231" s="2"/>
      <c r="D231" s="2"/>
      <c r="E231" s="2"/>
      <c r="F231" s="2"/>
      <c r="G231" s="2"/>
    </row>
    <row r="232" spans="3:7">
      <c r="C232" s="2"/>
      <c r="D232" s="2"/>
      <c r="E232" s="2"/>
      <c r="F232" s="2"/>
      <c r="G232" s="2"/>
    </row>
    <row r="233" spans="3:7">
      <c r="C233" s="2"/>
      <c r="D233" s="2"/>
      <c r="E233" s="2"/>
      <c r="F233" s="2"/>
      <c r="G233" s="2"/>
    </row>
    <row r="234" spans="3:7">
      <c r="C234" s="2"/>
      <c r="D234" s="2"/>
      <c r="E234" s="2"/>
      <c r="F234" s="2"/>
      <c r="G234" s="2"/>
    </row>
    <row r="235" spans="3:7">
      <c r="C235" s="2"/>
      <c r="D235" s="2"/>
      <c r="E235" s="2"/>
      <c r="F235" s="2"/>
      <c r="G235" s="2"/>
    </row>
    <row r="236" spans="3:7">
      <c r="C236" s="2"/>
      <c r="D236" s="2"/>
      <c r="E236" s="2"/>
      <c r="F236" s="2"/>
      <c r="G236" s="2"/>
    </row>
    <row r="237" spans="3:7">
      <c r="C237" s="2"/>
      <c r="D237" s="2"/>
      <c r="E237" s="2"/>
      <c r="F237" s="2"/>
      <c r="G237" s="2"/>
    </row>
    <row r="238" spans="3:7">
      <c r="C238" s="2"/>
      <c r="D238" s="2"/>
      <c r="E238" s="2"/>
      <c r="F238" s="2"/>
      <c r="G238" s="2"/>
    </row>
    <row r="239" spans="3:7">
      <c r="C239" s="2"/>
      <c r="D239" s="2"/>
      <c r="E239" s="2"/>
      <c r="F239" s="2"/>
      <c r="G239" s="2"/>
    </row>
    <row r="240" spans="3:7">
      <c r="C240" s="2"/>
      <c r="D240" s="2"/>
      <c r="E240" s="2"/>
      <c r="F240" s="2"/>
      <c r="G240" s="2"/>
    </row>
    <row r="241" spans="3:7">
      <c r="C241" s="2"/>
      <c r="D241" s="2"/>
      <c r="E241" s="2"/>
      <c r="F241" s="2"/>
      <c r="G241" s="2"/>
    </row>
    <row r="242" spans="3:7">
      <c r="C242" s="2"/>
      <c r="D242" s="2"/>
      <c r="E242" s="2"/>
      <c r="F242" s="2"/>
      <c r="G242" s="2"/>
    </row>
    <row r="243" spans="3:7">
      <c r="C243" s="2"/>
      <c r="D243" s="2"/>
      <c r="E243" s="2"/>
      <c r="F243" s="2"/>
      <c r="G243" s="2"/>
    </row>
    <row r="244" spans="3:7">
      <c r="C244" s="2"/>
      <c r="D244" s="2"/>
      <c r="E244" s="2"/>
      <c r="F244" s="2"/>
      <c r="G244" s="2"/>
    </row>
    <row r="245" spans="3:7">
      <c r="C245" s="2"/>
      <c r="D245" s="2"/>
      <c r="E245" s="2"/>
      <c r="F245" s="2"/>
      <c r="G245" s="2"/>
    </row>
    <row r="246" spans="3:7">
      <c r="C246" s="2"/>
      <c r="D246" s="2"/>
      <c r="E246" s="2"/>
      <c r="F246" s="2"/>
      <c r="G246" s="2"/>
    </row>
    <row r="247" spans="3:7">
      <c r="C247" s="2"/>
      <c r="D247" s="2"/>
      <c r="E247" s="2"/>
      <c r="F247" s="2"/>
      <c r="G247" s="2"/>
    </row>
    <row r="248" spans="3:7">
      <c r="C248" s="2"/>
      <c r="D248" s="2"/>
      <c r="E248" s="2"/>
      <c r="F248" s="2"/>
      <c r="G248" s="2"/>
    </row>
    <row r="249" spans="3:7">
      <c r="C249" s="2"/>
      <c r="D249" s="2"/>
      <c r="E249" s="2"/>
      <c r="F249" s="2"/>
      <c r="G249" s="2"/>
    </row>
    <row r="250" spans="3:7">
      <c r="C250" s="2"/>
      <c r="D250" s="2"/>
      <c r="E250" s="2"/>
      <c r="F250" s="2"/>
      <c r="G250" s="2"/>
    </row>
    <row r="251" spans="3:7">
      <c r="C251" s="2"/>
      <c r="D251" s="2"/>
      <c r="E251" s="2"/>
      <c r="F251" s="2"/>
      <c r="G251" s="2"/>
    </row>
    <row r="252" spans="3:7">
      <c r="C252" s="2"/>
      <c r="D252" s="2"/>
      <c r="E252" s="2"/>
      <c r="F252" s="2"/>
      <c r="G252" s="2"/>
    </row>
    <row r="253" spans="3:7">
      <c r="C253" s="2"/>
      <c r="D253" s="2"/>
      <c r="E253" s="2"/>
      <c r="F253" s="2"/>
      <c r="G253" s="2"/>
    </row>
    <row r="254" spans="3:7">
      <c r="C254" s="2"/>
      <c r="D254" s="2"/>
      <c r="E254" s="2"/>
      <c r="F254" s="2"/>
      <c r="G254" s="2"/>
    </row>
    <row r="255" spans="3:7">
      <c r="C255" s="2"/>
      <c r="D255" s="2"/>
      <c r="E255" s="2"/>
      <c r="F255" s="2"/>
      <c r="G255" s="2"/>
    </row>
    <row r="256" spans="3:7">
      <c r="C256" s="2"/>
      <c r="D256" s="2"/>
      <c r="E256" s="2"/>
      <c r="F256" s="2"/>
      <c r="G256" s="2"/>
    </row>
    <row r="257" spans="3:7">
      <c r="C257" s="2"/>
      <c r="D257" s="2"/>
      <c r="E257" s="2"/>
      <c r="F257" s="2"/>
      <c r="G257" s="2"/>
    </row>
    <row r="258" spans="3:7">
      <c r="C258" s="2"/>
      <c r="D258" s="2"/>
      <c r="E258" s="2"/>
      <c r="F258" s="2"/>
      <c r="G258" s="2"/>
    </row>
    <row r="259" spans="3:7">
      <c r="C259" s="2"/>
      <c r="D259" s="2"/>
      <c r="E259" s="2"/>
      <c r="F259" s="2"/>
      <c r="G259" s="2"/>
    </row>
    <row r="260" spans="3:7">
      <c r="C260" s="2"/>
      <c r="D260" s="2"/>
      <c r="E260" s="2"/>
      <c r="F260" s="2"/>
      <c r="G260" s="2"/>
    </row>
    <row r="261" spans="3:7">
      <c r="C261" s="2"/>
      <c r="D261" s="2"/>
      <c r="E261" s="2"/>
      <c r="F261" s="2"/>
      <c r="G261" s="2"/>
    </row>
    <row r="262" spans="3:7">
      <c r="C262" s="2"/>
      <c r="D262" s="2"/>
      <c r="E262" s="2"/>
      <c r="F262" s="2"/>
      <c r="G262" s="2"/>
    </row>
    <row r="263" spans="3:7">
      <c r="C263" s="2"/>
      <c r="D263" s="2"/>
      <c r="E263" s="2"/>
      <c r="F263" s="2"/>
      <c r="G263" s="2"/>
    </row>
    <row r="264" spans="3:7">
      <c r="C264" s="2"/>
      <c r="D264" s="2"/>
      <c r="E264" s="2"/>
      <c r="F264" s="2"/>
      <c r="G264" s="2"/>
    </row>
    <row r="265" spans="3:7">
      <c r="C265" s="2"/>
      <c r="D265" s="2"/>
      <c r="E265" s="2"/>
      <c r="F265" s="2"/>
      <c r="G265" s="2"/>
    </row>
    <row r="266" spans="3:7">
      <c r="C266" s="2"/>
      <c r="D266" s="2"/>
      <c r="E266" s="2"/>
      <c r="F266" s="2"/>
      <c r="G266" s="2"/>
    </row>
    <row r="267" spans="3:7">
      <c r="C267" s="2"/>
      <c r="D267" s="2"/>
      <c r="E267" s="2"/>
      <c r="F267" s="2"/>
      <c r="G267" s="2"/>
    </row>
    <row r="268" spans="3:7">
      <c r="C268" s="2"/>
      <c r="D268" s="2"/>
      <c r="E268" s="2"/>
      <c r="F268" s="2"/>
      <c r="G268" s="2"/>
    </row>
    <row r="269" spans="3:7">
      <c r="C269" s="2"/>
      <c r="D269" s="2"/>
      <c r="E269" s="2"/>
      <c r="F269" s="2"/>
      <c r="G269" s="2"/>
    </row>
    <row r="270" spans="3:7">
      <c r="C270" s="2"/>
      <c r="D270" s="2"/>
      <c r="E270" s="2"/>
      <c r="F270" s="2"/>
      <c r="G270" s="2"/>
    </row>
    <row r="271" spans="3:7">
      <c r="C271" s="2"/>
      <c r="D271" s="2"/>
      <c r="E271" s="2"/>
      <c r="F271" s="2"/>
      <c r="G271" s="2"/>
    </row>
    <row r="272" spans="3:7">
      <c r="C272" s="2"/>
      <c r="D272" s="2"/>
      <c r="E272" s="2"/>
      <c r="F272" s="2"/>
      <c r="G272" s="2"/>
    </row>
    <row r="273" spans="3:7">
      <c r="C273" s="2"/>
      <c r="D273" s="2"/>
      <c r="E273" s="2"/>
      <c r="F273" s="2"/>
      <c r="G273" s="2"/>
    </row>
  </sheetData>
  <mergeCells count="10">
    <mergeCell ref="H168:H169"/>
    <mergeCell ref="H182:H183"/>
    <mergeCell ref="B2:E2"/>
    <mergeCell ref="B34:E34"/>
    <mergeCell ref="B147:G147"/>
    <mergeCell ref="E173:G173"/>
    <mergeCell ref="E159:G159"/>
    <mergeCell ref="B119:E119"/>
    <mergeCell ref="B88:E88"/>
    <mergeCell ref="B155:D155"/>
  </mergeCells>
  <pageMargins left="0.70866141732283472" right="0.70866141732283472" top="0.74803149606299213" bottom="0.74803149606299213" header="0.31496062992125984" footer="0.31496062992125984"/>
  <pageSetup paperSize="9" scale="36" fitToHeight="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8"/>
  <sheetViews>
    <sheetView view="pageBreakPreview" topLeftCell="A18" zoomScale="60" zoomScaleNormal="100" workbookViewId="0">
      <selection activeCell="F38" sqref="F38"/>
    </sheetView>
  </sheetViews>
  <sheetFormatPr defaultRowHeight="15.75" outlineLevelRow="1" outlineLevelCol="1"/>
  <cols>
    <col min="1" max="1" width="3.5" style="667" customWidth="1"/>
    <col min="2" max="2" width="7.625" customWidth="1"/>
    <col min="3" max="3" width="62.625" customWidth="1"/>
    <col min="4" max="5" width="16.125" customWidth="1"/>
    <col min="6" max="6" width="17.375" customWidth="1"/>
    <col min="7" max="8" width="14.75" customWidth="1"/>
    <col min="9" max="10" width="14.75" hidden="1" customWidth="1" outlineLevel="1"/>
    <col min="11" max="11" width="39.625" customWidth="1" collapsed="1"/>
    <col min="12" max="12" width="20.125" style="670" customWidth="1"/>
  </cols>
  <sheetData>
    <row r="1" spans="1:12" s="667" customFormat="1">
      <c r="A1" s="691"/>
      <c r="B1" s="691"/>
      <c r="C1" s="691"/>
      <c r="D1" s="691"/>
      <c r="E1" s="691"/>
      <c r="F1" s="691"/>
      <c r="G1" s="691"/>
      <c r="H1" s="691"/>
      <c r="I1" s="691"/>
      <c r="J1" s="691"/>
      <c r="L1" s="695"/>
    </row>
    <row r="2" spans="1:12" s="667" customFormat="1" ht="18.75">
      <c r="A2" s="691"/>
      <c r="B2" s="713" t="s">
        <v>423</v>
      </c>
      <c r="C2" s="691"/>
      <c r="D2" s="691"/>
      <c r="E2" s="691"/>
      <c r="F2" s="691"/>
      <c r="G2" s="691"/>
      <c r="H2" s="691"/>
      <c r="I2" s="691"/>
      <c r="J2" s="691"/>
      <c r="L2" s="695"/>
    </row>
    <row r="3" spans="1:12" s="667" customFormat="1" ht="26.45" customHeight="1" thickBot="1">
      <c r="A3" s="691"/>
      <c r="B3" s="691"/>
      <c r="C3" s="691"/>
      <c r="D3" s="691"/>
      <c r="E3" s="691"/>
      <c r="F3" s="691"/>
      <c r="G3" s="691"/>
      <c r="H3" s="691"/>
      <c r="I3" s="691"/>
      <c r="J3" s="691"/>
      <c r="L3" s="695"/>
    </row>
    <row r="4" spans="1:12" s="667" customFormat="1" ht="16.5" thickBot="1">
      <c r="A4" s="691"/>
      <c r="B4" s="1668" t="s">
        <v>80</v>
      </c>
      <c r="C4" s="1668" t="s">
        <v>10</v>
      </c>
      <c r="D4" s="1669" t="s">
        <v>188</v>
      </c>
      <c r="E4" s="1668" t="s">
        <v>189</v>
      </c>
      <c r="F4" s="1671" t="s">
        <v>394</v>
      </c>
      <c r="G4" s="1673"/>
      <c r="H4" s="1674"/>
      <c r="I4" s="1674"/>
      <c r="J4" s="1675"/>
      <c r="K4" s="1664" t="s">
        <v>395</v>
      </c>
      <c r="L4" s="695"/>
    </row>
    <row r="5" spans="1:12" s="667" customFormat="1" ht="32.25" thickBot="1">
      <c r="A5" s="691"/>
      <c r="B5" s="1668"/>
      <c r="C5" s="1668"/>
      <c r="D5" s="1670"/>
      <c r="E5" s="1668"/>
      <c r="F5" s="1672"/>
      <c r="G5" s="714" t="s">
        <v>396</v>
      </c>
      <c r="H5" s="714" t="s">
        <v>397</v>
      </c>
      <c r="I5" s="714" t="s">
        <v>398</v>
      </c>
      <c r="J5" s="714" t="s">
        <v>399</v>
      </c>
      <c r="K5" s="1665"/>
      <c r="L5" s="695"/>
    </row>
    <row r="6" spans="1:12" ht="42.6" customHeight="1">
      <c r="A6" s="691"/>
      <c r="B6" s="661">
        <v>1</v>
      </c>
      <c r="C6" s="671" t="s">
        <v>686</v>
      </c>
      <c r="D6" s="672"/>
      <c r="E6" s="673"/>
      <c r="F6" s="673"/>
      <c r="G6" s="674"/>
      <c r="H6" s="675"/>
      <c r="I6" s="675"/>
      <c r="J6" s="675"/>
      <c r="K6" s="1192" t="s">
        <v>685</v>
      </c>
    </row>
    <row r="7" spans="1:12" ht="34.5" hidden="1" customHeight="1">
      <c r="A7" s="691"/>
      <c r="B7" s="661"/>
      <c r="C7" s="678" t="s">
        <v>403</v>
      </c>
      <c r="D7" s="679"/>
      <c r="E7" s="680"/>
      <c r="F7" s="680"/>
      <c r="G7" s="888"/>
      <c r="H7" s="681"/>
      <c r="I7" s="681"/>
      <c r="J7" s="681"/>
      <c r="K7" s="677"/>
    </row>
    <row r="8" spans="1:12" ht="31.9" customHeight="1">
      <c r="A8" s="691"/>
      <c r="B8" s="661"/>
      <c r="C8" s="678" t="s">
        <v>400</v>
      </c>
      <c r="D8" s="682"/>
      <c r="E8" s="683"/>
      <c r="F8" s="684"/>
      <c r="G8" s="685"/>
      <c r="H8" s="686"/>
      <c r="I8" s="676"/>
      <c r="J8" s="676"/>
      <c r="K8" s="677"/>
    </row>
    <row r="9" spans="1:12" ht="47.25">
      <c r="A9" s="691"/>
      <c r="B9" s="661"/>
      <c r="C9" s="798" t="s">
        <v>191</v>
      </c>
      <c r="D9" s="679">
        <v>193517.15</v>
      </c>
      <c r="E9" s="680">
        <v>192136.95</v>
      </c>
      <c r="F9" s="1190">
        <f>D9-E9</f>
        <v>1380.1999999999825</v>
      </c>
      <c r="G9" s="687"/>
      <c r="H9" s="688"/>
      <c r="I9" s="676"/>
      <c r="J9" s="676"/>
      <c r="K9" s="1193" t="s">
        <v>689</v>
      </c>
      <c r="L9" s="670" t="s">
        <v>687</v>
      </c>
    </row>
    <row r="10" spans="1:12" ht="94.5">
      <c r="A10" s="691"/>
      <c r="B10" s="661"/>
      <c r="C10" s="798" t="s">
        <v>192</v>
      </c>
      <c r="D10" s="679"/>
      <c r="E10" s="680"/>
      <c r="F10" s="680"/>
      <c r="G10" s="687"/>
      <c r="H10" s="688"/>
      <c r="I10" s="676"/>
      <c r="J10" s="676"/>
      <c r="K10" s="677"/>
    </row>
    <row r="11" spans="1:12" ht="31.5">
      <c r="A11" s="691"/>
      <c r="B11" s="661"/>
      <c r="C11" s="798" t="s">
        <v>193</v>
      </c>
      <c r="D11" s="679"/>
      <c r="E11" s="680"/>
      <c r="F11" s="680"/>
      <c r="G11" s="687"/>
      <c r="H11" s="688"/>
      <c r="I11" s="676"/>
      <c r="J11" s="676"/>
      <c r="K11" s="677"/>
    </row>
    <row r="12" spans="1:12" ht="110.25">
      <c r="A12" s="691"/>
      <c r="B12" s="661"/>
      <c r="C12" s="798" t="s">
        <v>194</v>
      </c>
      <c r="D12" s="679"/>
      <c r="E12" s="680"/>
      <c r="F12" s="680">
        <v>-322.20999999999998</v>
      </c>
      <c r="G12" s="687">
        <f>F12*1.047*1.037</f>
        <v>-349.83596318999997</v>
      </c>
      <c r="H12" s="688"/>
      <c r="I12" s="676"/>
      <c r="J12" s="676"/>
      <c r="K12" s="1191" t="s">
        <v>401</v>
      </c>
    </row>
    <row r="13" spans="1:12" ht="42.6" customHeight="1">
      <c r="A13" s="691"/>
      <c r="B13" s="661">
        <v>1</v>
      </c>
      <c r="C13" s="671" t="s">
        <v>681</v>
      </c>
      <c r="D13" s="672"/>
      <c r="E13" s="673"/>
      <c r="F13" s="673"/>
      <c r="G13" s="674"/>
      <c r="H13" s="675"/>
      <c r="I13" s="675"/>
      <c r="J13" s="675"/>
      <c r="K13" s="797" t="s">
        <v>680</v>
      </c>
    </row>
    <row r="14" spans="1:12" ht="34.5" hidden="1" customHeight="1">
      <c r="A14" s="691"/>
      <c r="B14" s="661"/>
      <c r="C14" s="678" t="s">
        <v>403</v>
      </c>
      <c r="D14" s="679"/>
      <c r="E14" s="680"/>
      <c r="F14" s="680"/>
      <c r="G14" s="888"/>
      <c r="H14" s="681"/>
      <c r="I14" s="681"/>
      <c r="J14" s="681"/>
      <c r="K14" s="677"/>
    </row>
    <row r="15" spans="1:12" ht="31.9" customHeight="1">
      <c r="A15" s="691"/>
      <c r="B15" s="661"/>
      <c r="C15" s="678" t="s">
        <v>400</v>
      </c>
      <c r="D15" s="682"/>
      <c r="E15" s="683"/>
      <c r="F15" s="684"/>
      <c r="G15" s="685"/>
      <c r="H15" s="686"/>
      <c r="I15" s="676"/>
      <c r="J15" s="676"/>
      <c r="K15" s="677"/>
    </row>
    <row r="16" spans="1:12" ht="47.25">
      <c r="A16" s="691"/>
      <c r="B16" s="661"/>
      <c r="C16" s="798" t="s">
        <v>191</v>
      </c>
      <c r="D16" s="679">
        <v>200589.69</v>
      </c>
      <c r="E16" s="680">
        <v>204900.39</v>
      </c>
      <c r="F16" s="680">
        <f>D16-E16</f>
        <v>-4310.7000000000116</v>
      </c>
      <c r="G16" s="687"/>
      <c r="H16" s="688">
        <f>ROUND(F16*индексы!$G$8*индексы!$H$8,2)</f>
        <v>-4630.7299999999996</v>
      </c>
      <c r="I16" s="676"/>
      <c r="J16" s="676"/>
      <c r="K16" s="677"/>
      <c r="L16" s="1197">
        <f>F16/2</f>
        <v>-2155.3500000000058</v>
      </c>
    </row>
    <row r="17" spans="1:12" ht="94.5">
      <c r="A17" s="691"/>
      <c r="B17" s="661"/>
      <c r="C17" s="798" t="s">
        <v>192</v>
      </c>
      <c r="D17" s="679"/>
      <c r="E17" s="680"/>
      <c r="F17" s="680"/>
      <c r="G17" s="687"/>
      <c r="H17" s="688"/>
      <c r="I17" s="676"/>
      <c r="J17" s="676"/>
      <c r="K17" s="677"/>
    </row>
    <row r="18" spans="1:12" ht="31.5">
      <c r="A18" s="691"/>
      <c r="B18" s="661"/>
      <c r="C18" s="798" t="s">
        <v>193</v>
      </c>
      <c r="D18" s="679"/>
      <c r="E18" s="680"/>
      <c r="F18" s="680"/>
      <c r="G18" s="687"/>
      <c r="H18" s="688"/>
      <c r="I18" s="676"/>
      <c r="J18" s="676"/>
      <c r="K18" s="677"/>
    </row>
    <row r="19" spans="1:12" ht="110.25">
      <c r="A19" s="691"/>
      <c r="B19" s="661"/>
      <c r="C19" s="798" t="s">
        <v>194</v>
      </c>
      <c r="D19" s="679"/>
      <c r="E19" s="680"/>
      <c r="F19" s="680">
        <v>-2026.65</v>
      </c>
      <c r="G19" s="687"/>
      <c r="H19" s="688">
        <f>ROUND(F19,2)</f>
        <v>-2026.65</v>
      </c>
      <c r="I19" s="676"/>
      <c r="J19" s="676"/>
      <c r="K19" s="1191" t="s">
        <v>688</v>
      </c>
    </row>
    <row r="20" spans="1:12" ht="40.5" customHeight="1">
      <c r="A20" s="691"/>
      <c r="B20" s="661">
        <v>2</v>
      </c>
      <c r="C20" s="671" t="s">
        <v>682</v>
      </c>
      <c r="D20" s="672"/>
      <c r="E20" s="673"/>
      <c r="F20" s="673"/>
      <c r="G20" s="674"/>
      <c r="H20" s="675">
        <f>SUM(H22:H25)</f>
        <v>0</v>
      </c>
      <c r="I20" s="675">
        <f>SUM(I22:I25)</f>
        <v>0</v>
      </c>
      <c r="J20" s="675">
        <f>SUM(J22:J25)</f>
        <v>0</v>
      </c>
      <c r="K20" s="797"/>
    </row>
    <row r="21" spans="1:12" s="667" customFormat="1" ht="28.5" customHeight="1" thickBot="1">
      <c r="A21" s="691"/>
      <c r="B21" s="692"/>
      <c r="C21" s="678" t="s">
        <v>400</v>
      </c>
      <c r="D21" s="682"/>
      <c r="E21" s="683"/>
      <c r="F21" s="684"/>
      <c r="G21" s="693"/>
      <c r="H21" s="686"/>
      <c r="I21" s="686"/>
      <c r="J21" s="686"/>
      <c r="K21" s="694"/>
      <c r="L21" s="695"/>
    </row>
    <row r="22" spans="1:12" s="667" customFormat="1" ht="47.25" hidden="1" outlineLevel="1">
      <c r="A22" s="691"/>
      <c r="B22" s="692"/>
      <c r="C22" s="798" t="s">
        <v>191</v>
      </c>
      <c r="D22" s="679"/>
      <c r="E22" s="680"/>
      <c r="F22" s="680"/>
      <c r="G22" s="888"/>
      <c r="H22" s="688"/>
      <c r="I22" s="688"/>
      <c r="J22" s="688"/>
      <c r="K22" s="797"/>
      <c r="L22" s="695"/>
    </row>
    <row r="23" spans="1:12" s="667" customFormat="1" ht="94.5" hidden="1" outlineLevel="1">
      <c r="A23" s="691"/>
      <c r="B23" s="692"/>
      <c r="C23" s="798" t="s">
        <v>192</v>
      </c>
      <c r="D23" s="679"/>
      <c r="E23" s="680"/>
      <c r="F23" s="680"/>
      <c r="G23" s="888"/>
      <c r="H23" s="688"/>
      <c r="I23" s="688"/>
      <c r="J23" s="688"/>
      <c r="K23" s="694"/>
      <c r="L23" s="695"/>
    </row>
    <row r="24" spans="1:12" s="667" customFormat="1" ht="31.5" hidden="1" outlineLevel="1">
      <c r="A24" s="691"/>
      <c r="B24" s="692"/>
      <c r="C24" s="798" t="s">
        <v>193</v>
      </c>
      <c r="D24" s="679"/>
      <c r="E24" s="680"/>
      <c r="F24" s="680"/>
      <c r="G24" s="888"/>
      <c r="H24" s="688"/>
      <c r="I24" s="688"/>
      <c r="J24" s="688"/>
      <c r="K24" s="694"/>
      <c r="L24" s="695"/>
    </row>
    <row r="25" spans="1:12" s="667" customFormat="1" ht="111" hidden="1" outlineLevel="1" thickBot="1">
      <c r="A25" s="691"/>
      <c r="B25" s="692"/>
      <c r="C25" s="798" t="s">
        <v>194</v>
      </c>
      <c r="D25" s="679"/>
      <c r="E25" s="680"/>
      <c r="F25" s="680"/>
      <c r="G25" s="888"/>
      <c r="H25" s="688"/>
      <c r="I25" s="688"/>
      <c r="J25" s="688"/>
      <c r="K25" s="800"/>
      <c r="L25" s="695"/>
    </row>
    <row r="26" spans="1:12" ht="32.25" hidden="1" collapsed="1" thickBot="1">
      <c r="A26" s="691"/>
      <c r="B26" s="661">
        <v>3</v>
      </c>
      <c r="C26" s="671" t="s">
        <v>404</v>
      </c>
      <c r="D26" s="672"/>
      <c r="E26" s="673"/>
      <c r="F26" s="673"/>
      <c r="G26" s="689"/>
      <c r="H26" s="675">
        <f>SUM(H28:H31)</f>
        <v>0</v>
      </c>
      <c r="I26" s="675">
        <f>SUM(I28:I31)</f>
        <v>0</v>
      </c>
      <c r="J26" s="675">
        <f>SUM(J28:J31)</f>
        <v>0</v>
      </c>
      <c r="K26" s="690" t="s">
        <v>401</v>
      </c>
    </row>
    <row r="27" spans="1:12" ht="16.5" hidden="1" thickBot="1">
      <c r="A27" s="691"/>
      <c r="B27" s="661"/>
      <c r="C27" s="678" t="s">
        <v>400</v>
      </c>
      <c r="D27" s="682"/>
      <c r="E27" s="683"/>
      <c r="F27" s="684"/>
      <c r="G27" s="693"/>
      <c r="H27" s="686"/>
      <c r="I27" s="686"/>
      <c r="J27" s="686"/>
      <c r="K27" s="677"/>
    </row>
    <row r="28" spans="1:12" ht="48" hidden="1" thickBot="1">
      <c r="A28" s="691"/>
      <c r="B28" s="661"/>
      <c r="C28" s="661" t="s">
        <v>191</v>
      </c>
      <c r="D28" s="679"/>
      <c r="E28" s="680"/>
      <c r="F28" s="680">
        <f>D28-E28</f>
        <v>0</v>
      </c>
      <c r="G28" s="889"/>
      <c r="H28" s="890"/>
      <c r="I28" s="890"/>
      <c r="J28" s="890"/>
      <c r="K28" s="677"/>
    </row>
    <row r="29" spans="1:12" ht="95.25" hidden="1" thickBot="1">
      <c r="A29" s="691"/>
      <c r="B29" s="661"/>
      <c r="C29" s="661" t="s">
        <v>192</v>
      </c>
      <c r="D29" s="679"/>
      <c r="E29" s="680"/>
      <c r="F29" s="680"/>
      <c r="G29" s="889"/>
      <c r="H29" s="890"/>
      <c r="I29" s="890"/>
      <c r="J29" s="890"/>
      <c r="K29" s="677"/>
    </row>
    <row r="30" spans="1:12" ht="32.25" hidden="1" thickBot="1">
      <c r="A30" s="691"/>
      <c r="B30" s="661"/>
      <c r="C30" s="661" t="s">
        <v>193</v>
      </c>
      <c r="D30" s="679"/>
      <c r="E30" s="680"/>
      <c r="F30" s="680"/>
      <c r="G30" s="889"/>
      <c r="H30" s="890"/>
      <c r="I30" s="890"/>
      <c r="J30" s="890"/>
      <c r="K30" s="677"/>
    </row>
    <row r="31" spans="1:12" ht="111" hidden="1" thickBot="1">
      <c r="A31" s="691"/>
      <c r="B31" s="661"/>
      <c r="C31" s="661" t="s">
        <v>194</v>
      </c>
      <c r="D31" s="679"/>
      <c r="E31" s="680"/>
      <c r="F31" s="680"/>
      <c r="G31" s="889"/>
      <c r="H31" s="890"/>
      <c r="I31" s="890"/>
      <c r="J31" s="890"/>
      <c r="K31" s="677"/>
    </row>
    <row r="32" spans="1:12" s="701" customFormat="1" ht="28.9" customHeight="1" thickBot="1">
      <c r="A32" s="715"/>
      <c r="B32" s="1666" t="s">
        <v>402</v>
      </c>
      <c r="C32" s="1667"/>
      <c r="D32" s="696"/>
      <c r="E32" s="697"/>
      <c r="F32" s="697"/>
      <c r="G32" s="698">
        <f>SUM(G33,G34)</f>
        <v>-349.83596318999997</v>
      </c>
      <c r="H32" s="698">
        <f>SUM(H33,H34)</f>
        <v>-6657.3799999999992</v>
      </c>
      <c r="I32" s="698">
        <f>SUM(I33,I34)</f>
        <v>0</v>
      </c>
      <c r="J32" s="698">
        <f>SUM(J33,J34)</f>
        <v>0</v>
      </c>
      <c r="K32" s="699"/>
      <c r="L32" s="700"/>
    </row>
    <row r="33" spans="1:11" ht="24.6" customHeight="1">
      <c r="A33" s="691"/>
      <c r="B33" s="702"/>
      <c r="C33" s="703" t="s">
        <v>403</v>
      </c>
      <c r="D33" s="704"/>
      <c r="E33" s="705"/>
      <c r="F33" s="705"/>
      <c r="G33" s="706"/>
      <c r="H33" s="706"/>
      <c r="I33" s="706"/>
      <c r="J33" s="706"/>
      <c r="K33" s="677"/>
    </row>
    <row r="34" spans="1:11" ht="22.9" customHeight="1">
      <c r="B34" s="707"/>
      <c r="C34" s="678" t="s">
        <v>400</v>
      </c>
      <c r="D34" s="708"/>
      <c r="E34" s="709"/>
      <c r="F34" s="709"/>
      <c r="G34" s="710">
        <f>SUM(G35:G38)</f>
        <v>-349.83596318999997</v>
      </c>
      <c r="H34" s="710">
        <f>SUM(H35:H38)</f>
        <v>-6657.3799999999992</v>
      </c>
      <c r="I34" s="710">
        <f>SUM(I35:I38)</f>
        <v>0</v>
      </c>
      <c r="J34" s="710">
        <f>SUM(J35:J38)</f>
        <v>0</v>
      </c>
      <c r="K34" s="677"/>
    </row>
    <row r="35" spans="1:11" ht="47.25">
      <c r="B35" s="707"/>
      <c r="C35" s="798" t="s">
        <v>191</v>
      </c>
      <c r="D35" s="708"/>
      <c r="E35" s="709"/>
      <c r="F35" s="709"/>
      <c r="G35" s="711">
        <f>G9+G16</f>
        <v>0</v>
      </c>
      <c r="H35" s="711">
        <f>H9+H16</f>
        <v>-4630.7299999999996</v>
      </c>
      <c r="I35" s="711"/>
      <c r="J35" s="711"/>
      <c r="K35" s="677"/>
    </row>
    <row r="36" spans="1:11" ht="94.5">
      <c r="B36" s="707"/>
      <c r="C36" s="798" t="s">
        <v>192</v>
      </c>
      <c r="D36" s="708"/>
      <c r="E36" s="709"/>
      <c r="F36" s="709"/>
      <c r="G36" s="711">
        <f t="shared" ref="G36:H38" si="0">G10+G17</f>
        <v>0</v>
      </c>
      <c r="H36" s="711">
        <f t="shared" si="0"/>
        <v>0</v>
      </c>
      <c r="I36" s="711"/>
      <c r="J36" s="711"/>
      <c r="K36" s="677"/>
    </row>
    <row r="37" spans="1:11" ht="31.5">
      <c r="B37" s="707"/>
      <c r="C37" s="798" t="s">
        <v>193</v>
      </c>
      <c r="D37" s="708"/>
      <c r="E37" s="709"/>
      <c r="F37" s="709"/>
      <c r="G37" s="711">
        <f t="shared" si="0"/>
        <v>0</v>
      </c>
      <c r="H37" s="711">
        <f t="shared" si="0"/>
        <v>0</v>
      </c>
      <c r="I37" s="711"/>
      <c r="J37" s="711"/>
      <c r="K37" s="677"/>
    </row>
    <row r="38" spans="1:11" ht="110.25">
      <c r="B38" s="707"/>
      <c r="C38" s="798" t="s">
        <v>194</v>
      </c>
      <c r="D38" s="708"/>
      <c r="E38" s="709"/>
      <c r="F38" s="709"/>
      <c r="G38" s="711">
        <f t="shared" si="0"/>
        <v>-349.83596318999997</v>
      </c>
      <c r="H38" s="711">
        <f t="shared" si="0"/>
        <v>-2026.65</v>
      </c>
      <c r="I38" s="711"/>
      <c r="J38" s="711"/>
      <c r="K38" s="712"/>
    </row>
  </sheetData>
  <mergeCells count="8">
    <mergeCell ref="K4:K5"/>
    <mergeCell ref="B32:C32"/>
    <mergeCell ref="B4:B5"/>
    <mergeCell ref="C4:C5"/>
    <mergeCell ref="D4:D5"/>
    <mergeCell ref="E4:E5"/>
    <mergeCell ref="F4:F5"/>
    <mergeCell ref="G4:J4"/>
  </mergeCells>
  <pageMargins left="0.70866141732283472" right="0.70866141732283472" top="0.74803149606299213" bottom="0.74803149606299213" header="0.31496062992125984" footer="0.31496062992125984"/>
  <pageSetup paperSize="9" scale="42" orientation="portrait" blackAndWhite="1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0"/>
  <sheetViews>
    <sheetView topLeftCell="A35" workbookViewId="0">
      <selection activeCell="I66" sqref="I66"/>
    </sheetView>
  </sheetViews>
  <sheetFormatPr defaultRowHeight="15.75"/>
  <sheetData>
    <row r="1" spans="1:1">
      <c r="A1" t="s">
        <v>255</v>
      </c>
    </row>
    <row r="2" spans="1:1">
      <c r="A2" t="s">
        <v>256</v>
      </c>
    </row>
    <row r="3" spans="1:1">
      <c r="A3" t="s">
        <v>257</v>
      </c>
    </row>
    <row r="4" spans="1:1">
      <c r="A4" t="s">
        <v>258</v>
      </c>
    </row>
    <row r="5" spans="1:1">
      <c r="A5" t="s">
        <v>259</v>
      </c>
    </row>
    <row r="6" spans="1:1">
      <c r="A6" t="s">
        <v>260</v>
      </c>
    </row>
    <row r="7" spans="1:1">
      <c r="A7" t="s">
        <v>261</v>
      </c>
    </row>
    <row r="8" spans="1:1">
      <c r="A8" t="s">
        <v>262</v>
      </c>
    </row>
    <row r="9" spans="1:1">
      <c r="A9" t="s">
        <v>263</v>
      </c>
    </row>
    <row r="10" spans="1:1">
      <c r="A10" t="s">
        <v>264</v>
      </c>
    </row>
    <row r="11" spans="1:1">
      <c r="A11" t="s">
        <v>265</v>
      </c>
    </row>
    <row r="12" spans="1:1">
      <c r="A12" t="s">
        <v>266</v>
      </c>
    </row>
    <row r="13" spans="1:1">
      <c r="A13" t="s">
        <v>267</v>
      </c>
    </row>
    <row r="14" spans="1:1">
      <c r="A14" t="s">
        <v>268</v>
      </c>
    </row>
    <row r="15" spans="1:1">
      <c r="A15" t="s">
        <v>269</v>
      </c>
    </row>
    <row r="16" spans="1:1">
      <c r="A16" t="s">
        <v>270</v>
      </c>
    </row>
    <row r="17" spans="1:1">
      <c r="A17" t="s">
        <v>271</v>
      </c>
    </row>
    <row r="18" spans="1:1">
      <c r="A18" t="s">
        <v>272</v>
      </c>
    </row>
    <row r="19" spans="1:1">
      <c r="A19" t="s">
        <v>273</v>
      </c>
    </row>
    <row r="20" spans="1:1">
      <c r="A20" t="s">
        <v>274</v>
      </c>
    </row>
    <row r="21" spans="1:1">
      <c r="A21" t="s">
        <v>275</v>
      </c>
    </row>
    <row r="22" spans="1:1">
      <c r="A22" t="s">
        <v>276</v>
      </c>
    </row>
    <row r="23" spans="1:1">
      <c r="A23" t="s">
        <v>277</v>
      </c>
    </row>
    <row r="24" spans="1:1">
      <c r="A24" t="s">
        <v>278</v>
      </c>
    </row>
    <row r="25" spans="1:1">
      <c r="A25" t="s">
        <v>279</v>
      </c>
    </row>
    <row r="26" spans="1:1">
      <c r="A26" t="s">
        <v>280</v>
      </c>
    </row>
    <row r="28" spans="1:1">
      <c r="A28" t="s">
        <v>280</v>
      </c>
    </row>
    <row r="29" spans="1:1">
      <c r="A29" t="s">
        <v>281</v>
      </c>
    </row>
    <row r="30" spans="1:1">
      <c r="A30" t="s">
        <v>282</v>
      </c>
    </row>
    <row r="31" spans="1:1">
      <c r="A31" t="s">
        <v>283</v>
      </c>
    </row>
    <row r="32" spans="1:1">
      <c r="A32" t="s">
        <v>284</v>
      </c>
    </row>
    <row r="33" spans="1:1">
      <c r="A33" t="s">
        <v>285</v>
      </c>
    </row>
    <row r="34" spans="1:1">
      <c r="A34" t="s">
        <v>286</v>
      </c>
    </row>
    <row r="35" spans="1:1">
      <c r="A35" t="s">
        <v>287</v>
      </c>
    </row>
    <row r="36" spans="1:1">
      <c r="A36" t="s">
        <v>288</v>
      </c>
    </row>
    <row r="37" spans="1:1">
      <c r="A37" t="s">
        <v>289</v>
      </c>
    </row>
    <row r="38" spans="1:1">
      <c r="A38" t="s">
        <v>290</v>
      </c>
    </row>
    <row r="39" spans="1:1">
      <c r="A39" t="s">
        <v>291</v>
      </c>
    </row>
    <row r="40" spans="1:1">
      <c r="A40" t="s">
        <v>292</v>
      </c>
    </row>
    <row r="41" spans="1:1">
      <c r="A41" t="s">
        <v>293</v>
      </c>
    </row>
    <row r="42" spans="1:1">
      <c r="A42" t="s">
        <v>294</v>
      </c>
    </row>
    <row r="43" spans="1:1">
      <c r="A43" t="s">
        <v>295</v>
      </c>
    </row>
    <row r="44" spans="1:1">
      <c r="A44" t="s">
        <v>296</v>
      </c>
    </row>
    <row r="45" spans="1:1">
      <c r="A45" t="s">
        <v>297</v>
      </c>
    </row>
    <row r="46" spans="1:1">
      <c r="A46" t="s">
        <v>273</v>
      </c>
    </row>
    <row r="47" spans="1:1">
      <c r="A47" t="s">
        <v>298</v>
      </c>
    </row>
    <row r="48" spans="1:1">
      <c r="A48" t="s">
        <v>299</v>
      </c>
    </row>
    <row r="49" spans="1:1">
      <c r="A49" t="s">
        <v>272</v>
      </c>
    </row>
    <row r="50" spans="1:1">
      <c r="A50" t="s">
        <v>300</v>
      </c>
    </row>
    <row r="51" spans="1:1">
      <c r="A51" t="s">
        <v>301</v>
      </c>
    </row>
    <row r="52" spans="1:1">
      <c r="A52" t="s">
        <v>302</v>
      </c>
    </row>
    <row r="53" spans="1:1">
      <c r="A53" t="s">
        <v>303</v>
      </c>
    </row>
    <row r="54" spans="1:1">
      <c r="A54" t="s">
        <v>304</v>
      </c>
    </row>
    <row r="55" spans="1:1">
      <c r="A55" t="s">
        <v>305</v>
      </c>
    </row>
    <row r="56" spans="1:1">
      <c r="A56" t="s">
        <v>306</v>
      </c>
    </row>
    <row r="57" spans="1:1">
      <c r="A57" t="s">
        <v>307</v>
      </c>
    </row>
    <row r="58" spans="1:1">
      <c r="A58" t="s">
        <v>308</v>
      </c>
    </row>
    <row r="59" spans="1:1">
      <c r="A59" t="s">
        <v>309</v>
      </c>
    </row>
    <row r="60" spans="1:1">
      <c r="A60" t="s">
        <v>310</v>
      </c>
    </row>
    <row r="61" spans="1:1">
      <c r="A61" t="s">
        <v>311</v>
      </c>
    </row>
    <row r="62" spans="1:1">
      <c r="A62" t="s">
        <v>312</v>
      </c>
    </row>
    <row r="63" spans="1:1">
      <c r="A63" t="s">
        <v>313</v>
      </c>
    </row>
    <row r="64" spans="1:1">
      <c r="A64" t="s">
        <v>314</v>
      </c>
    </row>
    <row r="65" spans="1:1">
      <c r="A65" t="s">
        <v>315</v>
      </c>
    </row>
    <row r="66" spans="1:1">
      <c r="A66" t="s">
        <v>278</v>
      </c>
    </row>
    <row r="67" spans="1:1">
      <c r="A67" t="s">
        <v>316</v>
      </c>
    </row>
    <row r="68" spans="1:1">
      <c r="A68" t="s">
        <v>317</v>
      </c>
    </row>
    <row r="69" spans="1:1">
      <c r="A69" t="s">
        <v>318</v>
      </c>
    </row>
    <row r="70" spans="1:1">
      <c r="A70" t="s">
        <v>319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H203"/>
  <sheetViews>
    <sheetView zoomScale="80" zoomScaleNormal="80" workbookViewId="0">
      <pane xSplit="3" ySplit="11" topLeftCell="AN172" activePane="bottomRight" state="frozen"/>
      <selection pane="topRight" activeCell="D1" sqref="D1"/>
      <selection pane="bottomLeft" activeCell="A4" sqref="A4"/>
      <selection pane="bottomRight" activeCell="AS4" sqref="AS4:AS5"/>
    </sheetView>
  </sheetViews>
  <sheetFormatPr defaultColWidth="8.375" defaultRowHeight="15.75" outlineLevelCol="1"/>
  <cols>
    <col min="1" max="1" width="3.875" style="927" customWidth="1"/>
    <col min="2" max="2" width="6.125" style="924" customWidth="1"/>
    <col min="3" max="3" width="81.875" style="924" customWidth="1"/>
    <col min="4" max="4" width="19.625" style="924" customWidth="1"/>
    <col min="5" max="6" width="17.75" style="924" customWidth="1"/>
    <col min="7" max="8" width="17.375" style="924" customWidth="1"/>
    <col min="9" max="9" width="20.125" style="925" customWidth="1"/>
    <col min="10" max="10" width="18.625" style="925" customWidth="1"/>
    <col min="11" max="11" width="19.625" style="925" customWidth="1"/>
    <col min="12" max="12" width="17.375" style="925" customWidth="1"/>
    <col min="13" max="13" width="19.625" style="925" customWidth="1"/>
    <col min="14" max="24" width="19.625" style="925" hidden="1" customWidth="1" outlineLevel="1"/>
    <col min="25" max="25" width="19.625" style="925" customWidth="1" collapsed="1"/>
    <col min="26" max="36" width="19.625" style="925" hidden="1" customWidth="1" outlineLevel="1"/>
    <col min="37" max="37" width="19.625" style="925" customWidth="1" collapsed="1"/>
    <col min="38" max="40" width="19.625" style="925" customWidth="1"/>
    <col min="41" max="41" width="22.75" style="925" customWidth="1"/>
    <col min="42" max="42" width="4.75" style="926" customWidth="1"/>
    <col min="43" max="43" width="18" style="925" customWidth="1"/>
    <col min="44" max="46" width="17.75" style="926" customWidth="1"/>
    <col min="47" max="47" width="17.75" style="925" customWidth="1"/>
    <col min="48" max="48" width="17.75" style="926" customWidth="1"/>
    <col min="49" max="49" width="23.25" style="925" bestFit="1" customWidth="1"/>
    <col min="50" max="54" width="15.75" style="925" customWidth="1"/>
    <col min="55" max="216" width="8.375" style="925"/>
    <col min="217" max="16384" width="8.375" style="927"/>
  </cols>
  <sheetData>
    <row r="1" spans="2:216">
      <c r="AL1" s="924"/>
      <c r="AM1" s="924"/>
      <c r="AN1" s="924"/>
      <c r="AW1" s="924"/>
      <c r="AX1" s="1679" t="s">
        <v>432</v>
      </c>
      <c r="AY1" s="1680"/>
      <c r="AZ1" s="1680"/>
      <c r="BA1" s="1680"/>
      <c r="BB1" s="1681"/>
    </row>
    <row r="2" spans="2:216">
      <c r="L2" s="926"/>
      <c r="M2" s="926"/>
      <c r="AO2" s="928" t="s">
        <v>433</v>
      </c>
      <c r="AQ2" s="929" t="s">
        <v>434</v>
      </c>
      <c r="AR2" s="929" t="s">
        <v>435</v>
      </c>
      <c r="AS2" s="929" t="s">
        <v>436</v>
      </c>
      <c r="AT2" s="929" t="s">
        <v>437</v>
      </c>
      <c r="AU2" s="929" t="s">
        <v>438</v>
      </c>
      <c r="AW2" s="928" t="s">
        <v>433</v>
      </c>
      <c r="AX2" s="929" t="s">
        <v>434</v>
      </c>
      <c r="AY2" s="929" t="s">
        <v>435</v>
      </c>
      <c r="AZ2" s="929" t="s">
        <v>436</v>
      </c>
      <c r="BA2" s="929" t="s">
        <v>437</v>
      </c>
      <c r="BB2" s="929" t="s">
        <v>438</v>
      </c>
    </row>
    <row r="3" spans="2:216">
      <c r="L3" s="926"/>
      <c r="M3" s="926"/>
      <c r="AO3" s="930" t="s">
        <v>439</v>
      </c>
      <c r="AQ3" s="931">
        <f>SUM(AQ4:AQ5)</f>
        <v>1654.4882221333246</v>
      </c>
      <c r="AR3" s="931">
        <f t="shared" ref="AR3:AU3" si="0">SUM(AR4:AR5)</f>
        <v>1644.4013581333325</v>
      </c>
      <c r="AS3" s="931">
        <f t="shared" si="0"/>
        <v>1482.200410990476</v>
      </c>
      <c r="AT3" s="931">
        <f t="shared" si="0"/>
        <v>1439.1960652761902</v>
      </c>
      <c r="AU3" s="931">
        <f t="shared" si="0"/>
        <v>1353.3113941333336</v>
      </c>
      <c r="AW3" s="930" t="s">
        <v>439</v>
      </c>
      <c r="AX3" s="931">
        <f>SUM(AX4:AX5)</f>
        <v>88.275553857142796</v>
      </c>
      <c r="AY3" s="931">
        <f t="shared" ref="AY3:BB3" si="1">SUM(AY4:AY5)</f>
        <v>82.566735857142845</v>
      </c>
      <c r="AZ3" s="931">
        <f t="shared" si="1"/>
        <v>71.872688714285729</v>
      </c>
      <c r="BA3" s="931">
        <f t="shared" si="1"/>
        <v>40.855092999999997</v>
      </c>
      <c r="BB3" s="931">
        <f t="shared" si="1"/>
        <v>14.235592999999998</v>
      </c>
    </row>
    <row r="4" spans="2:216">
      <c r="L4" s="926"/>
      <c r="M4" s="926"/>
      <c r="AO4" s="932" t="s">
        <v>440</v>
      </c>
      <c r="AQ4" s="933">
        <f>AQ160/1000</f>
        <v>1333.7753412761817</v>
      </c>
      <c r="AR4" s="933">
        <f t="shared" ref="AR4:AU4" si="2">AR160/1000</f>
        <v>1329.3972982761898</v>
      </c>
      <c r="AS4" s="933">
        <f t="shared" si="2"/>
        <v>1329.3972982761902</v>
      </c>
      <c r="AT4" s="933">
        <f t="shared" si="2"/>
        <v>1317.4105482761902</v>
      </c>
      <c r="AU4" s="933">
        <f t="shared" si="2"/>
        <v>1271.9871891333332</v>
      </c>
      <c r="AW4" s="932" t="s">
        <v>440</v>
      </c>
      <c r="AX4" s="933"/>
      <c r="AY4" s="933"/>
      <c r="AZ4" s="933"/>
      <c r="BA4" s="933"/>
      <c r="BB4" s="933"/>
    </row>
    <row r="5" spans="2:216">
      <c r="L5" s="926"/>
      <c r="M5" s="926"/>
      <c r="AO5" s="932" t="s">
        <v>41</v>
      </c>
      <c r="AQ5" s="933">
        <f>AQ161/1000+AX5</f>
        <v>320.71288085714281</v>
      </c>
      <c r="AR5" s="933">
        <f>AR161/1000+AY5</f>
        <v>315.00405985714258</v>
      </c>
      <c r="AS5" s="933">
        <f>AS161/1000+AZ5</f>
        <v>152.80311271428573</v>
      </c>
      <c r="AT5" s="933">
        <f>AT161/1000+BA5</f>
        <v>121.785517</v>
      </c>
      <c r="AU5" s="933">
        <f>AU161/1000+BB5</f>
        <v>81.324205000000248</v>
      </c>
      <c r="AW5" s="932" t="s">
        <v>41</v>
      </c>
      <c r="AX5" s="933">
        <f>AQ200/1000</f>
        <v>88.275553857142796</v>
      </c>
      <c r="AY5" s="933">
        <f t="shared" ref="AY5:BB5" si="3">AR200/1000</f>
        <v>82.566735857142845</v>
      </c>
      <c r="AZ5" s="933">
        <f t="shared" si="3"/>
        <v>71.872688714285729</v>
      </c>
      <c r="BA5" s="933">
        <f t="shared" si="3"/>
        <v>40.855092999999997</v>
      </c>
      <c r="BB5" s="933">
        <f t="shared" si="3"/>
        <v>14.235592999999998</v>
      </c>
    </row>
    <row r="6" spans="2:216">
      <c r="L6" s="926"/>
      <c r="M6" s="926"/>
      <c r="AO6" s="930" t="s">
        <v>441</v>
      </c>
      <c r="AQ6" s="931">
        <f>SUM(AQ7:AQ8)</f>
        <v>856.2855507560256</v>
      </c>
      <c r="AR6" s="931">
        <f>SUM(AR7:AR8)</f>
        <v>819.99749499414293</v>
      </c>
      <c r="AS6" s="931">
        <f t="shared" ref="AS6:AU6" si="4">SUM(AS7:AS8)</f>
        <v>785.61161609585713</v>
      </c>
      <c r="AT6" s="931">
        <f t="shared" si="4"/>
        <v>753.47114116900002</v>
      </c>
      <c r="AU6" s="931">
        <f t="shared" si="4"/>
        <v>722.75693422699999</v>
      </c>
      <c r="AW6" s="930" t="s">
        <v>441</v>
      </c>
      <c r="AX6" s="931">
        <f>SUM(AX7:AX8)</f>
        <v>5.9934402589487217</v>
      </c>
      <c r="AY6" s="931">
        <f t="shared" ref="AY6:BB6" si="5">SUM(AY7:AY8)</f>
        <v>4.119005630142861</v>
      </c>
      <c r="AZ6" s="931">
        <f t="shared" si="5"/>
        <v>2.4201719598571465</v>
      </c>
      <c r="BA6" s="931">
        <f t="shared" si="5"/>
        <v>1.1801663610000037</v>
      </c>
      <c r="BB6" s="931">
        <f t="shared" si="5"/>
        <v>0.57416881500000361</v>
      </c>
      <c r="BJ6" s="934"/>
      <c r="BK6" s="934"/>
      <c r="BL6" s="934"/>
      <c r="BM6" s="934"/>
      <c r="BN6" s="934"/>
      <c r="BO6" s="934"/>
      <c r="BP6" s="934"/>
      <c r="BQ6" s="934"/>
      <c r="BR6" s="934"/>
      <c r="BS6" s="934"/>
      <c r="BT6" s="934"/>
      <c r="BU6" s="934"/>
      <c r="BV6" s="934"/>
      <c r="BW6" s="934"/>
      <c r="BX6" s="934"/>
      <c r="BY6" s="934"/>
      <c r="BZ6" s="934"/>
      <c r="CA6" s="934"/>
      <c r="CB6" s="934"/>
      <c r="CC6" s="934"/>
      <c r="CD6" s="934"/>
      <c r="CE6" s="934"/>
      <c r="CF6" s="934"/>
      <c r="CG6" s="934"/>
      <c r="CH6" s="934"/>
      <c r="CI6" s="934"/>
      <c r="CJ6" s="934"/>
      <c r="CK6" s="934"/>
      <c r="CL6" s="934"/>
      <c r="CM6" s="934"/>
      <c r="CN6" s="934"/>
      <c r="CO6" s="934"/>
      <c r="CP6" s="934"/>
      <c r="CQ6" s="934"/>
      <c r="CR6" s="934"/>
      <c r="CS6" s="934"/>
      <c r="CT6" s="934"/>
      <c r="CU6" s="934"/>
      <c r="CV6" s="934"/>
      <c r="CW6" s="934"/>
      <c r="CX6" s="934"/>
      <c r="CY6" s="934"/>
      <c r="CZ6" s="934"/>
      <c r="DA6" s="934"/>
    </row>
    <row r="7" spans="2:216">
      <c r="L7" s="926"/>
      <c r="M7" s="926"/>
      <c r="AO7" s="932" t="s">
        <v>440</v>
      </c>
      <c r="AQ7" s="933">
        <f>ROUND(AVERAGE(Y160:AK160)*2.2%/1000,2)</f>
        <v>813.67</v>
      </c>
      <c r="AR7" s="933">
        <f>ROUND(AVERAGE(AK160:AL160)*2.2%/1000,2)</f>
        <v>784.37</v>
      </c>
      <c r="AS7" s="933">
        <f>ROUND(AVERAGE(AL160:AM160)*2.2%/1000,2)</f>
        <v>755.13</v>
      </c>
      <c r="AT7" s="933">
        <f>ROUND(AVERAGE(AM160:AN160)*2.2%/1000,2)</f>
        <v>726.01</v>
      </c>
      <c r="AU7" s="933">
        <f>ROUND(AVERAGE(AN160:AO160)*2.2%/1000,2)</f>
        <v>697.53</v>
      </c>
      <c r="AW7" s="932" t="s">
        <v>440</v>
      </c>
      <c r="AX7" s="933"/>
      <c r="AY7" s="933"/>
      <c r="AZ7" s="933"/>
      <c r="BA7" s="933"/>
      <c r="BB7" s="933"/>
      <c r="BJ7" s="934"/>
      <c r="BK7" s="934"/>
      <c r="BL7" s="934"/>
      <c r="BM7" s="934"/>
      <c r="BN7" s="934"/>
      <c r="BO7" s="934"/>
      <c r="BP7" s="934"/>
      <c r="BQ7" s="934"/>
      <c r="BR7" s="934"/>
      <c r="BS7" s="934"/>
      <c r="BT7" s="934"/>
      <c r="BU7" s="934"/>
      <c r="BV7" s="934"/>
      <c r="BW7" s="934"/>
      <c r="BX7" s="934"/>
      <c r="BY7" s="934"/>
      <c r="BZ7" s="934"/>
      <c r="CA7" s="934"/>
      <c r="CB7" s="934"/>
      <c r="CC7" s="934"/>
      <c r="CD7" s="934"/>
      <c r="CE7" s="934"/>
      <c r="CF7" s="934"/>
      <c r="CG7" s="934"/>
      <c r="CH7" s="934"/>
      <c r="CI7" s="934"/>
      <c r="CJ7" s="934"/>
      <c r="CK7" s="934"/>
      <c r="CL7" s="934"/>
      <c r="CM7" s="934"/>
      <c r="CN7" s="934"/>
      <c r="CO7" s="934"/>
      <c r="CP7" s="934"/>
      <c r="CQ7" s="934"/>
      <c r="CR7" s="934"/>
      <c r="CS7" s="934"/>
      <c r="CT7" s="934"/>
      <c r="CU7" s="934"/>
      <c r="CV7" s="934"/>
      <c r="CW7" s="934"/>
      <c r="CX7" s="934"/>
      <c r="CY7" s="934"/>
      <c r="CZ7" s="934"/>
      <c r="DA7" s="934"/>
    </row>
    <row r="8" spans="2:216">
      <c r="L8" s="926"/>
      <c r="M8" s="926"/>
      <c r="AO8" s="932" t="s">
        <v>41</v>
      </c>
      <c r="AQ8" s="933">
        <f>AVERAGE(Y161:AK161)*2.2%/1000+AX8</f>
        <v>42.615550756025648</v>
      </c>
      <c r="AR8" s="933">
        <f>AVERAGE(AK161:AL161)*2.2%/1000+AY8</f>
        <v>35.627494994142864</v>
      </c>
      <c r="AS8" s="933">
        <f>AVERAGE(AL161:AM161)*2.2%/1000+AZ8</f>
        <v>30.481616095857152</v>
      </c>
      <c r="AT8" s="933">
        <f>AVERAGE(AM161:AN161)*2.2%/1000+BA8</f>
        <v>27.461141169000012</v>
      </c>
      <c r="AU8" s="933">
        <f>AVERAGE(AN161:AO161)*2.2%/1000+BB8</f>
        <v>25.226934227000008</v>
      </c>
      <c r="AW8" s="932" t="s">
        <v>41</v>
      </c>
      <c r="AX8" s="933">
        <f>AVERAGE(Y200:AK200)*2.2%/1000</f>
        <v>5.9934402589487217</v>
      </c>
      <c r="AY8" s="933">
        <f>AVERAGE(AK200:AL200)*2.2%/1000</f>
        <v>4.119005630142861</v>
      </c>
      <c r="AZ8" s="933">
        <f>AVERAGE(AL200:AM200)*2.2%/1000</f>
        <v>2.4201719598571465</v>
      </c>
      <c r="BA8" s="933">
        <f>AVERAGE(AM200:AN200)*2.2%/1000</f>
        <v>1.1801663610000037</v>
      </c>
      <c r="BB8" s="933">
        <f>AVERAGE(AN200:AO200)*2.2%/1000</f>
        <v>0.57416881500000361</v>
      </c>
      <c r="BJ8" s="934"/>
      <c r="BK8" s="934"/>
      <c r="BL8" s="934"/>
      <c r="BM8" s="934"/>
      <c r="BN8" s="934"/>
      <c r="BO8" s="934"/>
      <c r="BP8" s="934"/>
      <c r="BQ8" s="934"/>
      <c r="BR8" s="934"/>
      <c r="BS8" s="934"/>
      <c r="BT8" s="934"/>
      <c r="BU8" s="934"/>
      <c r="BV8" s="934"/>
      <c r="BW8" s="934"/>
      <c r="BX8" s="934"/>
      <c r="BY8" s="934"/>
      <c r="BZ8" s="934"/>
      <c r="CA8" s="934"/>
      <c r="CB8" s="934"/>
      <c r="CC8" s="934"/>
      <c r="CD8" s="934"/>
      <c r="CE8" s="934"/>
      <c r="CF8" s="934"/>
      <c r="CG8" s="934"/>
      <c r="CH8" s="934"/>
      <c r="CI8" s="934"/>
      <c r="CJ8" s="934"/>
      <c r="CK8" s="934"/>
      <c r="CL8" s="934"/>
      <c r="CM8" s="934"/>
      <c r="CN8" s="934"/>
      <c r="CO8" s="934"/>
      <c r="CP8" s="934"/>
      <c r="CQ8" s="934"/>
      <c r="CR8" s="934"/>
      <c r="CS8" s="934"/>
      <c r="CT8" s="934"/>
      <c r="CU8" s="934"/>
      <c r="CV8" s="934"/>
      <c r="CW8" s="934"/>
      <c r="CX8" s="934"/>
      <c r="CY8" s="934"/>
      <c r="CZ8" s="934"/>
      <c r="DA8" s="934"/>
    </row>
    <row r="9" spans="2:216">
      <c r="BJ9" s="934"/>
      <c r="BK9" s="934"/>
      <c r="BL9" s="934"/>
      <c r="BM9" s="934"/>
      <c r="BN9" s="934"/>
      <c r="BO9" s="934"/>
      <c r="BP9" s="934"/>
      <c r="BQ9" s="934"/>
      <c r="BR9" s="934"/>
      <c r="BS9" s="934"/>
      <c r="BT9" s="934"/>
      <c r="BU9" s="934"/>
      <c r="BV9" s="934"/>
      <c r="BW9" s="934"/>
      <c r="BX9" s="934"/>
      <c r="BY9" s="934"/>
      <c r="BZ9" s="934"/>
      <c r="CA9" s="934"/>
      <c r="CB9" s="934"/>
      <c r="CC9" s="934"/>
      <c r="CD9" s="934"/>
      <c r="CE9" s="934"/>
      <c r="CF9" s="934"/>
      <c r="CG9" s="934"/>
      <c r="CH9" s="934"/>
      <c r="CI9" s="934"/>
      <c r="CJ9" s="934"/>
      <c r="CK9" s="934"/>
      <c r="CL9" s="934"/>
      <c r="CM9" s="934"/>
      <c r="CN9" s="934"/>
      <c r="CO9" s="934"/>
      <c r="CP9" s="934"/>
      <c r="CQ9" s="934"/>
      <c r="CR9" s="934"/>
      <c r="CS9" s="934"/>
      <c r="CT9" s="934"/>
      <c r="CU9" s="934"/>
      <c r="CV9" s="934"/>
      <c r="CW9" s="934"/>
      <c r="CX9" s="934"/>
      <c r="CY9" s="934"/>
      <c r="CZ9" s="934"/>
      <c r="DA9" s="934"/>
      <c r="DB9" s="934"/>
      <c r="DC9" s="934"/>
      <c r="DD9" s="934"/>
      <c r="DE9" s="934"/>
      <c r="DF9" s="934"/>
      <c r="DG9" s="934"/>
      <c r="DH9" s="934"/>
      <c r="DI9" s="934"/>
      <c r="DJ9" s="934"/>
      <c r="DK9" s="934"/>
      <c r="DL9" s="934"/>
      <c r="DM9" s="934"/>
      <c r="DN9" s="934"/>
      <c r="DO9" s="934"/>
      <c r="DP9" s="934"/>
      <c r="DQ9" s="934"/>
      <c r="DR9" s="934"/>
      <c r="DS9" s="934"/>
      <c r="DT9" s="934"/>
      <c r="DU9" s="934"/>
      <c r="DV9" s="934"/>
      <c r="DW9" s="934"/>
      <c r="DX9" s="934"/>
      <c r="DY9" s="934"/>
      <c r="DZ9" s="934"/>
      <c r="EA9" s="934"/>
      <c r="EB9" s="934"/>
      <c r="EC9" s="934"/>
      <c r="ED9" s="934"/>
      <c r="EE9" s="934"/>
      <c r="EF9" s="934"/>
      <c r="EG9" s="934"/>
      <c r="EH9" s="934"/>
      <c r="EI9" s="934"/>
      <c r="EJ9" s="934"/>
      <c r="EK9" s="934"/>
      <c r="EL9" s="934"/>
      <c r="EM9" s="934"/>
      <c r="EN9" s="934"/>
      <c r="EO9" s="934"/>
      <c r="EP9" s="934"/>
      <c r="EQ9" s="934"/>
      <c r="ER9" s="934"/>
      <c r="ES9" s="934"/>
      <c r="ET9" s="934"/>
      <c r="EU9" s="934"/>
      <c r="EV9" s="934"/>
      <c r="EW9" s="934"/>
      <c r="EX9" s="934"/>
      <c r="EY9" s="934"/>
      <c r="EZ9" s="934"/>
      <c r="FA9" s="934"/>
      <c r="FB9" s="934"/>
      <c r="FC9" s="934"/>
      <c r="FD9" s="934"/>
      <c r="FE9" s="934"/>
      <c r="FF9" s="934"/>
      <c r="FG9" s="934"/>
      <c r="FH9" s="934"/>
      <c r="FI9" s="934"/>
      <c r="FJ9" s="934"/>
      <c r="FK9" s="934"/>
      <c r="FL9" s="934"/>
      <c r="FM9" s="934"/>
      <c r="FN9" s="934"/>
      <c r="FO9" s="934"/>
      <c r="FP9" s="934"/>
      <c r="FQ9" s="934"/>
      <c r="FR9" s="934"/>
      <c r="FS9" s="934"/>
      <c r="FT9" s="934"/>
      <c r="FU9" s="934"/>
      <c r="FV9" s="934"/>
      <c r="FW9" s="934"/>
      <c r="FX9" s="934"/>
      <c r="FY9" s="934"/>
      <c r="FZ9" s="934"/>
      <c r="GA9" s="934"/>
      <c r="GB9" s="934"/>
      <c r="GC9" s="934"/>
      <c r="GD9" s="934"/>
      <c r="GE9" s="934"/>
      <c r="GF9" s="934"/>
      <c r="GG9" s="934"/>
      <c r="GH9" s="934"/>
      <c r="GI9" s="934"/>
      <c r="GJ9" s="934"/>
      <c r="GK9" s="934"/>
      <c r="GL9" s="934"/>
      <c r="GM9" s="934"/>
      <c r="GN9" s="934"/>
      <c r="GO9" s="934"/>
      <c r="GP9" s="934"/>
      <c r="GQ9" s="934"/>
      <c r="GR9" s="934"/>
      <c r="GS9" s="934"/>
      <c r="GT9" s="934"/>
      <c r="GU9" s="934"/>
      <c r="GV9" s="934"/>
      <c r="GW9" s="934"/>
      <c r="GX9" s="934"/>
      <c r="GY9" s="934"/>
      <c r="GZ9" s="934"/>
      <c r="HA9" s="934"/>
      <c r="HB9" s="934"/>
      <c r="HC9" s="934"/>
      <c r="HD9" s="934"/>
      <c r="HE9" s="934"/>
      <c r="HF9" s="934"/>
      <c r="HG9" s="934"/>
    </row>
    <row r="10" spans="2:216">
      <c r="K10" s="935">
        <v>42370</v>
      </c>
      <c r="M10" s="1682"/>
      <c r="N10" s="1682"/>
      <c r="O10" s="1682"/>
      <c r="P10" s="1682"/>
      <c r="Q10" s="1682"/>
      <c r="R10" s="1682"/>
      <c r="S10" s="1682"/>
      <c r="T10" s="1682"/>
      <c r="U10" s="1682"/>
      <c r="V10" s="1682"/>
      <c r="W10" s="1682"/>
      <c r="X10" s="1682"/>
      <c r="Y10" s="1682"/>
      <c r="Z10" s="1682"/>
      <c r="AA10" s="1682"/>
      <c r="AB10" s="1682"/>
      <c r="AC10" s="1682"/>
      <c r="AD10" s="1682"/>
      <c r="AE10" s="1682"/>
      <c r="AF10" s="1682"/>
      <c r="AG10" s="1682"/>
      <c r="AH10" s="1682"/>
      <c r="AI10" s="1682"/>
      <c r="AJ10" s="1682"/>
      <c r="AK10" s="936"/>
      <c r="AL10" s="936"/>
      <c r="AM10" s="936"/>
      <c r="AN10" s="936"/>
      <c r="AO10" s="936"/>
      <c r="BJ10" s="934"/>
      <c r="BK10" s="934"/>
      <c r="BL10" s="934"/>
      <c r="BM10" s="934"/>
      <c r="BN10" s="934"/>
      <c r="BO10" s="934"/>
      <c r="BP10" s="934"/>
      <c r="BQ10" s="934"/>
      <c r="BR10" s="934"/>
      <c r="BS10" s="934"/>
      <c r="BT10" s="934"/>
      <c r="BU10" s="934"/>
      <c r="BV10" s="934"/>
      <c r="BW10" s="934"/>
      <c r="BX10" s="934"/>
      <c r="BY10" s="934"/>
      <c r="BZ10" s="934"/>
      <c r="CA10" s="934"/>
      <c r="CB10" s="934"/>
      <c r="CC10" s="934"/>
      <c r="CD10" s="934"/>
      <c r="CE10" s="934"/>
      <c r="CF10" s="934"/>
      <c r="CG10" s="934"/>
      <c r="CH10" s="934"/>
      <c r="CI10" s="934"/>
      <c r="CJ10" s="934"/>
      <c r="CK10" s="934"/>
      <c r="CL10" s="934"/>
      <c r="CM10" s="934"/>
      <c r="CN10" s="934"/>
      <c r="CO10" s="934"/>
      <c r="CP10" s="934"/>
      <c r="CQ10" s="934"/>
      <c r="CR10" s="934"/>
      <c r="CS10" s="934"/>
      <c r="CT10" s="934"/>
      <c r="CU10" s="934"/>
      <c r="CV10" s="934"/>
      <c r="CW10" s="934"/>
      <c r="CX10" s="934"/>
      <c r="CY10" s="934"/>
      <c r="CZ10" s="934"/>
      <c r="DA10" s="934"/>
      <c r="DB10" s="934"/>
      <c r="DC10" s="934"/>
      <c r="DD10" s="934"/>
      <c r="DE10" s="934"/>
      <c r="DF10" s="934"/>
      <c r="DG10" s="934"/>
      <c r="DH10" s="934"/>
      <c r="DI10" s="934"/>
      <c r="DJ10" s="934"/>
      <c r="DK10" s="934"/>
      <c r="DL10" s="934"/>
      <c r="DM10" s="934"/>
      <c r="DN10" s="934"/>
      <c r="DO10" s="934"/>
      <c r="DP10" s="934"/>
      <c r="DQ10" s="934"/>
      <c r="DR10" s="934"/>
      <c r="DS10" s="934"/>
      <c r="DT10" s="934"/>
      <c r="DU10" s="934"/>
      <c r="DV10" s="934"/>
      <c r="DW10" s="934"/>
      <c r="DX10" s="934"/>
      <c r="DY10" s="934"/>
      <c r="DZ10" s="934"/>
      <c r="EA10" s="934"/>
      <c r="EB10" s="934"/>
      <c r="EC10" s="934"/>
      <c r="ED10" s="934"/>
      <c r="EE10" s="934"/>
      <c r="EF10" s="934"/>
      <c r="EG10" s="934"/>
      <c r="EH10" s="934"/>
      <c r="EI10" s="934"/>
      <c r="EJ10" s="934"/>
      <c r="EK10" s="934"/>
      <c r="EL10" s="934"/>
      <c r="EM10" s="934"/>
      <c r="EN10" s="934"/>
      <c r="EO10" s="934"/>
      <c r="EP10" s="934"/>
      <c r="EQ10" s="934"/>
      <c r="ER10" s="934"/>
      <c r="ES10" s="934"/>
      <c r="ET10" s="934"/>
      <c r="EU10" s="934"/>
      <c r="EV10" s="934"/>
      <c r="EW10" s="934"/>
      <c r="EX10" s="934"/>
      <c r="EY10" s="934"/>
      <c r="EZ10" s="934"/>
      <c r="FA10" s="934"/>
      <c r="FB10" s="934"/>
      <c r="FC10" s="934"/>
      <c r="FD10" s="934"/>
      <c r="FE10" s="934"/>
      <c r="FF10" s="934"/>
      <c r="FG10" s="934"/>
      <c r="FH10" s="934"/>
      <c r="FI10" s="934"/>
      <c r="FJ10" s="934"/>
      <c r="FK10" s="934"/>
      <c r="FL10" s="934"/>
      <c r="FM10" s="934"/>
      <c r="FN10" s="934"/>
      <c r="FO10" s="934"/>
      <c r="FP10" s="934"/>
      <c r="FQ10" s="934"/>
      <c r="FR10" s="934"/>
      <c r="FS10" s="934"/>
      <c r="FT10" s="934"/>
      <c r="FU10" s="934"/>
      <c r="FV10" s="934"/>
      <c r="FW10" s="934"/>
      <c r="FX10" s="934"/>
      <c r="FY10" s="934"/>
      <c r="FZ10" s="934"/>
      <c r="GA10" s="934"/>
      <c r="GB10" s="934"/>
      <c r="GC10" s="934"/>
      <c r="GD10" s="934"/>
      <c r="GE10" s="934"/>
      <c r="GF10" s="934"/>
      <c r="GG10" s="934"/>
      <c r="GH10" s="934"/>
      <c r="GI10" s="934"/>
      <c r="GJ10" s="934"/>
      <c r="GK10" s="934"/>
      <c r="GL10" s="934"/>
      <c r="GM10" s="934"/>
      <c r="GN10" s="934"/>
      <c r="GO10" s="934"/>
      <c r="GP10" s="934"/>
      <c r="GQ10" s="934"/>
      <c r="GR10" s="934"/>
      <c r="GS10" s="934"/>
      <c r="GT10" s="934"/>
      <c r="GU10" s="934"/>
      <c r="GV10" s="934"/>
      <c r="GW10" s="934"/>
      <c r="GX10" s="934"/>
      <c r="GY10" s="934"/>
      <c r="GZ10" s="934"/>
      <c r="HA10" s="934"/>
      <c r="HB10" s="934"/>
      <c r="HC10" s="934"/>
      <c r="HD10" s="934"/>
      <c r="HE10" s="934"/>
      <c r="HF10" s="934"/>
      <c r="HG10" s="934"/>
    </row>
    <row r="11" spans="2:216" s="941" customFormat="1" ht="57" customHeight="1">
      <c r="B11" s="937" t="s">
        <v>442</v>
      </c>
      <c r="C11" s="937" t="s">
        <v>79</v>
      </c>
      <c r="D11" s="937" t="s">
        <v>443</v>
      </c>
      <c r="E11" s="937" t="s">
        <v>444</v>
      </c>
      <c r="F11" s="937" t="s">
        <v>445</v>
      </c>
      <c r="G11" s="937" t="s">
        <v>446</v>
      </c>
      <c r="H11" s="937" t="s">
        <v>447</v>
      </c>
      <c r="I11" s="938" t="s">
        <v>448</v>
      </c>
      <c r="J11" s="938" t="s">
        <v>449</v>
      </c>
      <c r="K11" s="938" t="s">
        <v>443</v>
      </c>
      <c r="L11" s="938" t="s">
        <v>450</v>
      </c>
      <c r="M11" s="938" t="s">
        <v>451</v>
      </c>
      <c r="N11" s="938" t="s">
        <v>452</v>
      </c>
      <c r="O11" s="938" t="s">
        <v>453</v>
      </c>
      <c r="P11" s="938" t="s">
        <v>454</v>
      </c>
      <c r="Q11" s="938" t="s">
        <v>455</v>
      </c>
      <c r="R11" s="938" t="s">
        <v>456</v>
      </c>
      <c r="S11" s="938" t="s">
        <v>457</v>
      </c>
      <c r="T11" s="938" t="s">
        <v>458</v>
      </c>
      <c r="U11" s="938" t="s">
        <v>459</v>
      </c>
      <c r="V11" s="938" t="s">
        <v>460</v>
      </c>
      <c r="W11" s="938" t="s">
        <v>461</v>
      </c>
      <c r="X11" s="938" t="s">
        <v>462</v>
      </c>
      <c r="Y11" s="938" t="s">
        <v>463</v>
      </c>
      <c r="Z11" s="938" t="s">
        <v>464</v>
      </c>
      <c r="AA11" s="938" t="s">
        <v>465</v>
      </c>
      <c r="AB11" s="938" t="s">
        <v>466</v>
      </c>
      <c r="AC11" s="938" t="s">
        <v>467</v>
      </c>
      <c r="AD11" s="938" t="s">
        <v>468</v>
      </c>
      <c r="AE11" s="938" t="s">
        <v>469</v>
      </c>
      <c r="AF11" s="938" t="s">
        <v>470</v>
      </c>
      <c r="AG11" s="938" t="s">
        <v>471</v>
      </c>
      <c r="AH11" s="938" t="s">
        <v>472</v>
      </c>
      <c r="AI11" s="938" t="s">
        <v>473</v>
      </c>
      <c r="AJ11" s="938" t="s">
        <v>474</v>
      </c>
      <c r="AK11" s="938" t="s">
        <v>475</v>
      </c>
      <c r="AL11" s="938" t="s">
        <v>476</v>
      </c>
      <c r="AM11" s="938" t="s">
        <v>477</v>
      </c>
      <c r="AN11" s="938" t="s">
        <v>478</v>
      </c>
      <c r="AO11" s="938" t="s">
        <v>479</v>
      </c>
      <c r="AP11" s="926"/>
      <c r="AQ11" s="938" t="s">
        <v>480</v>
      </c>
      <c r="AR11" s="938" t="s">
        <v>481</v>
      </c>
      <c r="AS11" s="938" t="s">
        <v>482</v>
      </c>
      <c r="AT11" s="938" t="s">
        <v>483</v>
      </c>
      <c r="AU11" s="938" t="s">
        <v>484</v>
      </c>
      <c r="AV11" s="926"/>
      <c r="AW11" s="939"/>
      <c r="AX11" s="939"/>
      <c r="AY11" s="939"/>
      <c r="AZ11" s="939"/>
      <c r="BA11" s="939"/>
      <c r="BB11" s="939"/>
      <c r="BC11" s="939"/>
      <c r="BD11" s="939"/>
      <c r="BE11" s="939"/>
      <c r="BF11" s="939"/>
      <c r="BG11" s="939"/>
      <c r="BH11" s="939"/>
      <c r="BI11" s="939"/>
      <c r="BJ11" s="940"/>
      <c r="BK11" s="940"/>
      <c r="BL11" s="940"/>
      <c r="BM11" s="940"/>
      <c r="BN11" s="940"/>
      <c r="BO11" s="940"/>
      <c r="BP11" s="940"/>
      <c r="BQ11" s="940"/>
      <c r="BR11" s="940"/>
      <c r="BS11" s="940"/>
      <c r="BT11" s="940"/>
      <c r="BU11" s="940"/>
      <c r="BV11" s="940"/>
      <c r="BW11" s="940"/>
      <c r="BX11" s="940"/>
      <c r="BY11" s="940"/>
      <c r="BZ11" s="940"/>
      <c r="CA11" s="940"/>
      <c r="CB11" s="940"/>
      <c r="CC11" s="940"/>
      <c r="CD11" s="940"/>
      <c r="CE11" s="940"/>
      <c r="CF11" s="940"/>
      <c r="CG11" s="940"/>
      <c r="CH11" s="940"/>
      <c r="CI11" s="940"/>
      <c r="CJ11" s="940"/>
      <c r="CK11" s="940"/>
      <c r="CL11" s="940"/>
      <c r="CM11" s="940"/>
      <c r="CN11" s="940"/>
      <c r="CO11" s="940"/>
      <c r="CP11" s="940"/>
      <c r="CQ11" s="940"/>
      <c r="CR11" s="940"/>
      <c r="CS11" s="940"/>
      <c r="CT11" s="940"/>
      <c r="CU11" s="940"/>
      <c r="CV11" s="940"/>
      <c r="CW11" s="940"/>
      <c r="CX11" s="940"/>
      <c r="CY11" s="940"/>
      <c r="CZ11" s="940"/>
      <c r="DA11" s="940"/>
      <c r="DB11" s="940"/>
      <c r="DC11" s="940"/>
      <c r="DD11" s="940"/>
      <c r="DE11" s="940"/>
      <c r="DF11" s="940"/>
      <c r="DG11" s="940"/>
      <c r="DH11" s="940"/>
      <c r="DI11" s="940"/>
      <c r="DJ11" s="940"/>
      <c r="DK11" s="940"/>
      <c r="DL11" s="940"/>
      <c r="DM11" s="940"/>
      <c r="DN11" s="940"/>
      <c r="DO11" s="940"/>
      <c r="DP11" s="940"/>
      <c r="DQ11" s="940"/>
      <c r="DR11" s="940"/>
      <c r="DS11" s="940"/>
      <c r="DT11" s="940"/>
      <c r="DU11" s="940"/>
      <c r="DV11" s="940"/>
      <c r="DW11" s="940"/>
      <c r="DX11" s="940"/>
      <c r="DY11" s="940"/>
      <c r="DZ11" s="940"/>
      <c r="EA11" s="940"/>
      <c r="EB11" s="940"/>
      <c r="EC11" s="940"/>
      <c r="ED11" s="940"/>
      <c r="EE11" s="940"/>
      <c r="EF11" s="940"/>
      <c r="EG11" s="940"/>
      <c r="EH11" s="940"/>
      <c r="EI11" s="940"/>
      <c r="EJ11" s="940"/>
      <c r="EK11" s="940"/>
      <c r="EL11" s="940"/>
      <c r="EM11" s="940"/>
      <c r="EN11" s="940"/>
      <c r="EO11" s="940"/>
      <c r="EP11" s="940"/>
      <c r="EQ11" s="940"/>
      <c r="ER11" s="940"/>
      <c r="ES11" s="940"/>
      <c r="ET11" s="940"/>
      <c r="EU11" s="940"/>
      <c r="EV11" s="940"/>
      <c r="EW11" s="940"/>
      <c r="EX11" s="940"/>
      <c r="EY11" s="940"/>
      <c r="EZ11" s="940"/>
      <c r="FA11" s="940"/>
      <c r="FB11" s="940"/>
      <c r="FC11" s="940"/>
      <c r="FD11" s="940"/>
      <c r="FE11" s="940"/>
      <c r="FF11" s="940"/>
      <c r="FG11" s="940"/>
      <c r="FH11" s="940"/>
      <c r="FI11" s="940"/>
      <c r="FJ11" s="940"/>
      <c r="FK11" s="940"/>
      <c r="FL11" s="940"/>
      <c r="FM11" s="940"/>
      <c r="FN11" s="940"/>
      <c r="FO11" s="940"/>
      <c r="FP11" s="940"/>
      <c r="FQ11" s="940"/>
      <c r="FR11" s="940"/>
      <c r="FS11" s="940"/>
      <c r="FT11" s="940"/>
      <c r="FU11" s="940"/>
      <c r="FV11" s="940"/>
      <c r="FW11" s="940"/>
      <c r="FX11" s="940"/>
      <c r="FY11" s="940"/>
      <c r="FZ11" s="940"/>
      <c r="GA11" s="940"/>
      <c r="GB11" s="940"/>
      <c r="GC11" s="940"/>
      <c r="GD11" s="940"/>
      <c r="GE11" s="940"/>
      <c r="GF11" s="940"/>
      <c r="GG11" s="940"/>
      <c r="GH11" s="940"/>
      <c r="GI11" s="940"/>
      <c r="GJ11" s="940"/>
      <c r="GK11" s="940"/>
      <c r="GL11" s="940"/>
      <c r="GM11" s="940"/>
      <c r="GN11" s="940"/>
      <c r="GO11" s="940"/>
      <c r="GP11" s="940"/>
      <c r="GQ11" s="940"/>
      <c r="GR11" s="940"/>
      <c r="GS11" s="940"/>
      <c r="GT11" s="940"/>
      <c r="GU11" s="940"/>
      <c r="GV11" s="940"/>
      <c r="GW11" s="940"/>
      <c r="GX11" s="940"/>
      <c r="GY11" s="940"/>
      <c r="GZ11" s="940"/>
      <c r="HA11" s="940"/>
      <c r="HB11" s="940"/>
      <c r="HC11" s="940"/>
      <c r="HD11" s="940"/>
      <c r="HE11" s="940"/>
      <c r="HF11" s="940"/>
      <c r="HG11" s="940"/>
      <c r="HH11" s="939"/>
    </row>
    <row r="12" spans="2:216" s="949" customFormat="1">
      <c r="B12" s="942">
        <v>1</v>
      </c>
      <c r="C12" s="943" t="s">
        <v>485</v>
      </c>
      <c r="D12" s="944">
        <v>1515069</v>
      </c>
      <c r="E12" s="945">
        <v>39813</v>
      </c>
      <c r="F12" s="942">
        <v>10</v>
      </c>
      <c r="G12" s="942">
        <v>0.83</v>
      </c>
      <c r="H12" s="944">
        <v>12625.58</v>
      </c>
      <c r="I12" s="946">
        <v>757534.5</v>
      </c>
      <c r="J12" s="946">
        <v>151506.9</v>
      </c>
      <c r="K12" s="947">
        <f>IF(AND(D12&gt;40000,($K$10-E12)/365),D12,0)</f>
        <v>1515069</v>
      </c>
      <c r="L12" s="947">
        <f>IF(K12&gt;0,K12/F12/12,0)</f>
        <v>12625.574999999999</v>
      </c>
      <c r="M12" s="947">
        <f>IF(AND(L12&gt;0,I12&gt;0),I12-L12*12*2,0)</f>
        <v>454520.7</v>
      </c>
      <c r="N12" s="947">
        <f t="shared" ref="N12:AC27" si="6">IF(M12-$L12&gt;0,M12-$L12,0)</f>
        <v>441895.125</v>
      </c>
      <c r="O12" s="947">
        <f t="shared" si="6"/>
        <v>429269.55</v>
      </c>
      <c r="P12" s="947">
        <f t="shared" si="6"/>
        <v>416643.97499999998</v>
      </c>
      <c r="Q12" s="947">
        <f t="shared" si="6"/>
        <v>404018.39999999997</v>
      </c>
      <c r="R12" s="947">
        <f t="shared" si="6"/>
        <v>391392.82499999995</v>
      </c>
      <c r="S12" s="947">
        <f t="shared" si="6"/>
        <v>378767.24999999994</v>
      </c>
      <c r="T12" s="947">
        <f t="shared" si="6"/>
        <v>366141.67499999993</v>
      </c>
      <c r="U12" s="947">
        <f t="shared" si="6"/>
        <v>353516.09999999992</v>
      </c>
      <c r="V12" s="947">
        <f t="shared" si="6"/>
        <v>340890.52499999991</v>
      </c>
      <c r="W12" s="947">
        <f t="shared" si="6"/>
        <v>328264.9499999999</v>
      </c>
      <c r="X12" s="947">
        <f t="shared" si="6"/>
        <v>315639.37499999988</v>
      </c>
      <c r="Y12" s="947">
        <f t="shared" si="6"/>
        <v>303013.79999999987</v>
      </c>
      <c r="Z12" s="947">
        <f t="shared" si="6"/>
        <v>290388.22499999986</v>
      </c>
      <c r="AA12" s="947">
        <f t="shared" si="6"/>
        <v>277762.64999999985</v>
      </c>
      <c r="AB12" s="947">
        <f t="shared" si="6"/>
        <v>265137.07499999984</v>
      </c>
      <c r="AC12" s="947">
        <f t="shared" si="6"/>
        <v>252511.49999999983</v>
      </c>
      <c r="AD12" s="947">
        <f t="shared" ref="AD12:AK27" si="7">IF(AC12-$L12&gt;0,AC12-$L12,0)</f>
        <v>239885.92499999981</v>
      </c>
      <c r="AE12" s="947">
        <f t="shared" si="7"/>
        <v>227260.3499999998</v>
      </c>
      <c r="AF12" s="947">
        <f t="shared" si="7"/>
        <v>214634.77499999979</v>
      </c>
      <c r="AG12" s="947">
        <f t="shared" si="7"/>
        <v>202009.19999999978</v>
      </c>
      <c r="AH12" s="947">
        <f t="shared" si="7"/>
        <v>189383.62499999977</v>
      </c>
      <c r="AI12" s="947">
        <f t="shared" si="7"/>
        <v>176758.04999999976</v>
      </c>
      <c r="AJ12" s="947">
        <f t="shared" si="7"/>
        <v>164132.47499999974</v>
      </c>
      <c r="AK12" s="947">
        <f t="shared" si="7"/>
        <v>151506.89999999973</v>
      </c>
      <c r="AL12" s="947">
        <f>IF(AK12-$L12*12&gt;0,AK12-$L12*12,0)</f>
        <v>0</v>
      </c>
      <c r="AM12" s="947">
        <f>IF(AL12-$L12*12&gt;0,AL12-$L12*12,0)</f>
        <v>0</v>
      </c>
      <c r="AN12" s="947">
        <f>IF(AM12-$L12*12&gt;0,AM12-$L12*12,0)</f>
        <v>0</v>
      </c>
      <c r="AO12" s="947">
        <f>IF(AN12-$L12*12&gt;0,AN12-$L12*12,0)</f>
        <v>0</v>
      </c>
      <c r="AP12" s="926"/>
      <c r="AQ12" s="947">
        <f t="shared" ref="AQ12:AQ75" si="8">Y12-AK12</f>
        <v>151506.90000000014</v>
      </c>
      <c r="AR12" s="947">
        <f t="shared" ref="AR12:AU27" si="9">AK12-AL12</f>
        <v>151506.89999999973</v>
      </c>
      <c r="AS12" s="947">
        <f t="shared" si="9"/>
        <v>0</v>
      </c>
      <c r="AT12" s="947">
        <f t="shared" si="9"/>
        <v>0</v>
      </c>
      <c r="AU12" s="947">
        <f t="shared" si="9"/>
        <v>0</v>
      </c>
      <c r="AV12" s="926"/>
      <c r="AW12" s="934"/>
      <c r="AX12" s="934"/>
      <c r="AY12" s="934"/>
      <c r="AZ12" s="934"/>
      <c r="BA12" s="934"/>
      <c r="BB12" s="934"/>
      <c r="BC12" s="934"/>
      <c r="BD12" s="934"/>
      <c r="BE12" s="934"/>
      <c r="BF12" s="934"/>
      <c r="BG12" s="934"/>
      <c r="BH12" s="934"/>
      <c r="BI12" s="934"/>
      <c r="BJ12" s="934"/>
      <c r="BK12" s="934"/>
      <c r="BL12" s="934"/>
      <c r="BM12" s="934"/>
      <c r="BN12" s="934"/>
      <c r="BO12" s="934"/>
      <c r="BP12" s="934"/>
      <c r="BQ12" s="934"/>
      <c r="BR12" s="934"/>
      <c r="BS12" s="934"/>
      <c r="BT12" s="934"/>
      <c r="BU12" s="934"/>
      <c r="BV12" s="934"/>
      <c r="BW12" s="934"/>
      <c r="BX12" s="934"/>
      <c r="BY12" s="934"/>
      <c r="BZ12" s="934"/>
      <c r="CA12" s="934"/>
      <c r="CB12" s="934"/>
      <c r="CC12" s="934"/>
      <c r="CD12" s="934"/>
      <c r="CE12" s="934"/>
      <c r="CF12" s="934"/>
      <c r="CG12" s="934"/>
      <c r="CH12" s="934"/>
      <c r="CI12" s="934"/>
      <c r="CJ12" s="934"/>
      <c r="CK12" s="934"/>
      <c r="CL12" s="934"/>
      <c r="CM12" s="934"/>
      <c r="CN12" s="934"/>
      <c r="CO12" s="934"/>
      <c r="CP12" s="934"/>
      <c r="CQ12" s="934"/>
      <c r="CR12" s="934"/>
      <c r="CS12" s="934"/>
      <c r="CT12" s="934"/>
      <c r="CU12" s="934"/>
      <c r="CV12" s="934"/>
      <c r="CW12" s="934"/>
      <c r="CX12" s="934"/>
      <c r="CY12" s="934"/>
      <c r="CZ12" s="934"/>
      <c r="DA12" s="934"/>
      <c r="DB12" s="934"/>
      <c r="DC12" s="934"/>
      <c r="DD12" s="934"/>
      <c r="DE12" s="934"/>
      <c r="DF12" s="934"/>
      <c r="DG12" s="934"/>
      <c r="DH12" s="934"/>
      <c r="DI12" s="934"/>
      <c r="DJ12" s="934"/>
      <c r="DK12" s="934"/>
      <c r="DL12" s="934"/>
      <c r="DM12" s="934"/>
      <c r="DN12" s="934"/>
      <c r="DO12" s="934"/>
      <c r="DP12" s="934"/>
      <c r="DQ12" s="934"/>
      <c r="DR12" s="934"/>
      <c r="DS12" s="934"/>
      <c r="DT12" s="934"/>
      <c r="DU12" s="934"/>
      <c r="DV12" s="934"/>
      <c r="DW12" s="934"/>
      <c r="DX12" s="934"/>
      <c r="DY12" s="934"/>
      <c r="DZ12" s="934"/>
      <c r="EA12" s="934"/>
      <c r="EB12" s="934"/>
      <c r="EC12" s="934"/>
      <c r="ED12" s="934"/>
      <c r="EE12" s="934"/>
      <c r="EF12" s="934"/>
      <c r="EG12" s="934"/>
      <c r="EH12" s="934"/>
      <c r="EI12" s="934"/>
      <c r="EJ12" s="934"/>
      <c r="EK12" s="934"/>
      <c r="EL12" s="934"/>
      <c r="EM12" s="934"/>
      <c r="EN12" s="934"/>
      <c r="EO12" s="934"/>
      <c r="EP12" s="934"/>
      <c r="EQ12" s="934"/>
      <c r="ER12" s="934"/>
      <c r="ES12" s="934"/>
      <c r="ET12" s="934"/>
      <c r="EU12" s="934"/>
      <c r="EV12" s="934"/>
      <c r="EW12" s="934"/>
      <c r="EX12" s="934"/>
      <c r="EY12" s="934"/>
      <c r="EZ12" s="934"/>
      <c r="FA12" s="934"/>
      <c r="FB12" s="934"/>
      <c r="FC12" s="934"/>
      <c r="FD12" s="934"/>
      <c r="FE12" s="934"/>
      <c r="FF12" s="934"/>
      <c r="FG12" s="934"/>
      <c r="FH12" s="934"/>
      <c r="FI12" s="934"/>
      <c r="FJ12" s="934"/>
      <c r="FK12" s="934"/>
      <c r="FL12" s="934"/>
      <c r="FM12" s="934"/>
      <c r="FN12" s="934"/>
      <c r="FO12" s="934"/>
      <c r="FP12" s="934"/>
      <c r="FQ12" s="934"/>
      <c r="FR12" s="934"/>
      <c r="FS12" s="934"/>
      <c r="FT12" s="934"/>
      <c r="FU12" s="934"/>
      <c r="FV12" s="934"/>
      <c r="FW12" s="934"/>
      <c r="FX12" s="934"/>
      <c r="FY12" s="934"/>
      <c r="FZ12" s="934"/>
      <c r="GA12" s="934"/>
      <c r="GB12" s="934"/>
      <c r="GC12" s="934"/>
      <c r="GD12" s="934"/>
      <c r="GE12" s="934"/>
      <c r="GF12" s="934"/>
      <c r="GG12" s="934"/>
      <c r="GH12" s="934"/>
      <c r="GI12" s="934"/>
      <c r="GJ12" s="934"/>
      <c r="GK12" s="934"/>
      <c r="GL12" s="934"/>
      <c r="GM12" s="934"/>
      <c r="GN12" s="934"/>
      <c r="GO12" s="934"/>
      <c r="GP12" s="934"/>
      <c r="GQ12" s="934"/>
      <c r="GR12" s="934"/>
      <c r="GS12" s="934"/>
      <c r="GT12" s="934"/>
      <c r="GU12" s="934"/>
      <c r="GV12" s="934"/>
      <c r="GW12" s="934"/>
      <c r="GX12" s="934"/>
      <c r="GY12" s="934"/>
      <c r="GZ12" s="934"/>
      <c r="HA12" s="934"/>
      <c r="HB12" s="934"/>
      <c r="HC12" s="934"/>
      <c r="HD12" s="934"/>
      <c r="HE12" s="934"/>
      <c r="HF12" s="934"/>
      <c r="HG12" s="934"/>
      <c r="HH12" s="948"/>
    </row>
    <row r="13" spans="2:216" s="949" customFormat="1">
      <c r="B13" s="942">
        <f>B12+1</f>
        <v>2</v>
      </c>
      <c r="C13" s="943" t="s">
        <v>486</v>
      </c>
      <c r="D13" s="944">
        <v>639460.29</v>
      </c>
      <c r="E13" s="945">
        <v>39082</v>
      </c>
      <c r="F13" s="942">
        <v>10</v>
      </c>
      <c r="G13" s="942">
        <v>0.83</v>
      </c>
      <c r="H13" s="944">
        <v>5328.84</v>
      </c>
      <c r="I13" s="946">
        <v>191838.09</v>
      </c>
      <c r="J13" s="946">
        <v>63946.03</v>
      </c>
      <c r="K13" s="947">
        <f t="shared" ref="K13:K76" si="10">IF(AND(D13&gt;40000,($K$10-E13)/365),D13,0)</f>
        <v>639460.29</v>
      </c>
      <c r="L13" s="947">
        <f t="shared" ref="L13:L76" si="11">IF(K13&gt;0,K13/F13/12,0)</f>
        <v>5328.8357500000002</v>
      </c>
      <c r="M13" s="947">
        <f t="shared" ref="M13:M76" si="12">IF(AND(L13&gt;0,I13&gt;0),I13-L13*12*2,0)</f>
        <v>63946.031999999992</v>
      </c>
      <c r="N13" s="947">
        <f t="shared" si="6"/>
        <v>58617.196249999994</v>
      </c>
      <c r="O13" s="947">
        <f t="shared" si="6"/>
        <v>53288.360499999995</v>
      </c>
      <c r="P13" s="947">
        <f t="shared" si="6"/>
        <v>47959.524749999997</v>
      </c>
      <c r="Q13" s="947">
        <f t="shared" si="6"/>
        <v>42630.688999999998</v>
      </c>
      <c r="R13" s="947">
        <f t="shared" si="6"/>
        <v>37301.85325</v>
      </c>
      <c r="S13" s="947">
        <f t="shared" si="6"/>
        <v>31973.017500000002</v>
      </c>
      <c r="T13" s="947">
        <f t="shared" si="6"/>
        <v>26644.181750000003</v>
      </c>
      <c r="U13" s="947">
        <f t="shared" si="6"/>
        <v>21315.346000000005</v>
      </c>
      <c r="V13" s="947">
        <f t="shared" si="6"/>
        <v>15986.510250000005</v>
      </c>
      <c r="W13" s="947">
        <f t="shared" si="6"/>
        <v>10657.674500000005</v>
      </c>
      <c r="X13" s="947">
        <f t="shared" si="6"/>
        <v>5328.8387500000044</v>
      </c>
      <c r="Y13" s="950">
        <f t="shared" si="6"/>
        <v>3.0000000042491592E-3</v>
      </c>
      <c r="Z13" s="947">
        <f t="shared" si="6"/>
        <v>0</v>
      </c>
      <c r="AA13" s="947">
        <f t="shared" si="6"/>
        <v>0</v>
      </c>
      <c r="AB13" s="947">
        <f t="shared" si="6"/>
        <v>0</v>
      </c>
      <c r="AC13" s="947">
        <f t="shared" si="6"/>
        <v>0</v>
      </c>
      <c r="AD13" s="947">
        <f t="shared" si="7"/>
        <v>0</v>
      </c>
      <c r="AE13" s="947">
        <f t="shared" si="7"/>
        <v>0</v>
      </c>
      <c r="AF13" s="947">
        <f t="shared" si="7"/>
        <v>0</v>
      </c>
      <c r="AG13" s="947">
        <f t="shared" si="7"/>
        <v>0</v>
      </c>
      <c r="AH13" s="947">
        <f t="shared" si="7"/>
        <v>0</v>
      </c>
      <c r="AI13" s="947">
        <f t="shared" si="7"/>
        <v>0</v>
      </c>
      <c r="AJ13" s="947">
        <f t="shared" si="7"/>
        <v>0</v>
      </c>
      <c r="AK13" s="947">
        <f t="shared" si="7"/>
        <v>0</v>
      </c>
      <c r="AL13" s="947">
        <f t="shared" ref="AL13:AO76" si="13">IF(AK13-$L13*12&gt;0,AK13-$L13*12,0)</f>
        <v>0</v>
      </c>
      <c r="AM13" s="947">
        <f t="shared" si="13"/>
        <v>0</v>
      </c>
      <c r="AN13" s="947">
        <f t="shared" si="13"/>
        <v>0</v>
      </c>
      <c r="AO13" s="947">
        <f t="shared" si="13"/>
        <v>0</v>
      </c>
      <c r="AP13" s="926"/>
      <c r="AQ13" s="947">
        <f t="shared" si="8"/>
        <v>3.0000000042491592E-3</v>
      </c>
      <c r="AR13" s="947">
        <f t="shared" si="9"/>
        <v>0</v>
      </c>
      <c r="AS13" s="947">
        <f t="shared" si="9"/>
        <v>0</v>
      </c>
      <c r="AT13" s="947">
        <f t="shared" si="9"/>
        <v>0</v>
      </c>
      <c r="AU13" s="947">
        <f t="shared" si="9"/>
        <v>0</v>
      </c>
      <c r="AV13" s="926"/>
      <c r="AW13" s="934"/>
      <c r="AX13" s="934"/>
      <c r="AY13" s="934"/>
      <c r="AZ13" s="934"/>
      <c r="BA13" s="934"/>
      <c r="BB13" s="934"/>
      <c r="BC13" s="934"/>
      <c r="BD13" s="934"/>
      <c r="BE13" s="934"/>
      <c r="BF13" s="934"/>
      <c r="BG13" s="934"/>
      <c r="BH13" s="934"/>
      <c r="BI13" s="934"/>
      <c r="BJ13" s="934"/>
      <c r="BK13" s="934"/>
      <c r="BL13" s="934"/>
      <c r="BM13" s="934"/>
      <c r="BN13" s="934"/>
      <c r="BO13" s="934"/>
      <c r="BP13" s="934"/>
      <c r="BQ13" s="934"/>
      <c r="BR13" s="934"/>
      <c r="BS13" s="934"/>
      <c r="BT13" s="934"/>
      <c r="BU13" s="934"/>
      <c r="BV13" s="934"/>
      <c r="BW13" s="934"/>
      <c r="BX13" s="934"/>
      <c r="BY13" s="934"/>
      <c r="BZ13" s="934"/>
      <c r="CA13" s="934"/>
      <c r="CB13" s="934"/>
      <c r="CC13" s="934"/>
      <c r="CD13" s="934"/>
      <c r="CE13" s="934"/>
      <c r="CF13" s="934"/>
      <c r="CG13" s="934"/>
      <c r="CH13" s="934"/>
      <c r="CI13" s="934"/>
      <c r="CJ13" s="934"/>
      <c r="CK13" s="934"/>
      <c r="CL13" s="934"/>
      <c r="CM13" s="934"/>
      <c r="CN13" s="934"/>
      <c r="CO13" s="934"/>
      <c r="CP13" s="934"/>
      <c r="CQ13" s="934"/>
      <c r="CR13" s="934"/>
      <c r="CS13" s="934"/>
      <c r="CT13" s="934"/>
      <c r="CU13" s="934"/>
      <c r="CV13" s="934"/>
      <c r="CW13" s="934"/>
      <c r="CX13" s="934"/>
      <c r="CY13" s="934"/>
      <c r="CZ13" s="934"/>
      <c r="DA13" s="934"/>
      <c r="DB13" s="934"/>
      <c r="DC13" s="934"/>
      <c r="DD13" s="934"/>
      <c r="DE13" s="934"/>
      <c r="DF13" s="934"/>
      <c r="DG13" s="934"/>
      <c r="DH13" s="934"/>
      <c r="DI13" s="934"/>
      <c r="DJ13" s="934"/>
      <c r="DK13" s="934"/>
      <c r="DL13" s="934"/>
      <c r="DM13" s="934"/>
      <c r="DN13" s="934"/>
      <c r="DO13" s="934"/>
      <c r="DP13" s="934"/>
      <c r="DQ13" s="934"/>
      <c r="DR13" s="934"/>
      <c r="DS13" s="934"/>
      <c r="DT13" s="934"/>
      <c r="DU13" s="934"/>
      <c r="DV13" s="934"/>
      <c r="DW13" s="934"/>
      <c r="DX13" s="934"/>
      <c r="DY13" s="934"/>
      <c r="DZ13" s="934"/>
      <c r="EA13" s="934"/>
      <c r="EB13" s="934"/>
      <c r="EC13" s="934"/>
      <c r="ED13" s="934"/>
      <c r="EE13" s="934"/>
      <c r="EF13" s="934"/>
      <c r="EG13" s="934"/>
      <c r="EH13" s="934"/>
      <c r="EI13" s="934"/>
      <c r="EJ13" s="934"/>
      <c r="EK13" s="934"/>
      <c r="EL13" s="934"/>
      <c r="EM13" s="934"/>
      <c r="EN13" s="934"/>
      <c r="EO13" s="934"/>
      <c r="EP13" s="934"/>
      <c r="EQ13" s="934"/>
      <c r="ER13" s="934"/>
      <c r="ES13" s="934"/>
      <c r="ET13" s="934"/>
      <c r="EU13" s="934"/>
      <c r="EV13" s="934"/>
      <c r="EW13" s="934"/>
      <c r="EX13" s="934"/>
      <c r="EY13" s="934"/>
      <c r="EZ13" s="934"/>
      <c r="FA13" s="934"/>
      <c r="FB13" s="934"/>
      <c r="FC13" s="934"/>
      <c r="FD13" s="934"/>
      <c r="FE13" s="934"/>
      <c r="FF13" s="934"/>
      <c r="FG13" s="934"/>
      <c r="FH13" s="934"/>
      <c r="FI13" s="934"/>
      <c r="FJ13" s="934"/>
      <c r="FK13" s="934"/>
      <c r="FL13" s="934"/>
      <c r="FM13" s="934"/>
      <c r="FN13" s="934"/>
      <c r="FO13" s="934"/>
      <c r="FP13" s="934"/>
      <c r="FQ13" s="934"/>
      <c r="FR13" s="934"/>
      <c r="FS13" s="934"/>
      <c r="FT13" s="934"/>
      <c r="FU13" s="934"/>
      <c r="FV13" s="934"/>
      <c r="FW13" s="934"/>
      <c r="FX13" s="934"/>
      <c r="FY13" s="934"/>
      <c r="FZ13" s="934"/>
      <c r="GA13" s="934"/>
      <c r="GB13" s="934"/>
      <c r="GC13" s="934"/>
      <c r="GD13" s="934"/>
      <c r="GE13" s="934"/>
      <c r="GF13" s="934"/>
      <c r="GG13" s="934"/>
      <c r="GH13" s="934"/>
      <c r="GI13" s="934"/>
      <c r="GJ13" s="934"/>
      <c r="GK13" s="934"/>
      <c r="GL13" s="934"/>
      <c r="GM13" s="934"/>
      <c r="GN13" s="934"/>
      <c r="GO13" s="934"/>
      <c r="GP13" s="934"/>
      <c r="GQ13" s="934"/>
      <c r="GR13" s="934"/>
      <c r="GS13" s="934"/>
      <c r="GT13" s="934"/>
      <c r="GU13" s="934"/>
      <c r="GV13" s="934"/>
      <c r="GW13" s="934"/>
      <c r="GX13" s="934"/>
      <c r="GY13" s="934"/>
      <c r="GZ13" s="934"/>
      <c r="HA13" s="934"/>
      <c r="HB13" s="934"/>
      <c r="HC13" s="934"/>
      <c r="HD13" s="934"/>
      <c r="HE13" s="934"/>
      <c r="HF13" s="934"/>
      <c r="HG13" s="934"/>
      <c r="HH13" s="948"/>
    </row>
    <row r="14" spans="2:216" s="949" customFormat="1">
      <c r="B14" s="942">
        <f t="shared" ref="B14:B77" si="14">B13+1</f>
        <v>3</v>
      </c>
      <c r="C14" s="943" t="s">
        <v>487</v>
      </c>
      <c r="D14" s="944">
        <v>13645.6</v>
      </c>
      <c r="E14" s="945">
        <v>20821</v>
      </c>
      <c r="F14" s="942">
        <v>10</v>
      </c>
      <c r="G14" s="942">
        <v>0.83</v>
      </c>
      <c r="H14" s="942">
        <v>113.71</v>
      </c>
      <c r="I14" s="946">
        <v>0</v>
      </c>
      <c r="J14" s="946">
        <v>0</v>
      </c>
      <c r="K14" s="947">
        <f t="shared" si="10"/>
        <v>0</v>
      </c>
      <c r="L14" s="947">
        <f t="shared" si="11"/>
        <v>0</v>
      </c>
      <c r="M14" s="947">
        <f t="shared" si="12"/>
        <v>0</v>
      </c>
      <c r="N14" s="947">
        <f t="shared" si="6"/>
        <v>0</v>
      </c>
      <c r="O14" s="947">
        <f t="shared" si="6"/>
        <v>0</v>
      </c>
      <c r="P14" s="947">
        <f t="shared" si="6"/>
        <v>0</v>
      </c>
      <c r="Q14" s="947">
        <f t="shared" si="6"/>
        <v>0</v>
      </c>
      <c r="R14" s="947">
        <f t="shared" si="6"/>
        <v>0</v>
      </c>
      <c r="S14" s="947">
        <f t="shared" si="6"/>
        <v>0</v>
      </c>
      <c r="T14" s="947">
        <f t="shared" si="6"/>
        <v>0</v>
      </c>
      <c r="U14" s="947">
        <f t="shared" si="6"/>
        <v>0</v>
      </c>
      <c r="V14" s="947">
        <f t="shared" si="6"/>
        <v>0</v>
      </c>
      <c r="W14" s="947">
        <f t="shared" si="6"/>
        <v>0</v>
      </c>
      <c r="X14" s="947">
        <f t="shared" si="6"/>
        <v>0</v>
      </c>
      <c r="Y14" s="947">
        <f t="shared" si="6"/>
        <v>0</v>
      </c>
      <c r="Z14" s="947">
        <f t="shared" si="6"/>
        <v>0</v>
      </c>
      <c r="AA14" s="947">
        <f t="shared" si="6"/>
        <v>0</v>
      </c>
      <c r="AB14" s="947">
        <f t="shared" si="6"/>
        <v>0</v>
      </c>
      <c r="AC14" s="947">
        <f t="shared" si="6"/>
        <v>0</v>
      </c>
      <c r="AD14" s="947">
        <f t="shared" si="7"/>
        <v>0</v>
      </c>
      <c r="AE14" s="947">
        <f t="shared" si="7"/>
        <v>0</v>
      </c>
      <c r="AF14" s="947">
        <f t="shared" si="7"/>
        <v>0</v>
      </c>
      <c r="AG14" s="947">
        <f t="shared" si="7"/>
        <v>0</v>
      </c>
      <c r="AH14" s="947">
        <f t="shared" si="7"/>
        <v>0</v>
      </c>
      <c r="AI14" s="947">
        <f t="shared" si="7"/>
        <v>0</v>
      </c>
      <c r="AJ14" s="947">
        <f t="shared" si="7"/>
        <v>0</v>
      </c>
      <c r="AK14" s="947">
        <f t="shared" si="7"/>
        <v>0</v>
      </c>
      <c r="AL14" s="947">
        <f t="shared" si="13"/>
        <v>0</v>
      </c>
      <c r="AM14" s="947">
        <f t="shared" si="13"/>
        <v>0</v>
      </c>
      <c r="AN14" s="947">
        <f t="shared" si="13"/>
        <v>0</v>
      </c>
      <c r="AO14" s="947">
        <f t="shared" si="13"/>
        <v>0</v>
      </c>
      <c r="AP14" s="926"/>
      <c r="AQ14" s="947">
        <f t="shared" si="8"/>
        <v>0</v>
      </c>
      <c r="AR14" s="947">
        <f t="shared" si="9"/>
        <v>0</v>
      </c>
      <c r="AS14" s="947">
        <f t="shared" si="9"/>
        <v>0</v>
      </c>
      <c r="AT14" s="947">
        <f t="shared" si="9"/>
        <v>0</v>
      </c>
      <c r="AU14" s="947">
        <f t="shared" si="9"/>
        <v>0</v>
      </c>
      <c r="AV14" s="926"/>
      <c r="AW14" s="934"/>
      <c r="AX14" s="934"/>
      <c r="AY14" s="934"/>
      <c r="AZ14" s="934"/>
      <c r="BA14" s="934"/>
      <c r="BB14" s="934"/>
      <c r="BC14" s="934"/>
      <c r="BD14" s="934"/>
      <c r="BE14" s="934"/>
      <c r="BF14" s="934"/>
      <c r="BG14" s="934"/>
      <c r="BH14" s="934"/>
      <c r="BI14" s="934"/>
      <c r="BJ14" s="934"/>
      <c r="BK14" s="934"/>
      <c r="BL14" s="934"/>
      <c r="BM14" s="934"/>
      <c r="BN14" s="934"/>
      <c r="BO14" s="934"/>
      <c r="BP14" s="934"/>
      <c r="BQ14" s="934"/>
      <c r="BR14" s="934"/>
      <c r="BS14" s="934"/>
      <c r="BT14" s="934"/>
      <c r="BU14" s="934"/>
      <c r="BV14" s="934"/>
      <c r="BW14" s="934"/>
      <c r="BX14" s="934"/>
      <c r="BY14" s="934"/>
      <c r="BZ14" s="934"/>
      <c r="CA14" s="934"/>
      <c r="CB14" s="934"/>
      <c r="CC14" s="934"/>
      <c r="CD14" s="934"/>
      <c r="CE14" s="934"/>
      <c r="CF14" s="934"/>
      <c r="CG14" s="934"/>
      <c r="CH14" s="934"/>
      <c r="CI14" s="934"/>
      <c r="CJ14" s="934"/>
      <c r="CK14" s="934"/>
      <c r="CL14" s="934"/>
      <c r="CM14" s="934"/>
      <c r="CN14" s="934"/>
      <c r="CO14" s="934"/>
      <c r="CP14" s="934"/>
      <c r="CQ14" s="934"/>
      <c r="CR14" s="934"/>
      <c r="CS14" s="934"/>
      <c r="CT14" s="934"/>
      <c r="CU14" s="934"/>
      <c r="CV14" s="934"/>
      <c r="CW14" s="934"/>
      <c r="CX14" s="934"/>
      <c r="CY14" s="934"/>
      <c r="CZ14" s="934"/>
      <c r="DA14" s="934"/>
      <c r="DB14" s="934"/>
      <c r="DC14" s="934"/>
      <c r="DD14" s="934"/>
      <c r="DE14" s="934"/>
      <c r="DF14" s="934"/>
      <c r="DG14" s="934"/>
      <c r="DH14" s="934"/>
      <c r="DI14" s="934"/>
      <c r="DJ14" s="934"/>
      <c r="DK14" s="934"/>
      <c r="DL14" s="934"/>
      <c r="DM14" s="934"/>
      <c r="DN14" s="934"/>
      <c r="DO14" s="934"/>
      <c r="DP14" s="934"/>
      <c r="DQ14" s="934"/>
      <c r="DR14" s="934"/>
      <c r="DS14" s="934"/>
      <c r="DT14" s="934"/>
      <c r="DU14" s="934"/>
      <c r="DV14" s="934"/>
      <c r="DW14" s="934"/>
      <c r="DX14" s="934"/>
      <c r="DY14" s="934"/>
      <c r="DZ14" s="934"/>
      <c r="EA14" s="934"/>
      <c r="EB14" s="934"/>
      <c r="EC14" s="934"/>
      <c r="ED14" s="934"/>
      <c r="EE14" s="934"/>
      <c r="EF14" s="934"/>
      <c r="EG14" s="934"/>
      <c r="EH14" s="934"/>
      <c r="EI14" s="934"/>
      <c r="EJ14" s="934"/>
      <c r="EK14" s="934"/>
      <c r="EL14" s="934"/>
      <c r="EM14" s="934"/>
      <c r="EN14" s="934"/>
      <c r="EO14" s="934"/>
      <c r="EP14" s="934"/>
      <c r="EQ14" s="934"/>
      <c r="ER14" s="934"/>
      <c r="ES14" s="934"/>
      <c r="ET14" s="934"/>
      <c r="EU14" s="934"/>
      <c r="EV14" s="934"/>
      <c r="EW14" s="934"/>
      <c r="EX14" s="934"/>
      <c r="EY14" s="934"/>
      <c r="EZ14" s="934"/>
      <c r="FA14" s="934"/>
      <c r="FB14" s="934"/>
      <c r="FC14" s="934"/>
      <c r="FD14" s="934"/>
      <c r="FE14" s="934"/>
      <c r="FF14" s="934"/>
      <c r="FG14" s="934"/>
      <c r="FH14" s="934"/>
      <c r="FI14" s="934"/>
      <c r="FJ14" s="934"/>
      <c r="FK14" s="934"/>
      <c r="FL14" s="934"/>
      <c r="FM14" s="934"/>
      <c r="FN14" s="934"/>
      <c r="FO14" s="934"/>
      <c r="FP14" s="934"/>
      <c r="FQ14" s="934"/>
      <c r="FR14" s="934"/>
      <c r="FS14" s="934"/>
      <c r="FT14" s="934"/>
      <c r="FU14" s="934"/>
      <c r="FV14" s="934"/>
      <c r="FW14" s="934"/>
      <c r="FX14" s="934"/>
      <c r="FY14" s="934"/>
      <c r="FZ14" s="934"/>
      <c r="GA14" s="934"/>
      <c r="GB14" s="934"/>
      <c r="GC14" s="934"/>
      <c r="GD14" s="934"/>
      <c r="GE14" s="934"/>
      <c r="GF14" s="934"/>
      <c r="GG14" s="934"/>
      <c r="GH14" s="934"/>
      <c r="GI14" s="934"/>
      <c r="GJ14" s="934"/>
      <c r="GK14" s="934"/>
      <c r="GL14" s="934"/>
      <c r="GM14" s="934"/>
      <c r="GN14" s="934"/>
      <c r="GO14" s="934"/>
      <c r="GP14" s="934"/>
      <c r="GQ14" s="934"/>
      <c r="GR14" s="934"/>
      <c r="GS14" s="934"/>
      <c r="GT14" s="934"/>
      <c r="GU14" s="934"/>
      <c r="GV14" s="934"/>
      <c r="GW14" s="934"/>
      <c r="GX14" s="934"/>
      <c r="GY14" s="934"/>
      <c r="GZ14" s="934"/>
      <c r="HA14" s="934"/>
      <c r="HB14" s="934"/>
      <c r="HC14" s="934"/>
      <c r="HD14" s="934"/>
      <c r="HE14" s="934"/>
      <c r="HF14" s="934"/>
      <c r="HG14" s="934"/>
      <c r="HH14" s="948"/>
    </row>
    <row r="15" spans="2:216" s="949" customFormat="1">
      <c r="B15" s="942">
        <f t="shared" si="14"/>
        <v>4</v>
      </c>
      <c r="C15" s="943" t="s">
        <v>488</v>
      </c>
      <c r="D15" s="944">
        <v>178020.32</v>
      </c>
      <c r="E15" s="945">
        <v>20821</v>
      </c>
      <c r="F15" s="942">
        <v>10</v>
      </c>
      <c r="G15" s="942">
        <v>0.83</v>
      </c>
      <c r="H15" s="944">
        <v>1483.5</v>
      </c>
      <c r="I15" s="946">
        <v>0</v>
      </c>
      <c r="J15" s="946">
        <v>0</v>
      </c>
      <c r="K15" s="947">
        <f t="shared" si="10"/>
        <v>178020.32</v>
      </c>
      <c r="L15" s="947">
        <f t="shared" si="11"/>
        <v>1483.5026666666665</v>
      </c>
      <c r="M15" s="947">
        <f t="shared" si="12"/>
        <v>0</v>
      </c>
      <c r="N15" s="947">
        <f t="shared" si="6"/>
        <v>0</v>
      </c>
      <c r="O15" s="947">
        <f t="shared" si="6"/>
        <v>0</v>
      </c>
      <c r="P15" s="947">
        <f t="shared" si="6"/>
        <v>0</v>
      </c>
      <c r="Q15" s="947">
        <f t="shared" si="6"/>
        <v>0</v>
      </c>
      <c r="R15" s="947">
        <f t="shared" si="6"/>
        <v>0</v>
      </c>
      <c r="S15" s="947">
        <f t="shared" si="6"/>
        <v>0</v>
      </c>
      <c r="T15" s="947">
        <f t="shared" si="6"/>
        <v>0</v>
      </c>
      <c r="U15" s="947">
        <f t="shared" si="6"/>
        <v>0</v>
      </c>
      <c r="V15" s="947">
        <f t="shared" si="6"/>
        <v>0</v>
      </c>
      <c r="W15" s="947">
        <f t="shared" si="6"/>
        <v>0</v>
      </c>
      <c r="X15" s="947">
        <f t="shared" si="6"/>
        <v>0</v>
      </c>
      <c r="Y15" s="947">
        <f t="shared" si="6"/>
        <v>0</v>
      </c>
      <c r="Z15" s="947">
        <f t="shared" si="6"/>
        <v>0</v>
      </c>
      <c r="AA15" s="947">
        <f t="shared" si="6"/>
        <v>0</v>
      </c>
      <c r="AB15" s="947">
        <f t="shared" si="6"/>
        <v>0</v>
      </c>
      <c r="AC15" s="947">
        <f t="shared" si="6"/>
        <v>0</v>
      </c>
      <c r="AD15" s="947">
        <f t="shared" si="7"/>
        <v>0</v>
      </c>
      <c r="AE15" s="947">
        <f t="shared" si="7"/>
        <v>0</v>
      </c>
      <c r="AF15" s="947">
        <f t="shared" si="7"/>
        <v>0</v>
      </c>
      <c r="AG15" s="947">
        <f t="shared" si="7"/>
        <v>0</v>
      </c>
      <c r="AH15" s="947">
        <f t="shared" si="7"/>
        <v>0</v>
      </c>
      <c r="AI15" s="947">
        <f t="shared" si="7"/>
        <v>0</v>
      </c>
      <c r="AJ15" s="947">
        <f t="shared" si="7"/>
        <v>0</v>
      </c>
      <c r="AK15" s="947">
        <f t="shared" si="7"/>
        <v>0</v>
      </c>
      <c r="AL15" s="947">
        <f t="shared" si="13"/>
        <v>0</v>
      </c>
      <c r="AM15" s="947">
        <f t="shared" si="13"/>
        <v>0</v>
      </c>
      <c r="AN15" s="947">
        <f t="shared" si="13"/>
        <v>0</v>
      </c>
      <c r="AO15" s="947">
        <f t="shared" si="13"/>
        <v>0</v>
      </c>
      <c r="AP15" s="926"/>
      <c r="AQ15" s="947">
        <f t="shared" si="8"/>
        <v>0</v>
      </c>
      <c r="AR15" s="947">
        <f t="shared" si="9"/>
        <v>0</v>
      </c>
      <c r="AS15" s="947">
        <f t="shared" si="9"/>
        <v>0</v>
      </c>
      <c r="AT15" s="947">
        <f t="shared" si="9"/>
        <v>0</v>
      </c>
      <c r="AU15" s="947">
        <f t="shared" si="9"/>
        <v>0</v>
      </c>
      <c r="AV15" s="926"/>
      <c r="AW15" s="934"/>
      <c r="AX15" s="934"/>
      <c r="AY15" s="934"/>
      <c r="AZ15" s="934"/>
      <c r="BA15" s="934"/>
      <c r="BB15" s="934"/>
      <c r="BC15" s="934"/>
      <c r="BD15" s="934"/>
      <c r="BE15" s="934"/>
      <c r="BF15" s="934"/>
      <c r="BG15" s="934"/>
      <c r="BH15" s="934"/>
      <c r="BI15" s="934"/>
      <c r="BJ15" s="934"/>
      <c r="BK15" s="934"/>
      <c r="BL15" s="934"/>
      <c r="BM15" s="934"/>
      <c r="BN15" s="934"/>
      <c r="BO15" s="934"/>
      <c r="BP15" s="934"/>
      <c r="BQ15" s="934"/>
      <c r="BR15" s="934"/>
      <c r="BS15" s="934"/>
      <c r="BT15" s="934"/>
      <c r="BU15" s="934"/>
      <c r="BV15" s="934"/>
      <c r="BW15" s="934"/>
      <c r="BX15" s="934"/>
      <c r="BY15" s="934"/>
      <c r="BZ15" s="934"/>
      <c r="CA15" s="934"/>
      <c r="CB15" s="934"/>
      <c r="CC15" s="934"/>
      <c r="CD15" s="934"/>
      <c r="CE15" s="934"/>
      <c r="CF15" s="934"/>
      <c r="CG15" s="934"/>
      <c r="CH15" s="934"/>
      <c r="CI15" s="934"/>
      <c r="CJ15" s="934"/>
      <c r="CK15" s="934"/>
      <c r="CL15" s="934"/>
      <c r="CM15" s="934"/>
      <c r="CN15" s="934"/>
      <c r="CO15" s="934"/>
      <c r="CP15" s="934"/>
      <c r="CQ15" s="934"/>
      <c r="CR15" s="934"/>
      <c r="CS15" s="934"/>
      <c r="CT15" s="934"/>
      <c r="CU15" s="934"/>
      <c r="CV15" s="934"/>
      <c r="CW15" s="934"/>
      <c r="CX15" s="934"/>
      <c r="CY15" s="934"/>
      <c r="CZ15" s="934"/>
      <c r="DA15" s="934"/>
      <c r="DB15" s="934"/>
      <c r="DC15" s="934"/>
      <c r="DD15" s="934"/>
      <c r="DE15" s="934"/>
      <c r="DF15" s="934"/>
      <c r="DG15" s="934"/>
      <c r="DH15" s="934"/>
      <c r="DI15" s="934"/>
      <c r="DJ15" s="934"/>
      <c r="DK15" s="934"/>
      <c r="DL15" s="934"/>
      <c r="DM15" s="934"/>
      <c r="DN15" s="934"/>
      <c r="DO15" s="934"/>
      <c r="DP15" s="934"/>
      <c r="DQ15" s="934"/>
      <c r="DR15" s="934"/>
      <c r="DS15" s="934"/>
      <c r="DT15" s="934"/>
      <c r="DU15" s="934"/>
      <c r="DV15" s="934"/>
      <c r="DW15" s="934"/>
      <c r="DX15" s="934"/>
      <c r="DY15" s="934"/>
      <c r="DZ15" s="934"/>
      <c r="EA15" s="934"/>
      <c r="EB15" s="934"/>
      <c r="EC15" s="934"/>
      <c r="ED15" s="934"/>
      <c r="EE15" s="934"/>
      <c r="EF15" s="934"/>
      <c r="EG15" s="934"/>
      <c r="EH15" s="934"/>
      <c r="EI15" s="934"/>
      <c r="EJ15" s="934"/>
      <c r="EK15" s="934"/>
      <c r="EL15" s="934"/>
      <c r="EM15" s="934"/>
      <c r="EN15" s="934"/>
      <c r="EO15" s="934"/>
      <c r="EP15" s="934"/>
      <c r="EQ15" s="934"/>
      <c r="ER15" s="934"/>
      <c r="ES15" s="934"/>
      <c r="ET15" s="934"/>
      <c r="EU15" s="934"/>
      <c r="EV15" s="934"/>
      <c r="EW15" s="934"/>
      <c r="EX15" s="934"/>
      <c r="EY15" s="934"/>
      <c r="EZ15" s="934"/>
      <c r="FA15" s="934"/>
      <c r="FB15" s="934"/>
      <c r="FC15" s="934"/>
      <c r="FD15" s="934"/>
      <c r="FE15" s="934"/>
      <c r="FF15" s="934"/>
      <c r="FG15" s="934"/>
      <c r="FH15" s="934"/>
      <c r="FI15" s="934"/>
      <c r="FJ15" s="934"/>
      <c r="FK15" s="934"/>
      <c r="FL15" s="934"/>
      <c r="FM15" s="934"/>
      <c r="FN15" s="934"/>
      <c r="FO15" s="934"/>
      <c r="FP15" s="934"/>
      <c r="FQ15" s="934"/>
      <c r="FR15" s="934"/>
      <c r="FS15" s="934"/>
      <c r="FT15" s="934"/>
      <c r="FU15" s="934"/>
      <c r="FV15" s="934"/>
      <c r="FW15" s="934"/>
      <c r="FX15" s="934"/>
      <c r="FY15" s="934"/>
      <c r="FZ15" s="934"/>
      <c r="GA15" s="934"/>
      <c r="GB15" s="934"/>
      <c r="GC15" s="934"/>
      <c r="GD15" s="934"/>
      <c r="GE15" s="934"/>
      <c r="GF15" s="934"/>
      <c r="GG15" s="934"/>
      <c r="GH15" s="934"/>
      <c r="GI15" s="934"/>
      <c r="GJ15" s="934"/>
      <c r="GK15" s="934"/>
      <c r="GL15" s="934"/>
      <c r="GM15" s="934"/>
      <c r="GN15" s="934"/>
      <c r="GO15" s="934"/>
      <c r="GP15" s="934"/>
      <c r="GQ15" s="934"/>
      <c r="GR15" s="934"/>
      <c r="GS15" s="934"/>
      <c r="GT15" s="934"/>
      <c r="GU15" s="934"/>
      <c r="GV15" s="934"/>
      <c r="GW15" s="934"/>
      <c r="GX15" s="934"/>
      <c r="GY15" s="934"/>
      <c r="GZ15" s="934"/>
      <c r="HA15" s="934"/>
      <c r="HB15" s="934"/>
      <c r="HC15" s="934"/>
      <c r="HD15" s="934"/>
      <c r="HE15" s="934"/>
      <c r="HF15" s="934"/>
      <c r="HG15" s="934"/>
      <c r="HH15" s="948"/>
    </row>
    <row r="16" spans="2:216" s="949" customFormat="1">
      <c r="B16" s="942">
        <f t="shared" si="14"/>
        <v>5</v>
      </c>
      <c r="C16" s="943" t="s">
        <v>489</v>
      </c>
      <c r="D16" s="944">
        <v>287390.84000000003</v>
      </c>
      <c r="E16" s="945">
        <v>20821</v>
      </c>
      <c r="F16" s="942">
        <v>10</v>
      </c>
      <c r="G16" s="942">
        <v>0.83</v>
      </c>
      <c r="H16" s="944">
        <v>2394.92</v>
      </c>
      <c r="I16" s="946">
        <v>0</v>
      </c>
      <c r="J16" s="946">
        <v>0</v>
      </c>
      <c r="K16" s="947">
        <f t="shared" si="10"/>
        <v>287390.84000000003</v>
      </c>
      <c r="L16" s="947">
        <f t="shared" si="11"/>
        <v>2394.923666666667</v>
      </c>
      <c r="M16" s="947">
        <f t="shared" si="12"/>
        <v>0</v>
      </c>
      <c r="N16" s="947">
        <f t="shared" si="6"/>
        <v>0</v>
      </c>
      <c r="O16" s="947">
        <f t="shared" si="6"/>
        <v>0</v>
      </c>
      <c r="P16" s="947">
        <f t="shared" si="6"/>
        <v>0</v>
      </c>
      <c r="Q16" s="947">
        <f t="shared" si="6"/>
        <v>0</v>
      </c>
      <c r="R16" s="947">
        <f t="shared" si="6"/>
        <v>0</v>
      </c>
      <c r="S16" s="947">
        <f t="shared" si="6"/>
        <v>0</v>
      </c>
      <c r="T16" s="947">
        <f t="shared" si="6"/>
        <v>0</v>
      </c>
      <c r="U16" s="947">
        <f t="shared" si="6"/>
        <v>0</v>
      </c>
      <c r="V16" s="947">
        <f t="shared" si="6"/>
        <v>0</v>
      </c>
      <c r="W16" s="947">
        <f t="shared" si="6"/>
        <v>0</v>
      </c>
      <c r="X16" s="947">
        <f t="shared" si="6"/>
        <v>0</v>
      </c>
      <c r="Y16" s="947">
        <f t="shared" si="6"/>
        <v>0</v>
      </c>
      <c r="Z16" s="947">
        <f t="shared" si="6"/>
        <v>0</v>
      </c>
      <c r="AA16" s="947">
        <f t="shared" si="6"/>
        <v>0</v>
      </c>
      <c r="AB16" s="947">
        <f t="shared" si="6"/>
        <v>0</v>
      </c>
      <c r="AC16" s="947">
        <f t="shared" si="6"/>
        <v>0</v>
      </c>
      <c r="AD16" s="947">
        <f t="shared" si="7"/>
        <v>0</v>
      </c>
      <c r="AE16" s="947">
        <f t="shared" si="7"/>
        <v>0</v>
      </c>
      <c r="AF16" s="947">
        <f t="shared" si="7"/>
        <v>0</v>
      </c>
      <c r="AG16" s="947">
        <f t="shared" si="7"/>
        <v>0</v>
      </c>
      <c r="AH16" s="947">
        <f t="shared" si="7"/>
        <v>0</v>
      </c>
      <c r="AI16" s="947">
        <f t="shared" si="7"/>
        <v>0</v>
      </c>
      <c r="AJ16" s="947">
        <f t="shared" si="7"/>
        <v>0</v>
      </c>
      <c r="AK16" s="947">
        <f t="shared" si="7"/>
        <v>0</v>
      </c>
      <c r="AL16" s="947">
        <f t="shared" si="13"/>
        <v>0</v>
      </c>
      <c r="AM16" s="947">
        <f t="shared" si="13"/>
        <v>0</v>
      </c>
      <c r="AN16" s="947">
        <f t="shared" si="13"/>
        <v>0</v>
      </c>
      <c r="AO16" s="947">
        <f t="shared" si="13"/>
        <v>0</v>
      </c>
      <c r="AP16" s="926"/>
      <c r="AQ16" s="947">
        <f t="shared" si="8"/>
        <v>0</v>
      </c>
      <c r="AR16" s="947">
        <f t="shared" si="9"/>
        <v>0</v>
      </c>
      <c r="AS16" s="947">
        <f t="shared" si="9"/>
        <v>0</v>
      </c>
      <c r="AT16" s="947">
        <f t="shared" si="9"/>
        <v>0</v>
      </c>
      <c r="AU16" s="947">
        <f t="shared" si="9"/>
        <v>0</v>
      </c>
      <c r="AV16" s="926"/>
      <c r="AW16" s="934"/>
      <c r="AX16" s="934"/>
      <c r="AY16" s="934"/>
      <c r="AZ16" s="934"/>
      <c r="BA16" s="934"/>
      <c r="BB16" s="934"/>
      <c r="BC16" s="934"/>
      <c r="BD16" s="934"/>
      <c r="BE16" s="934"/>
      <c r="BF16" s="934"/>
      <c r="BG16" s="934"/>
      <c r="BH16" s="934"/>
      <c r="BI16" s="934"/>
      <c r="BJ16" s="934"/>
      <c r="BK16" s="934"/>
      <c r="BL16" s="934"/>
      <c r="BM16" s="934"/>
      <c r="BN16" s="934"/>
      <c r="BO16" s="934"/>
      <c r="BP16" s="934"/>
      <c r="BQ16" s="934"/>
      <c r="BR16" s="934"/>
      <c r="BS16" s="934"/>
      <c r="BT16" s="934"/>
      <c r="BU16" s="934"/>
      <c r="BV16" s="934"/>
      <c r="BW16" s="934"/>
      <c r="BX16" s="934"/>
      <c r="BY16" s="934"/>
      <c r="BZ16" s="934"/>
      <c r="CA16" s="934"/>
      <c r="CB16" s="934"/>
      <c r="CC16" s="934"/>
      <c r="CD16" s="934"/>
      <c r="CE16" s="934"/>
      <c r="CF16" s="934"/>
      <c r="CG16" s="934"/>
      <c r="CH16" s="934"/>
      <c r="CI16" s="934"/>
      <c r="CJ16" s="934"/>
      <c r="CK16" s="934"/>
      <c r="CL16" s="934"/>
      <c r="CM16" s="934"/>
      <c r="CN16" s="934"/>
      <c r="CO16" s="934"/>
      <c r="CP16" s="934"/>
      <c r="CQ16" s="934"/>
      <c r="CR16" s="934"/>
      <c r="CS16" s="934"/>
      <c r="CT16" s="934"/>
      <c r="CU16" s="934"/>
      <c r="CV16" s="934"/>
      <c r="CW16" s="934"/>
      <c r="CX16" s="934"/>
      <c r="CY16" s="934"/>
      <c r="CZ16" s="934"/>
      <c r="DA16" s="934"/>
      <c r="DB16" s="934"/>
      <c r="DC16" s="934"/>
      <c r="DD16" s="934"/>
      <c r="DE16" s="934"/>
      <c r="DF16" s="934"/>
      <c r="DG16" s="934"/>
      <c r="DH16" s="934"/>
      <c r="DI16" s="934"/>
      <c r="DJ16" s="934"/>
      <c r="DK16" s="934"/>
      <c r="DL16" s="934"/>
      <c r="DM16" s="934"/>
      <c r="DN16" s="934"/>
      <c r="DO16" s="934"/>
      <c r="DP16" s="934"/>
      <c r="DQ16" s="934"/>
      <c r="DR16" s="934"/>
      <c r="DS16" s="934"/>
      <c r="DT16" s="934"/>
      <c r="DU16" s="934"/>
      <c r="DV16" s="934"/>
      <c r="DW16" s="934"/>
      <c r="DX16" s="934"/>
      <c r="DY16" s="934"/>
      <c r="DZ16" s="934"/>
      <c r="EA16" s="934"/>
      <c r="EB16" s="934"/>
      <c r="EC16" s="934"/>
      <c r="ED16" s="934"/>
      <c r="EE16" s="934"/>
      <c r="EF16" s="934"/>
      <c r="EG16" s="934"/>
      <c r="EH16" s="934"/>
      <c r="EI16" s="934"/>
      <c r="EJ16" s="934"/>
      <c r="EK16" s="934"/>
      <c r="EL16" s="934"/>
      <c r="EM16" s="934"/>
      <c r="EN16" s="934"/>
      <c r="EO16" s="934"/>
      <c r="EP16" s="934"/>
      <c r="EQ16" s="934"/>
      <c r="ER16" s="934"/>
      <c r="ES16" s="934"/>
      <c r="ET16" s="934"/>
      <c r="EU16" s="934"/>
      <c r="EV16" s="934"/>
      <c r="EW16" s="934"/>
      <c r="EX16" s="934"/>
      <c r="EY16" s="934"/>
      <c r="EZ16" s="934"/>
      <c r="FA16" s="934"/>
      <c r="FB16" s="934"/>
      <c r="FC16" s="934"/>
      <c r="FD16" s="934"/>
      <c r="FE16" s="934"/>
      <c r="FF16" s="934"/>
      <c r="FG16" s="934"/>
      <c r="FH16" s="934"/>
      <c r="FI16" s="934"/>
      <c r="FJ16" s="934"/>
      <c r="FK16" s="934"/>
      <c r="FL16" s="934"/>
      <c r="FM16" s="934"/>
      <c r="FN16" s="934"/>
      <c r="FO16" s="934"/>
      <c r="FP16" s="934"/>
      <c r="FQ16" s="934"/>
      <c r="FR16" s="934"/>
      <c r="FS16" s="934"/>
      <c r="FT16" s="934"/>
      <c r="FU16" s="934"/>
      <c r="FV16" s="934"/>
      <c r="FW16" s="934"/>
      <c r="FX16" s="934"/>
      <c r="FY16" s="934"/>
      <c r="FZ16" s="934"/>
      <c r="GA16" s="934"/>
      <c r="GB16" s="934"/>
      <c r="GC16" s="934"/>
      <c r="GD16" s="934"/>
      <c r="GE16" s="934"/>
      <c r="GF16" s="934"/>
      <c r="GG16" s="934"/>
      <c r="GH16" s="934"/>
      <c r="GI16" s="934"/>
      <c r="GJ16" s="934"/>
      <c r="GK16" s="934"/>
      <c r="GL16" s="934"/>
      <c r="GM16" s="934"/>
      <c r="GN16" s="934"/>
      <c r="GO16" s="934"/>
      <c r="GP16" s="934"/>
      <c r="GQ16" s="934"/>
      <c r="GR16" s="934"/>
      <c r="GS16" s="934"/>
      <c r="GT16" s="934"/>
      <c r="GU16" s="934"/>
      <c r="GV16" s="934"/>
      <c r="GW16" s="934"/>
      <c r="GX16" s="934"/>
      <c r="GY16" s="934"/>
      <c r="GZ16" s="934"/>
      <c r="HA16" s="934"/>
      <c r="HB16" s="934"/>
      <c r="HC16" s="934"/>
      <c r="HD16" s="934"/>
      <c r="HE16" s="934"/>
      <c r="HF16" s="934"/>
      <c r="HG16" s="934"/>
      <c r="HH16" s="948"/>
    </row>
    <row r="17" spans="2:216" s="949" customFormat="1">
      <c r="B17" s="942">
        <f t="shared" si="14"/>
        <v>6</v>
      </c>
      <c r="C17" s="943" t="s">
        <v>490</v>
      </c>
      <c r="D17" s="944">
        <v>415254.24</v>
      </c>
      <c r="E17" s="945">
        <v>40756</v>
      </c>
      <c r="F17" s="942">
        <v>10</v>
      </c>
      <c r="G17" s="942">
        <v>0.83</v>
      </c>
      <c r="H17" s="944">
        <v>3460.45</v>
      </c>
      <c r="I17" s="946">
        <v>318361.58</v>
      </c>
      <c r="J17" s="946">
        <v>41525.42</v>
      </c>
      <c r="K17" s="947">
        <f t="shared" si="10"/>
        <v>415254.24</v>
      </c>
      <c r="L17" s="947">
        <f t="shared" si="11"/>
        <v>3460.4519999999998</v>
      </c>
      <c r="M17" s="947">
        <f t="shared" si="12"/>
        <v>235310.73200000002</v>
      </c>
      <c r="N17" s="947">
        <f t="shared" si="6"/>
        <v>231850.28000000003</v>
      </c>
      <c r="O17" s="947">
        <f t="shared" si="6"/>
        <v>228389.82800000004</v>
      </c>
      <c r="P17" s="947">
        <f t="shared" si="6"/>
        <v>224929.37600000005</v>
      </c>
      <c r="Q17" s="947">
        <f t="shared" si="6"/>
        <v>221468.92400000006</v>
      </c>
      <c r="R17" s="947">
        <f t="shared" si="6"/>
        <v>218008.47200000007</v>
      </c>
      <c r="S17" s="947">
        <f t="shared" si="6"/>
        <v>214548.02000000008</v>
      </c>
      <c r="T17" s="947">
        <f t="shared" si="6"/>
        <v>211087.56800000009</v>
      </c>
      <c r="U17" s="947">
        <f t="shared" si="6"/>
        <v>207627.1160000001</v>
      </c>
      <c r="V17" s="947">
        <f t="shared" si="6"/>
        <v>204166.66400000011</v>
      </c>
      <c r="W17" s="947">
        <f t="shared" si="6"/>
        <v>200706.21200000012</v>
      </c>
      <c r="X17" s="947">
        <f t="shared" si="6"/>
        <v>197245.76000000013</v>
      </c>
      <c r="Y17" s="947">
        <f t="shared" si="6"/>
        <v>193785.30800000014</v>
      </c>
      <c r="Z17" s="947">
        <f t="shared" si="6"/>
        <v>190324.85600000015</v>
      </c>
      <c r="AA17" s="947">
        <f t="shared" si="6"/>
        <v>186864.40400000016</v>
      </c>
      <c r="AB17" s="947">
        <f t="shared" si="6"/>
        <v>183403.95200000016</v>
      </c>
      <c r="AC17" s="947">
        <f t="shared" si="6"/>
        <v>179943.50000000017</v>
      </c>
      <c r="AD17" s="947">
        <f t="shared" si="7"/>
        <v>176483.04800000018</v>
      </c>
      <c r="AE17" s="947">
        <f t="shared" si="7"/>
        <v>173022.59600000019</v>
      </c>
      <c r="AF17" s="947">
        <f t="shared" si="7"/>
        <v>169562.1440000002</v>
      </c>
      <c r="AG17" s="947">
        <f t="shared" si="7"/>
        <v>166101.69200000021</v>
      </c>
      <c r="AH17" s="947">
        <f t="shared" si="7"/>
        <v>162641.24000000022</v>
      </c>
      <c r="AI17" s="947">
        <f t="shared" si="7"/>
        <v>159180.78800000023</v>
      </c>
      <c r="AJ17" s="947">
        <f t="shared" si="7"/>
        <v>155720.33600000024</v>
      </c>
      <c r="AK17" s="947">
        <f t="shared" si="7"/>
        <v>152259.88400000025</v>
      </c>
      <c r="AL17" s="947">
        <f t="shared" si="13"/>
        <v>110734.46000000025</v>
      </c>
      <c r="AM17" s="947">
        <f t="shared" si="13"/>
        <v>69209.036000000255</v>
      </c>
      <c r="AN17" s="947">
        <f t="shared" si="13"/>
        <v>27683.612000000256</v>
      </c>
      <c r="AO17" s="947">
        <f t="shared" si="13"/>
        <v>0</v>
      </c>
      <c r="AP17" s="926"/>
      <c r="AQ17" s="947">
        <f t="shared" si="8"/>
        <v>41525.423999999883</v>
      </c>
      <c r="AR17" s="947">
        <f t="shared" si="9"/>
        <v>41525.423999999999</v>
      </c>
      <c r="AS17" s="947">
        <f t="shared" si="9"/>
        <v>41525.423999999999</v>
      </c>
      <c r="AT17" s="947">
        <f t="shared" si="9"/>
        <v>41525.423999999999</v>
      </c>
      <c r="AU17" s="947">
        <f t="shared" si="9"/>
        <v>27683.612000000256</v>
      </c>
      <c r="AV17" s="926"/>
      <c r="AW17" s="934"/>
      <c r="AX17" s="934"/>
      <c r="AY17" s="934"/>
      <c r="AZ17" s="934"/>
      <c r="BA17" s="934"/>
      <c r="BB17" s="934"/>
      <c r="BC17" s="934"/>
      <c r="BD17" s="934"/>
      <c r="BE17" s="934"/>
      <c r="BF17" s="934"/>
      <c r="BG17" s="934"/>
      <c r="BH17" s="934"/>
      <c r="BI17" s="934"/>
      <c r="BJ17" s="934"/>
      <c r="BK17" s="934"/>
      <c r="BL17" s="934"/>
      <c r="BM17" s="934"/>
      <c r="BN17" s="934"/>
      <c r="BO17" s="934"/>
      <c r="BP17" s="934"/>
      <c r="BQ17" s="934"/>
      <c r="BR17" s="934"/>
      <c r="BS17" s="934"/>
      <c r="BT17" s="934"/>
      <c r="BU17" s="934"/>
      <c r="BV17" s="934"/>
      <c r="BW17" s="934"/>
      <c r="BX17" s="934"/>
      <c r="BY17" s="934"/>
      <c r="BZ17" s="934"/>
      <c r="CA17" s="934"/>
      <c r="CB17" s="934"/>
      <c r="CC17" s="934"/>
      <c r="CD17" s="934"/>
      <c r="CE17" s="934"/>
      <c r="CF17" s="934"/>
      <c r="CG17" s="934"/>
      <c r="CH17" s="934"/>
      <c r="CI17" s="934"/>
      <c r="CJ17" s="934"/>
      <c r="CK17" s="934"/>
      <c r="CL17" s="934"/>
      <c r="CM17" s="934"/>
      <c r="CN17" s="934"/>
      <c r="CO17" s="934"/>
      <c r="CP17" s="934"/>
      <c r="CQ17" s="934"/>
      <c r="CR17" s="934"/>
      <c r="CS17" s="934"/>
      <c r="CT17" s="934"/>
      <c r="CU17" s="934"/>
      <c r="CV17" s="934"/>
      <c r="CW17" s="934"/>
      <c r="CX17" s="934"/>
      <c r="CY17" s="934"/>
      <c r="CZ17" s="934"/>
      <c r="DA17" s="934"/>
      <c r="DB17" s="934"/>
      <c r="DC17" s="934"/>
      <c r="DD17" s="934"/>
      <c r="DE17" s="934"/>
      <c r="DF17" s="934"/>
      <c r="DG17" s="934"/>
      <c r="DH17" s="934"/>
      <c r="DI17" s="934"/>
      <c r="DJ17" s="934"/>
      <c r="DK17" s="934"/>
      <c r="DL17" s="934"/>
      <c r="DM17" s="934"/>
      <c r="DN17" s="934"/>
      <c r="DO17" s="934"/>
      <c r="DP17" s="934"/>
      <c r="DQ17" s="934"/>
      <c r="DR17" s="934"/>
      <c r="DS17" s="934"/>
      <c r="DT17" s="934"/>
      <c r="DU17" s="934"/>
      <c r="DV17" s="934"/>
      <c r="DW17" s="934"/>
      <c r="DX17" s="934"/>
      <c r="DY17" s="934"/>
      <c r="DZ17" s="934"/>
      <c r="EA17" s="934"/>
      <c r="EB17" s="934"/>
      <c r="EC17" s="934"/>
      <c r="ED17" s="934"/>
      <c r="EE17" s="934"/>
      <c r="EF17" s="934"/>
      <c r="EG17" s="934"/>
      <c r="EH17" s="934"/>
      <c r="EI17" s="934"/>
      <c r="EJ17" s="934"/>
      <c r="EK17" s="934"/>
      <c r="EL17" s="934"/>
      <c r="EM17" s="934"/>
      <c r="EN17" s="934"/>
      <c r="EO17" s="934"/>
      <c r="EP17" s="934"/>
      <c r="EQ17" s="934"/>
      <c r="ER17" s="934"/>
      <c r="ES17" s="934"/>
      <c r="ET17" s="934"/>
      <c r="EU17" s="934"/>
      <c r="EV17" s="934"/>
      <c r="EW17" s="934"/>
      <c r="EX17" s="934"/>
      <c r="EY17" s="934"/>
      <c r="EZ17" s="934"/>
      <c r="FA17" s="934"/>
      <c r="FB17" s="934"/>
      <c r="FC17" s="934"/>
      <c r="FD17" s="934"/>
      <c r="FE17" s="934"/>
      <c r="FF17" s="934"/>
      <c r="FG17" s="934"/>
      <c r="FH17" s="934"/>
      <c r="FI17" s="934"/>
      <c r="FJ17" s="934"/>
      <c r="FK17" s="934"/>
      <c r="FL17" s="934"/>
      <c r="FM17" s="934"/>
      <c r="FN17" s="934"/>
      <c r="FO17" s="934"/>
      <c r="FP17" s="934"/>
      <c r="FQ17" s="934"/>
      <c r="FR17" s="934"/>
      <c r="FS17" s="934"/>
      <c r="FT17" s="934"/>
      <c r="FU17" s="934"/>
      <c r="FV17" s="934"/>
      <c r="FW17" s="934"/>
      <c r="FX17" s="934"/>
      <c r="FY17" s="934"/>
      <c r="FZ17" s="934"/>
      <c r="GA17" s="934"/>
      <c r="GB17" s="934"/>
      <c r="GC17" s="934"/>
      <c r="GD17" s="934"/>
      <c r="GE17" s="934"/>
      <c r="GF17" s="934"/>
      <c r="GG17" s="934"/>
      <c r="GH17" s="934"/>
      <c r="GI17" s="934"/>
      <c r="GJ17" s="934"/>
      <c r="GK17" s="934"/>
      <c r="GL17" s="934"/>
      <c r="GM17" s="934"/>
      <c r="GN17" s="934"/>
      <c r="GO17" s="934"/>
      <c r="GP17" s="934"/>
      <c r="GQ17" s="934"/>
      <c r="GR17" s="934"/>
      <c r="GS17" s="934"/>
      <c r="GT17" s="934"/>
      <c r="GU17" s="934"/>
      <c r="GV17" s="934"/>
      <c r="GW17" s="934"/>
      <c r="GX17" s="934"/>
      <c r="GY17" s="934"/>
      <c r="GZ17" s="934"/>
      <c r="HA17" s="934"/>
      <c r="HB17" s="934"/>
      <c r="HC17" s="934"/>
      <c r="HD17" s="934"/>
      <c r="HE17" s="934"/>
      <c r="HF17" s="934"/>
      <c r="HG17" s="934"/>
      <c r="HH17" s="948"/>
    </row>
    <row r="18" spans="2:216" s="949" customFormat="1">
      <c r="B18" s="942">
        <f t="shared" si="14"/>
        <v>7</v>
      </c>
      <c r="C18" s="943" t="s">
        <v>491</v>
      </c>
      <c r="D18" s="944">
        <v>2876565</v>
      </c>
      <c r="E18" s="945">
        <v>36130</v>
      </c>
      <c r="F18" s="942">
        <v>73</v>
      </c>
      <c r="G18" s="942">
        <v>0.11</v>
      </c>
      <c r="H18" s="944">
        <v>3268.82</v>
      </c>
      <c r="I18" s="946">
        <v>1402275.94</v>
      </c>
      <c r="J18" s="946">
        <v>39225.839999999997</v>
      </c>
      <c r="K18" s="947">
        <f t="shared" si="10"/>
        <v>2876565</v>
      </c>
      <c r="L18" s="947">
        <f t="shared" si="11"/>
        <v>3283.75</v>
      </c>
      <c r="M18" s="947">
        <f t="shared" si="12"/>
        <v>1323465.94</v>
      </c>
      <c r="N18" s="947">
        <f t="shared" si="6"/>
        <v>1320182.19</v>
      </c>
      <c r="O18" s="947">
        <f t="shared" si="6"/>
        <v>1316898.44</v>
      </c>
      <c r="P18" s="947">
        <f t="shared" si="6"/>
        <v>1313614.69</v>
      </c>
      <c r="Q18" s="947">
        <f t="shared" si="6"/>
        <v>1310330.94</v>
      </c>
      <c r="R18" s="947">
        <f t="shared" si="6"/>
        <v>1307047.19</v>
      </c>
      <c r="S18" s="947">
        <f t="shared" si="6"/>
        <v>1303763.44</v>
      </c>
      <c r="T18" s="947">
        <f t="shared" si="6"/>
        <v>1300479.69</v>
      </c>
      <c r="U18" s="947">
        <f t="shared" si="6"/>
        <v>1297195.94</v>
      </c>
      <c r="V18" s="947">
        <f t="shared" si="6"/>
        <v>1293912.19</v>
      </c>
      <c r="W18" s="947">
        <f t="shared" si="6"/>
        <v>1290628.44</v>
      </c>
      <c r="X18" s="947">
        <f t="shared" si="6"/>
        <v>1287344.69</v>
      </c>
      <c r="Y18" s="947">
        <f t="shared" si="6"/>
        <v>1284060.94</v>
      </c>
      <c r="Z18" s="947">
        <f t="shared" si="6"/>
        <v>1280777.19</v>
      </c>
      <c r="AA18" s="947">
        <f t="shared" si="6"/>
        <v>1277493.44</v>
      </c>
      <c r="AB18" s="947">
        <f t="shared" si="6"/>
        <v>1274209.69</v>
      </c>
      <c r="AC18" s="947">
        <f t="shared" si="6"/>
        <v>1270925.94</v>
      </c>
      <c r="AD18" s="947">
        <f t="shared" si="7"/>
        <v>1267642.19</v>
      </c>
      <c r="AE18" s="947">
        <f t="shared" si="7"/>
        <v>1264358.44</v>
      </c>
      <c r="AF18" s="947">
        <f t="shared" si="7"/>
        <v>1261074.69</v>
      </c>
      <c r="AG18" s="947">
        <f t="shared" si="7"/>
        <v>1257790.94</v>
      </c>
      <c r="AH18" s="947">
        <f t="shared" si="7"/>
        <v>1254507.19</v>
      </c>
      <c r="AI18" s="947">
        <f t="shared" si="7"/>
        <v>1251223.44</v>
      </c>
      <c r="AJ18" s="947">
        <f t="shared" si="7"/>
        <v>1247939.69</v>
      </c>
      <c r="AK18" s="947">
        <f t="shared" si="7"/>
        <v>1244655.94</v>
      </c>
      <c r="AL18" s="947">
        <f t="shared" si="13"/>
        <v>1205250.94</v>
      </c>
      <c r="AM18" s="947">
        <f t="shared" si="13"/>
        <v>1165845.94</v>
      </c>
      <c r="AN18" s="947">
        <f t="shared" si="13"/>
        <v>1126440.94</v>
      </c>
      <c r="AO18" s="947">
        <f t="shared" si="13"/>
        <v>1087035.94</v>
      </c>
      <c r="AP18" s="926"/>
      <c r="AQ18" s="947">
        <f t="shared" si="8"/>
        <v>39405</v>
      </c>
      <c r="AR18" s="947">
        <f t="shared" si="9"/>
        <v>39405</v>
      </c>
      <c r="AS18" s="947">
        <f t="shared" si="9"/>
        <v>39405</v>
      </c>
      <c r="AT18" s="947">
        <f t="shared" si="9"/>
        <v>39405</v>
      </c>
      <c r="AU18" s="947">
        <f t="shared" si="9"/>
        <v>39405</v>
      </c>
      <c r="AV18" s="926"/>
      <c r="AW18" s="934"/>
      <c r="AX18" s="934"/>
      <c r="AY18" s="934"/>
      <c r="AZ18" s="934"/>
      <c r="BA18" s="934"/>
      <c r="BB18" s="934"/>
      <c r="BC18" s="934"/>
      <c r="BD18" s="934"/>
      <c r="BE18" s="934"/>
      <c r="BF18" s="934"/>
      <c r="BG18" s="934"/>
      <c r="BH18" s="934"/>
      <c r="BI18" s="934"/>
      <c r="BJ18" s="934"/>
      <c r="BK18" s="934"/>
      <c r="BL18" s="934"/>
      <c r="BM18" s="934"/>
      <c r="BN18" s="934"/>
      <c r="BO18" s="934"/>
      <c r="BP18" s="934"/>
      <c r="BQ18" s="934"/>
      <c r="BR18" s="934"/>
      <c r="BS18" s="934"/>
      <c r="BT18" s="934"/>
      <c r="BU18" s="934"/>
      <c r="BV18" s="934"/>
      <c r="BW18" s="934"/>
      <c r="BX18" s="934"/>
      <c r="BY18" s="934"/>
      <c r="BZ18" s="934"/>
      <c r="CA18" s="934"/>
      <c r="CB18" s="934"/>
      <c r="CC18" s="934"/>
      <c r="CD18" s="934"/>
      <c r="CE18" s="934"/>
      <c r="CF18" s="934"/>
      <c r="CG18" s="934"/>
      <c r="CH18" s="934"/>
      <c r="CI18" s="934"/>
      <c r="CJ18" s="934"/>
      <c r="CK18" s="934"/>
      <c r="CL18" s="934"/>
      <c r="CM18" s="934"/>
      <c r="CN18" s="934"/>
      <c r="CO18" s="934"/>
      <c r="CP18" s="934"/>
      <c r="CQ18" s="934"/>
      <c r="CR18" s="934"/>
      <c r="CS18" s="934"/>
      <c r="CT18" s="934"/>
      <c r="CU18" s="934"/>
      <c r="CV18" s="934"/>
      <c r="CW18" s="934"/>
      <c r="CX18" s="934"/>
      <c r="CY18" s="934"/>
      <c r="CZ18" s="934"/>
      <c r="DA18" s="934"/>
      <c r="DB18" s="934"/>
      <c r="DC18" s="934"/>
      <c r="DD18" s="934"/>
      <c r="DE18" s="934"/>
      <c r="DF18" s="934"/>
      <c r="DG18" s="934"/>
      <c r="DH18" s="934"/>
      <c r="DI18" s="934"/>
      <c r="DJ18" s="934"/>
      <c r="DK18" s="934"/>
      <c r="DL18" s="934"/>
      <c r="DM18" s="934"/>
      <c r="DN18" s="934"/>
      <c r="DO18" s="934"/>
      <c r="DP18" s="934"/>
      <c r="DQ18" s="934"/>
      <c r="DR18" s="934"/>
      <c r="DS18" s="934"/>
      <c r="DT18" s="934"/>
      <c r="DU18" s="934"/>
      <c r="DV18" s="934"/>
      <c r="DW18" s="934"/>
      <c r="DX18" s="934"/>
      <c r="DY18" s="934"/>
      <c r="DZ18" s="934"/>
      <c r="EA18" s="934"/>
      <c r="EB18" s="934"/>
      <c r="EC18" s="934"/>
      <c r="ED18" s="934"/>
      <c r="EE18" s="934"/>
      <c r="EF18" s="934"/>
      <c r="EG18" s="934"/>
      <c r="EH18" s="934"/>
      <c r="EI18" s="934"/>
      <c r="EJ18" s="934"/>
      <c r="EK18" s="934"/>
      <c r="EL18" s="934"/>
      <c r="EM18" s="934"/>
      <c r="EN18" s="934"/>
      <c r="EO18" s="934"/>
      <c r="EP18" s="934"/>
      <c r="EQ18" s="934"/>
      <c r="ER18" s="934"/>
      <c r="ES18" s="934"/>
      <c r="ET18" s="934"/>
      <c r="EU18" s="934"/>
      <c r="EV18" s="934"/>
      <c r="EW18" s="934"/>
      <c r="EX18" s="934"/>
      <c r="EY18" s="934"/>
      <c r="EZ18" s="934"/>
      <c r="FA18" s="934"/>
      <c r="FB18" s="934"/>
      <c r="FC18" s="934"/>
      <c r="FD18" s="934"/>
      <c r="FE18" s="934"/>
      <c r="FF18" s="934"/>
      <c r="FG18" s="934"/>
      <c r="FH18" s="934"/>
      <c r="FI18" s="934"/>
      <c r="FJ18" s="934"/>
      <c r="FK18" s="934"/>
      <c r="FL18" s="934"/>
      <c r="FM18" s="934"/>
      <c r="FN18" s="934"/>
      <c r="FO18" s="934"/>
      <c r="FP18" s="934"/>
      <c r="FQ18" s="934"/>
      <c r="FR18" s="934"/>
      <c r="FS18" s="934"/>
      <c r="FT18" s="934"/>
      <c r="FU18" s="934"/>
      <c r="FV18" s="934"/>
      <c r="FW18" s="934"/>
      <c r="FX18" s="934"/>
      <c r="FY18" s="934"/>
      <c r="FZ18" s="934"/>
      <c r="GA18" s="934"/>
      <c r="GB18" s="934"/>
      <c r="GC18" s="934"/>
      <c r="GD18" s="934"/>
      <c r="GE18" s="934"/>
      <c r="GF18" s="934"/>
      <c r="GG18" s="934"/>
      <c r="GH18" s="934"/>
      <c r="GI18" s="934"/>
      <c r="GJ18" s="934"/>
      <c r="GK18" s="934"/>
      <c r="GL18" s="934"/>
      <c r="GM18" s="934"/>
      <c r="GN18" s="934"/>
      <c r="GO18" s="934"/>
      <c r="GP18" s="934"/>
      <c r="GQ18" s="934"/>
      <c r="GR18" s="934"/>
      <c r="GS18" s="934"/>
      <c r="GT18" s="934"/>
      <c r="GU18" s="934"/>
      <c r="GV18" s="934"/>
      <c r="GW18" s="934"/>
      <c r="GX18" s="934"/>
      <c r="GY18" s="934"/>
      <c r="GZ18" s="934"/>
      <c r="HA18" s="934"/>
      <c r="HB18" s="934"/>
      <c r="HC18" s="934"/>
      <c r="HD18" s="934"/>
      <c r="HE18" s="934"/>
      <c r="HF18" s="934"/>
      <c r="HG18" s="934"/>
      <c r="HH18" s="948"/>
    </row>
    <row r="19" spans="2:216">
      <c r="B19" s="937">
        <f t="shared" si="14"/>
        <v>8</v>
      </c>
      <c r="C19" s="951" t="s">
        <v>492</v>
      </c>
      <c r="D19" s="952">
        <v>71170.98</v>
      </c>
      <c r="E19" s="953">
        <v>38472</v>
      </c>
      <c r="F19" s="937">
        <v>5</v>
      </c>
      <c r="G19" s="937">
        <v>1.67</v>
      </c>
      <c r="H19" s="952">
        <v>1186.18</v>
      </c>
      <c r="I19" s="938">
        <v>0</v>
      </c>
      <c r="J19" s="938">
        <v>0</v>
      </c>
      <c r="K19" s="954">
        <f t="shared" si="10"/>
        <v>71170.98</v>
      </c>
      <c r="L19" s="954">
        <f t="shared" si="11"/>
        <v>1186.183</v>
      </c>
      <c r="M19" s="954">
        <f t="shared" si="12"/>
        <v>0</v>
      </c>
      <c r="N19" s="954">
        <f t="shared" si="6"/>
        <v>0</v>
      </c>
      <c r="O19" s="954">
        <f t="shared" si="6"/>
        <v>0</v>
      </c>
      <c r="P19" s="954">
        <f t="shared" si="6"/>
        <v>0</v>
      </c>
      <c r="Q19" s="954">
        <f t="shared" si="6"/>
        <v>0</v>
      </c>
      <c r="R19" s="954">
        <f t="shared" si="6"/>
        <v>0</v>
      </c>
      <c r="S19" s="954">
        <f t="shared" si="6"/>
        <v>0</v>
      </c>
      <c r="T19" s="954">
        <f t="shared" si="6"/>
        <v>0</v>
      </c>
      <c r="U19" s="954">
        <f t="shared" si="6"/>
        <v>0</v>
      </c>
      <c r="V19" s="954">
        <f t="shared" si="6"/>
        <v>0</v>
      </c>
      <c r="W19" s="954">
        <f t="shared" si="6"/>
        <v>0</v>
      </c>
      <c r="X19" s="954">
        <f t="shared" si="6"/>
        <v>0</v>
      </c>
      <c r="Y19" s="954">
        <f t="shared" si="6"/>
        <v>0</v>
      </c>
      <c r="Z19" s="954">
        <f t="shared" si="6"/>
        <v>0</v>
      </c>
      <c r="AA19" s="954">
        <f t="shared" si="6"/>
        <v>0</v>
      </c>
      <c r="AB19" s="954">
        <f t="shared" si="6"/>
        <v>0</v>
      </c>
      <c r="AC19" s="954">
        <f t="shared" si="6"/>
        <v>0</v>
      </c>
      <c r="AD19" s="954">
        <f t="shared" si="7"/>
        <v>0</v>
      </c>
      <c r="AE19" s="954">
        <f t="shared" si="7"/>
        <v>0</v>
      </c>
      <c r="AF19" s="954">
        <f t="shared" si="7"/>
        <v>0</v>
      </c>
      <c r="AG19" s="954">
        <f t="shared" si="7"/>
        <v>0</v>
      </c>
      <c r="AH19" s="954">
        <f t="shared" si="7"/>
        <v>0</v>
      </c>
      <c r="AI19" s="954">
        <f t="shared" si="7"/>
        <v>0</v>
      </c>
      <c r="AJ19" s="954">
        <f t="shared" si="7"/>
        <v>0</v>
      </c>
      <c r="AK19" s="954">
        <f t="shared" si="7"/>
        <v>0</v>
      </c>
      <c r="AL19" s="954">
        <f t="shared" si="13"/>
        <v>0</v>
      </c>
      <c r="AM19" s="954">
        <f t="shared" si="13"/>
        <v>0</v>
      </c>
      <c r="AN19" s="954">
        <f t="shared" si="13"/>
        <v>0</v>
      </c>
      <c r="AO19" s="954">
        <f t="shared" si="13"/>
        <v>0</v>
      </c>
      <c r="AQ19" s="954">
        <f t="shared" si="8"/>
        <v>0</v>
      </c>
      <c r="AR19" s="954">
        <f t="shared" si="9"/>
        <v>0</v>
      </c>
      <c r="AS19" s="954">
        <f t="shared" si="9"/>
        <v>0</v>
      </c>
      <c r="AT19" s="954">
        <f t="shared" si="9"/>
        <v>0</v>
      </c>
      <c r="AU19" s="954">
        <f t="shared" si="9"/>
        <v>0</v>
      </c>
      <c r="AW19" s="934"/>
      <c r="AX19" s="934"/>
      <c r="AY19" s="934"/>
      <c r="AZ19" s="934"/>
      <c r="BA19" s="934"/>
      <c r="BB19" s="934"/>
      <c r="BC19" s="934"/>
      <c r="BD19" s="934"/>
      <c r="BE19" s="934"/>
      <c r="BF19" s="934"/>
      <c r="BG19" s="934"/>
      <c r="BH19" s="934"/>
      <c r="BI19" s="934"/>
      <c r="BJ19" s="934"/>
      <c r="BK19" s="934"/>
      <c r="BL19" s="934"/>
      <c r="BM19" s="934"/>
      <c r="BN19" s="934"/>
      <c r="BO19" s="934"/>
      <c r="BP19" s="934"/>
      <c r="BQ19" s="934"/>
      <c r="BR19" s="934"/>
      <c r="BS19" s="934"/>
      <c r="BT19" s="934"/>
      <c r="BU19" s="934"/>
      <c r="BV19" s="934"/>
      <c r="BW19" s="934"/>
      <c r="BX19" s="934"/>
      <c r="BY19" s="934"/>
      <c r="BZ19" s="934"/>
      <c r="CA19" s="934"/>
      <c r="CB19" s="934"/>
      <c r="CC19" s="934"/>
      <c r="CD19" s="934"/>
      <c r="CE19" s="934"/>
      <c r="CF19" s="934"/>
      <c r="CG19" s="934"/>
      <c r="CH19" s="934"/>
      <c r="CI19" s="934"/>
      <c r="CJ19" s="934"/>
      <c r="CK19" s="934"/>
      <c r="CL19" s="934"/>
      <c r="CM19" s="934"/>
      <c r="CN19" s="934"/>
      <c r="CO19" s="934"/>
      <c r="CP19" s="934"/>
      <c r="CQ19" s="934"/>
      <c r="CR19" s="934"/>
      <c r="CS19" s="934"/>
      <c r="CT19" s="934"/>
      <c r="CU19" s="934"/>
      <c r="CV19" s="934"/>
      <c r="CW19" s="934"/>
      <c r="CX19" s="934"/>
      <c r="CY19" s="934"/>
      <c r="CZ19" s="934"/>
      <c r="DA19" s="934"/>
      <c r="DB19" s="934"/>
      <c r="DC19" s="934"/>
      <c r="DD19" s="934"/>
      <c r="DE19" s="934"/>
      <c r="DF19" s="934"/>
      <c r="DG19" s="934"/>
      <c r="DH19" s="934"/>
      <c r="DI19" s="934"/>
      <c r="DJ19" s="934"/>
      <c r="DK19" s="934"/>
      <c r="DL19" s="934"/>
      <c r="DM19" s="934"/>
      <c r="DN19" s="934"/>
      <c r="DO19" s="934"/>
      <c r="DP19" s="934"/>
      <c r="DQ19" s="934"/>
      <c r="DR19" s="934"/>
      <c r="DS19" s="934"/>
      <c r="DT19" s="934"/>
      <c r="DU19" s="934"/>
      <c r="DV19" s="934"/>
      <c r="DW19" s="934"/>
      <c r="DX19" s="934"/>
      <c r="DY19" s="934"/>
      <c r="DZ19" s="934"/>
      <c r="EA19" s="934"/>
      <c r="EB19" s="934"/>
      <c r="EC19" s="934"/>
      <c r="ED19" s="934"/>
      <c r="EE19" s="934"/>
      <c r="EF19" s="934"/>
      <c r="EG19" s="934"/>
      <c r="EH19" s="934"/>
      <c r="EI19" s="934"/>
      <c r="EJ19" s="934"/>
      <c r="EK19" s="934"/>
      <c r="EL19" s="934"/>
      <c r="EM19" s="934"/>
      <c r="EN19" s="934"/>
      <c r="EO19" s="934"/>
      <c r="EP19" s="934"/>
      <c r="EQ19" s="934"/>
      <c r="ER19" s="934"/>
      <c r="ES19" s="934"/>
      <c r="ET19" s="934"/>
      <c r="EU19" s="934"/>
      <c r="EV19" s="934"/>
      <c r="EW19" s="934"/>
      <c r="EX19" s="934"/>
      <c r="EY19" s="934"/>
      <c r="EZ19" s="934"/>
      <c r="FA19" s="934"/>
      <c r="FB19" s="934"/>
      <c r="FC19" s="934"/>
      <c r="FD19" s="934"/>
      <c r="FE19" s="934"/>
      <c r="FF19" s="934"/>
      <c r="FG19" s="934"/>
      <c r="FH19" s="934"/>
      <c r="FI19" s="934"/>
      <c r="FJ19" s="934"/>
      <c r="FK19" s="934"/>
      <c r="FL19" s="934"/>
      <c r="FM19" s="934"/>
      <c r="FN19" s="934"/>
      <c r="FO19" s="934"/>
      <c r="FP19" s="934"/>
      <c r="FQ19" s="934"/>
      <c r="FR19" s="934"/>
      <c r="FS19" s="934"/>
      <c r="FT19" s="934"/>
      <c r="FU19" s="934"/>
      <c r="FV19" s="934"/>
      <c r="FW19" s="934"/>
      <c r="FX19" s="934"/>
      <c r="FY19" s="934"/>
      <c r="FZ19" s="934"/>
      <c r="GA19" s="934"/>
      <c r="GB19" s="934"/>
      <c r="GC19" s="934"/>
      <c r="GD19" s="934"/>
      <c r="GE19" s="934"/>
      <c r="GF19" s="934"/>
      <c r="GG19" s="934"/>
      <c r="GH19" s="934"/>
      <c r="GI19" s="934"/>
      <c r="GJ19" s="934"/>
      <c r="GK19" s="934"/>
      <c r="GL19" s="934"/>
      <c r="GM19" s="934"/>
      <c r="GN19" s="934"/>
      <c r="GO19" s="934"/>
      <c r="GP19" s="934"/>
      <c r="GQ19" s="934"/>
      <c r="GR19" s="934"/>
      <c r="GS19" s="934"/>
      <c r="GT19" s="934"/>
      <c r="GU19" s="934"/>
      <c r="GV19" s="934"/>
      <c r="GW19" s="934"/>
      <c r="GX19" s="934"/>
      <c r="GY19" s="934"/>
      <c r="GZ19" s="934"/>
      <c r="HA19" s="934"/>
      <c r="HB19" s="934"/>
      <c r="HC19" s="934"/>
      <c r="HD19" s="934"/>
      <c r="HE19" s="934"/>
      <c r="HF19" s="934"/>
      <c r="HG19" s="934"/>
    </row>
    <row r="20" spans="2:216">
      <c r="B20" s="937">
        <f t="shared" si="14"/>
        <v>9</v>
      </c>
      <c r="C20" s="951" t="s">
        <v>493</v>
      </c>
      <c r="D20" s="952">
        <v>163600</v>
      </c>
      <c r="E20" s="953">
        <v>40602</v>
      </c>
      <c r="F20" s="937">
        <v>10</v>
      </c>
      <c r="G20" s="937">
        <v>0.83</v>
      </c>
      <c r="H20" s="952">
        <v>1363.33</v>
      </c>
      <c r="I20" s="938">
        <v>118610</v>
      </c>
      <c r="J20" s="938">
        <v>16360</v>
      </c>
      <c r="K20" s="954">
        <f t="shared" si="10"/>
        <v>163600</v>
      </c>
      <c r="L20" s="954">
        <f t="shared" si="11"/>
        <v>1363.3333333333333</v>
      </c>
      <c r="M20" s="954">
        <f t="shared" si="12"/>
        <v>85890</v>
      </c>
      <c r="N20" s="954">
        <f t="shared" si="6"/>
        <v>84526.666666666672</v>
      </c>
      <c r="O20" s="954">
        <f t="shared" si="6"/>
        <v>83163.333333333343</v>
      </c>
      <c r="P20" s="954">
        <f t="shared" si="6"/>
        <v>81800.000000000015</v>
      </c>
      <c r="Q20" s="954">
        <f t="shared" si="6"/>
        <v>80436.666666666686</v>
      </c>
      <c r="R20" s="954">
        <f t="shared" si="6"/>
        <v>79073.333333333358</v>
      </c>
      <c r="S20" s="954">
        <f t="shared" si="6"/>
        <v>77710.000000000029</v>
      </c>
      <c r="T20" s="954">
        <f t="shared" si="6"/>
        <v>76346.666666666701</v>
      </c>
      <c r="U20" s="954">
        <f t="shared" si="6"/>
        <v>74983.333333333372</v>
      </c>
      <c r="V20" s="954">
        <f t="shared" si="6"/>
        <v>73620.000000000044</v>
      </c>
      <c r="W20" s="954">
        <f t="shared" si="6"/>
        <v>72256.666666666715</v>
      </c>
      <c r="X20" s="954">
        <f t="shared" si="6"/>
        <v>70893.333333333387</v>
      </c>
      <c r="Y20" s="954">
        <f t="shared" si="6"/>
        <v>69530.000000000058</v>
      </c>
      <c r="Z20" s="954">
        <f t="shared" si="6"/>
        <v>68166.66666666673</v>
      </c>
      <c r="AA20" s="954">
        <f t="shared" si="6"/>
        <v>66803.333333333401</v>
      </c>
      <c r="AB20" s="954">
        <f t="shared" si="6"/>
        <v>65440.000000000065</v>
      </c>
      <c r="AC20" s="954">
        <f t="shared" si="6"/>
        <v>64076.66666666673</v>
      </c>
      <c r="AD20" s="954">
        <f t="shared" si="7"/>
        <v>62713.333333333394</v>
      </c>
      <c r="AE20" s="954">
        <f t="shared" si="7"/>
        <v>61350.000000000058</v>
      </c>
      <c r="AF20" s="954">
        <f t="shared" si="7"/>
        <v>59986.666666666722</v>
      </c>
      <c r="AG20" s="954">
        <f t="shared" si="7"/>
        <v>58623.333333333387</v>
      </c>
      <c r="AH20" s="954">
        <f t="shared" si="7"/>
        <v>57260.000000000051</v>
      </c>
      <c r="AI20" s="954">
        <f t="shared" si="7"/>
        <v>55896.666666666715</v>
      </c>
      <c r="AJ20" s="954">
        <f t="shared" si="7"/>
        <v>54533.333333333379</v>
      </c>
      <c r="AK20" s="954">
        <f t="shared" si="7"/>
        <v>53170.000000000044</v>
      </c>
      <c r="AL20" s="954">
        <f t="shared" si="13"/>
        <v>36810.000000000044</v>
      </c>
      <c r="AM20" s="954">
        <f t="shared" si="13"/>
        <v>20450.000000000044</v>
      </c>
      <c r="AN20" s="954">
        <f t="shared" si="13"/>
        <v>4090.0000000000437</v>
      </c>
      <c r="AO20" s="954">
        <f t="shared" si="13"/>
        <v>0</v>
      </c>
      <c r="AQ20" s="954">
        <f t="shared" si="8"/>
        <v>16360.000000000015</v>
      </c>
      <c r="AR20" s="954">
        <f t="shared" si="9"/>
        <v>16360</v>
      </c>
      <c r="AS20" s="954">
        <f t="shared" si="9"/>
        <v>16360</v>
      </c>
      <c r="AT20" s="954">
        <f t="shared" si="9"/>
        <v>16360</v>
      </c>
      <c r="AU20" s="954">
        <f t="shared" si="9"/>
        <v>4090.0000000000437</v>
      </c>
      <c r="AW20" s="934"/>
      <c r="AX20" s="934"/>
      <c r="AY20" s="934"/>
      <c r="AZ20" s="934"/>
      <c r="BA20" s="934"/>
      <c r="BB20" s="934"/>
      <c r="BC20" s="934"/>
      <c r="BD20" s="934"/>
      <c r="BE20" s="934"/>
      <c r="BF20" s="934"/>
      <c r="BG20" s="934"/>
      <c r="BH20" s="934"/>
      <c r="BI20" s="934"/>
      <c r="BJ20" s="934"/>
      <c r="BK20" s="934"/>
      <c r="BL20" s="934"/>
      <c r="BM20" s="934"/>
      <c r="BN20" s="934"/>
      <c r="BO20" s="934"/>
      <c r="BP20" s="934"/>
      <c r="BQ20" s="934"/>
      <c r="BR20" s="934"/>
      <c r="BS20" s="934"/>
      <c r="BT20" s="934"/>
      <c r="BU20" s="934"/>
      <c r="BV20" s="934"/>
      <c r="BW20" s="934"/>
      <c r="BX20" s="934"/>
      <c r="BY20" s="934"/>
      <c r="BZ20" s="934"/>
      <c r="CA20" s="934"/>
      <c r="CB20" s="934"/>
      <c r="CC20" s="934"/>
      <c r="CD20" s="934"/>
      <c r="CE20" s="934"/>
      <c r="CF20" s="934"/>
      <c r="CG20" s="934"/>
      <c r="CH20" s="934"/>
      <c r="CI20" s="934"/>
      <c r="CJ20" s="934"/>
      <c r="CK20" s="934"/>
      <c r="CL20" s="934"/>
      <c r="CM20" s="934"/>
      <c r="CN20" s="934"/>
      <c r="CO20" s="934"/>
      <c r="CP20" s="934"/>
      <c r="CQ20" s="934"/>
      <c r="CR20" s="934"/>
      <c r="CS20" s="934"/>
      <c r="CT20" s="934"/>
      <c r="CU20" s="934"/>
      <c r="CV20" s="934"/>
      <c r="CW20" s="934"/>
      <c r="CX20" s="934"/>
      <c r="CY20" s="934"/>
      <c r="CZ20" s="934"/>
      <c r="DA20" s="934"/>
      <c r="DB20" s="934"/>
      <c r="DC20" s="934"/>
      <c r="DD20" s="934"/>
      <c r="DE20" s="934"/>
      <c r="DF20" s="934"/>
      <c r="DG20" s="934"/>
      <c r="DH20" s="934"/>
      <c r="DI20" s="934"/>
      <c r="DJ20" s="934"/>
      <c r="DK20" s="934"/>
      <c r="DL20" s="934"/>
      <c r="DM20" s="934"/>
      <c r="DN20" s="934"/>
      <c r="DO20" s="934"/>
      <c r="DP20" s="934"/>
      <c r="DQ20" s="934"/>
      <c r="DR20" s="934"/>
      <c r="DS20" s="934"/>
      <c r="DT20" s="934"/>
      <c r="DU20" s="934"/>
      <c r="DV20" s="934"/>
      <c r="DW20" s="934"/>
      <c r="DX20" s="934"/>
      <c r="DY20" s="934"/>
      <c r="DZ20" s="934"/>
      <c r="EA20" s="934"/>
      <c r="EB20" s="934"/>
      <c r="EC20" s="934"/>
      <c r="ED20" s="934"/>
      <c r="EE20" s="934"/>
      <c r="EF20" s="934"/>
      <c r="EG20" s="934"/>
      <c r="EH20" s="934"/>
      <c r="EI20" s="934"/>
      <c r="EJ20" s="934"/>
      <c r="EK20" s="934"/>
      <c r="EL20" s="934"/>
      <c r="EM20" s="934"/>
      <c r="EN20" s="934"/>
      <c r="EO20" s="934"/>
      <c r="EP20" s="934"/>
      <c r="EQ20" s="934"/>
      <c r="ER20" s="934"/>
      <c r="ES20" s="934"/>
      <c r="ET20" s="934"/>
      <c r="EU20" s="934"/>
      <c r="EV20" s="934"/>
      <c r="EW20" s="934"/>
      <c r="EX20" s="934"/>
      <c r="EY20" s="934"/>
      <c r="EZ20" s="934"/>
      <c r="FA20" s="934"/>
      <c r="FB20" s="934"/>
      <c r="FC20" s="934"/>
      <c r="FD20" s="934"/>
      <c r="FE20" s="934"/>
      <c r="FF20" s="934"/>
      <c r="FG20" s="934"/>
      <c r="FH20" s="934"/>
      <c r="FI20" s="934"/>
      <c r="FJ20" s="934"/>
      <c r="FK20" s="934"/>
      <c r="FL20" s="934"/>
      <c r="FM20" s="934"/>
      <c r="FN20" s="934"/>
      <c r="FO20" s="934"/>
      <c r="FP20" s="934"/>
      <c r="FQ20" s="934"/>
      <c r="FR20" s="934"/>
      <c r="FS20" s="934"/>
      <c r="FT20" s="934"/>
      <c r="FU20" s="934"/>
      <c r="FV20" s="934"/>
      <c r="FW20" s="934"/>
      <c r="FX20" s="934"/>
      <c r="FY20" s="934"/>
      <c r="FZ20" s="934"/>
      <c r="GA20" s="934"/>
      <c r="GB20" s="934"/>
      <c r="GC20" s="934"/>
      <c r="GD20" s="934"/>
      <c r="GE20" s="934"/>
      <c r="GF20" s="934"/>
      <c r="GG20" s="934"/>
      <c r="GH20" s="934"/>
      <c r="GI20" s="934"/>
      <c r="GJ20" s="934"/>
      <c r="GK20" s="934"/>
      <c r="GL20" s="934"/>
      <c r="GM20" s="934"/>
      <c r="GN20" s="934"/>
      <c r="GO20" s="934"/>
      <c r="GP20" s="934"/>
      <c r="GQ20" s="934"/>
      <c r="GR20" s="934"/>
      <c r="GS20" s="934"/>
      <c r="GT20" s="934"/>
      <c r="GU20" s="934"/>
      <c r="GV20" s="934"/>
      <c r="GW20" s="934"/>
      <c r="GX20" s="934"/>
      <c r="GY20" s="934"/>
      <c r="GZ20" s="934"/>
      <c r="HA20" s="934"/>
      <c r="HB20" s="934"/>
      <c r="HC20" s="934"/>
      <c r="HD20" s="934"/>
      <c r="HE20" s="934"/>
      <c r="HF20" s="934"/>
      <c r="HG20" s="934"/>
    </row>
    <row r="21" spans="2:216">
      <c r="B21" s="937">
        <f t="shared" si="14"/>
        <v>10</v>
      </c>
      <c r="C21" s="951" t="s">
        <v>494</v>
      </c>
      <c r="D21" s="952">
        <v>71533.899999999994</v>
      </c>
      <c r="E21" s="953">
        <v>41122</v>
      </c>
      <c r="F21" s="937">
        <v>10</v>
      </c>
      <c r="G21" s="937">
        <v>0.83</v>
      </c>
      <c r="H21" s="937">
        <v>596.12</v>
      </c>
      <c r="I21" s="938">
        <v>61996.05</v>
      </c>
      <c r="J21" s="938">
        <v>7153.39</v>
      </c>
      <c r="K21" s="954">
        <f t="shared" si="10"/>
        <v>71533.899999999994</v>
      </c>
      <c r="L21" s="954">
        <f t="shared" si="11"/>
        <v>596.11583333333328</v>
      </c>
      <c r="M21" s="954">
        <f t="shared" si="12"/>
        <v>47689.270000000004</v>
      </c>
      <c r="N21" s="954">
        <f t="shared" si="6"/>
        <v>47093.154166666674</v>
      </c>
      <c r="O21" s="954">
        <f t="shared" si="6"/>
        <v>46497.038333333345</v>
      </c>
      <c r="P21" s="954">
        <f t="shared" si="6"/>
        <v>45900.922500000015</v>
      </c>
      <c r="Q21" s="954">
        <f t="shared" si="6"/>
        <v>45304.806666666685</v>
      </c>
      <c r="R21" s="954">
        <f t="shared" si="6"/>
        <v>44708.690833333356</v>
      </c>
      <c r="S21" s="954">
        <f t="shared" si="6"/>
        <v>44112.575000000026</v>
      </c>
      <c r="T21" s="954">
        <f t="shared" si="6"/>
        <v>43516.459166666697</v>
      </c>
      <c r="U21" s="954">
        <f t="shared" si="6"/>
        <v>42920.343333333367</v>
      </c>
      <c r="V21" s="954">
        <f t="shared" si="6"/>
        <v>42324.227500000037</v>
      </c>
      <c r="W21" s="954">
        <f t="shared" si="6"/>
        <v>41728.111666666708</v>
      </c>
      <c r="X21" s="954">
        <f t="shared" si="6"/>
        <v>41131.995833333378</v>
      </c>
      <c r="Y21" s="954">
        <f t="shared" si="6"/>
        <v>40535.880000000048</v>
      </c>
      <c r="Z21" s="954">
        <f t="shared" si="6"/>
        <v>39939.764166666719</v>
      </c>
      <c r="AA21" s="954">
        <f t="shared" si="6"/>
        <v>39343.648333333389</v>
      </c>
      <c r="AB21" s="954">
        <f t="shared" si="6"/>
        <v>38747.532500000059</v>
      </c>
      <c r="AC21" s="954">
        <f t="shared" si="6"/>
        <v>38151.41666666673</v>
      </c>
      <c r="AD21" s="954">
        <f t="shared" si="7"/>
        <v>37555.3008333334</v>
      </c>
      <c r="AE21" s="954">
        <f t="shared" si="7"/>
        <v>36959.18500000007</v>
      </c>
      <c r="AF21" s="954">
        <f t="shared" si="7"/>
        <v>36363.069166666741</v>
      </c>
      <c r="AG21" s="954">
        <f t="shared" si="7"/>
        <v>35766.953333333411</v>
      </c>
      <c r="AH21" s="954">
        <f t="shared" si="7"/>
        <v>35170.837500000081</v>
      </c>
      <c r="AI21" s="954">
        <f t="shared" si="7"/>
        <v>34574.721666666752</v>
      </c>
      <c r="AJ21" s="954">
        <f t="shared" si="7"/>
        <v>33978.605833333422</v>
      </c>
      <c r="AK21" s="954">
        <f t="shared" si="7"/>
        <v>33382.490000000093</v>
      </c>
      <c r="AL21" s="954">
        <f t="shared" si="13"/>
        <v>26229.100000000093</v>
      </c>
      <c r="AM21" s="954">
        <f t="shared" si="13"/>
        <v>19075.710000000094</v>
      </c>
      <c r="AN21" s="954">
        <f t="shared" si="13"/>
        <v>11922.320000000094</v>
      </c>
      <c r="AO21" s="954">
        <f t="shared" si="13"/>
        <v>4768.9300000000949</v>
      </c>
      <c r="AQ21" s="954">
        <f t="shared" si="8"/>
        <v>7153.3899999999558</v>
      </c>
      <c r="AR21" s="954">
        <f t="shared" si="9"/>
        <v>7153.3899999999994</v>
      </c>
      <c r="AS21" s="954">
        <f t="shared" si="9"/>
        <v>7153.3899999999994</v>
      </c>
      <c r="AT21" s="954">
        <f t="shared" si="9"/>
        <v>7153.3899999999994</v>
      </c>
      <c r="AU21" s="954">
        <f t="shared" si="9"/>
        <v>7153.3899999999994</v>
      </c>
      <c r="AW21" s="934"/>
      <c r="AX21" s="934"/>
      <c r="AY21" s="934"/>
      <c r="AZ21" s="934"/>
      <c r="BA21" s="934"/>
      <c r="BB21" s="934"/>
      <c r="BC21" s="934"/>
      <c r="BD21" s="934"/>
      <c r="BE21" s="934"/>
      <c r="BF21" s="934"/>
      <c r="BG21" s="934"/>
      <c r="BH21" s="934"/>
      <c r="BI21" s="934"/>
      <c r="BJ21" s="934"/>
      <c r="BK21" s="934"/>
      <c r="BL21" s="934"/>
      <c r="BM21" s="934"/>
      <c r="BN21" s="934"/>
      <c r="BO21" s="934"/>
      <c r="BP21" s="934"/>
      <c r="BQ21" s="934"/>
      <c r="BR21" s="934"/>
      <c r="BS21" s="934"/>
      <c r="BT21" s="934"/>
      <c r="BU21" s="934"/>
      <c r="BV21" s="934"/>
      <c r="BW21" s="934"/>
      <c r="BX21" s="934"/>
      <c r="BY21" s="934"/>
      <c r="BZ21" s="934"/>
      <c r="CA21" s="934"/>
      <c r="CB21" s="934"/>
      <c r="CC21" s="934"/>
      <c r="CD21" s="934"/>
      <c r="CE21" s="934"/>
      <c r="CF21" s="934"/>
      <c r="CG21" s="934"/>
      <c r="CH21" s="934"/>
      <c r="CI21" s="934"/>
      <c r="CJ21" s="934"/>
      <c r="CK21" s="934"/>
      <c r="CL21" s="934"/>
      <c r="CM21" s="934"/>
      <c r="CN21" s="934"/>
      <c r="CO21" s="934"/>
      <c r="CP21" s="934"/>
      <c r="CQ21" s="934"/>
      <c r="CR21" s="934"/>
      <c r="CS21" s="934"/>
      <c r="CT21" s="934"/>
      <c r="CU21" s="934"/>
      <c r="CV21" s="934"/>
      <c r="CW21" s="934"/>
      <c r="CX21" s="934"/>
      <c r="CY21" s="934"/>
      <c r="CZ21" s="934"/>
      <c r="DA21" s="934"/>
      <c r="DB21" s="934"/>
      <c r="DC21" s="934"/>
      <c r="DD21" s="934"/>
      <c r="DE21" s="934"/>
      <c r="DF21" s="934"/>
      <c r="DG21" s="934"/>
      <c r="DH21" s="934"/>
      <c r="DI21" s="934"/>
      <c r="DJ21" s="934"/>
      <c r="DK21" s="934"/>
      <c r="DL21" s="934"/>
      <c r="DM21" s="934"/>
      <c r="DN21" s="934"/>
      <c r="DO21" s="934"/>
      <c r="DP21" s="934"/>
      <c r="DQ21" s="934"/>
      <c r="DR21" s="934"/>
      <c r="DS21" s="934"/>
      <c r="DT21" s="934"/>
      <c r="DU21" s="934"/>
      <c r="DV21" s="934"/>
      <c r="DW21" s="934"/>
      <c r="DX21" s="934"/>
      <c r="DY21" s="934"/>
      <c r="DZ21" s="934"/>
      <c r="EA21" s="934"/>
      <c r="EB21" s="934"/>
      <c r="EC21" s="934"/>
      <c r="ED21" s="934"/>
      <c r="EE21" s="934"/>
      <c r="EF21" s="934"/>
      <c r="EG21" s="934"/>
      <c r="EH21" s="934"/>
      <c r="EI21" s="934"/>
      <c r="EJ21" s="934"/>
      <c r="EK21" s="934"/>
      <c r="EL21" s="934"/>
      <c r="EM21" s="934"/>
      <c r="EN21" s="934"/>
      <c r="EO21" s="934"/>
      <c r="EP21" s="934"/>
      <c r="EQ21" s="934"/>
      <c r="ER21" s="934"/>
      <c r="ES21" s="934"/>
      <c r="ET21" s="934"/>
      <c r="EU21" s="934"/>
      <c r="EV21" s="934"/>
      <c r="EW21" s="934"/>
      <c r="EX21" s="934"/>
      <c r="EY21" s="934"/>
      <c r="EZ21" s="934"/>
      <c r="FA21" s="934"/>
      <c r="FB21" s="934"/>
      <c r="FC21" s="934"/>
      <c r="FD21" s="934"/>
      <c r="FE21" s="934"/>
      <c r="FF21" s="934"/>
      <c r="FG21" s="934"/>
      <c r="FH21" s="934"/>
      <c r="FI21" s="934"/>
      <c r="FJ21" s="934"/>
      <c r="FK21" s="934"/>
      <c r="FL21" s="934"/>
      <c r="FM21" s="934"/>
      <c r="FN21" s="934"/>
      <c r="FO21" s="934"/>
      <c r="FP21" s="934"/>
      <c r="FQ21" s="934"/>
      <c r="FR21" s="934"/>
      <c r="FS21" s="934"/>
      <c r="FT21" s="934"/>
      <c r="FU21" s="934"/>
      <c r="FV21" s="934"/>
      <c r="FW21" s="934"/>
      <c r="FX21" s="934"/>
      <c r="FY21" s="934"/>
      <c r="FZ21" s="934"/>
      <c r="GA21" s="934"/>
      <c r="GB21" s="934"/>
      <c r="GC21" s="934"/>
      <c r="GD21" s="934"/>
      <c r="GE21" s="934"/>
      <c r="GF21" s="934"/>
      <c r="GG21" s="934"/>
      <c r="GH21" s="934"/>
      <c r="GI21" s="934"/>
      <c r="GJ21" s="934"/>
      <c r="GK21" s="934"/>
      <c r="GL21" s="934"/>
      <c r="GM21" s="934"/>
      <c r="GN21" s="934"/>
      <c r="GO21" s="934"/>
      <c r="GP21" s="934"/>
      <c r="GQ21" s="934"/>
      <c r="GR21" s="934"/>
      <c r="GS21" s="934"/>
      <c r="GT21" s="934"/>
      <c r="GU21" s="934"/>
      <c r="GV21" s="934"/>
      <c r="GW21" s="934"/>
      <c r="GX21" s="934"/>
      <c r="GY21" s="934"/>
      <c r="GZ21" s="934"/>
      <c r="HA21" s="934"/>
      <c r="HB21" s="934"/>
      <c r="HC21" s="934"/>
      <c r="HD21" s="934"/>
      <c r="HE21" s="934"/>
      <c r="HF21" s="934"/>
      <c r="HG21" s="934"/>
    </row>
    <row r="22" spans="2:216">
      <c r="B22" s="937">
        <f t="shared" si="14"/>
        <v>11</v>
      </c>
      <c r="C22" s="951" t="s">
        <v>495</v>
      </c>
      <c r="D22" s="952">
        <v>31200</v>
      </c>
      <c r="E22" s="953">
        <v>40170</v>
      </c>
      <c r="F22" s="937">
        <v>5</v>
      </c>
      <c r="G22" s="937">
        <v>1.67</v>
      </c>
      <c r="H22" s="937">
        <v>521.04</v>
      </c>
      <c r="I22" s="938">
        <v>6190.08</v>
      </c>
      <c r="J22" s="938">
        <v>6190.08</v>
      </c>
      <c r="K22" s="954">
        <f t="shared" si="10"/>
        <v>0</v>
      </c>
      <c r="L22" s="954">
        <f t="shared" si="11"/>
        <v>0</v>
      </c>
      <c r="M22" s="954">
        <f t="shared" si="12"/>
        <v>0</v>
      </c>
      <c r="N22" s="954">
        <f t="shared" si="6"/>
        <v>0</v>
      </c>
      <c r="O22" s="954">
        <f t="shared" si="6"/>
        <v>0</v>
      </c>
      <c r="P22" s="954">
        <f t="shared" si="6"/>
        <v>0</v>
      </c>
      <c r="Q22" s="954">
        <f t="shared" si="6"/>
        <v>0</v>
      </c>
      <c r="R22" s="954">
        <f t="shared" si="6"/>
        <v>0</v>
      </c>
      <c r="S22" s="954">
        <f t="shared" si="6"/>
        <v>0</v>
      </c>
      <c r="T22" s="954">
        <f t="shared" si="6"/>
        <v>0</v>
      </c>
      <c r="U22" s="954">
        <f t="shared" si="6"/>
        <v>0</v>
      </c>
      <c r="V22" s="954">
        <f t="shared" si="6"/>
        <v>0</v>
      </c>
      <c r="W22" s="954">
        <f t="shared" si="6"/>
        <v>0</v>
      </c>
      <c r="X22" s="954">
        <f t="shared" si="6"/>
        <v>0</v>
      </c>
      <c r="Y22" s="954">
        <f t="shared" si="6"/>
        <v>0</v>
      </c>
      <c r="Z22" s="954">
        <f t="shared" si="6"/>
        <v>0</v>
      </c>
      <c r="AA22" s="954">
        <f t="shared" si="6"/>
        <v>0</v>
      </c>
      <c r="AB22" s="954">
        <f t="shared" si="6"/>
        <v>0</v>
      </c>
      <c r="AC22" s="954">
        <f t="shared" si="6"/>
        <v>0</v>
      </c>
      <c r="AD22" s="954">
        <f t="shared" si="7"/>
        <v>0</v>
      </c>
      <c r="AE22" s="954">
        <f t="shared" si="7"/>
        <v>0</v>
      </c>
      <c r="AF22" s="954">
        <f t="shared" si="7"/>
        <v>0</v>
      </c>
      <c r="AG22" s="954">
        <f t="shared" si="7"/>
        <v>0</v>
      </c>
      <c r="AH22" s="954">
        <f t="shared" si="7"/>
        <v>0</v>
      </c>
      <c r="AI22" s="954">
        <f t="shared" si="7"/>
        <v>0</v>
      </c>
      <c r="AJ22" s="954">
        <f t="shared" si="7"/>
        <v>0</v>
      </c>
      <c r="AK22" s="954">
        <f t="shared" si="7"/>
        <v>0</v>
      </c>
      <c r="AL22" s="954">
        <f t="shared" si="13"/>
        <v>0</v>
      </c>
      <c r="AM22" s="954">
        <f t="shared" si="13"/>
        <v>0</v>
      </c>
      <c r="AN22" s="954">
        <f t="shared" si="13"/>
        <v>0</v>
      </c>
      <c r="AO22" s="954">
        <f t="shared" si="13"/>
        <v>0</v>
      </c>
      <c r="AQ22" s="954">
        <f t="shared" si="8"/>
        <v>0</v>
      </c>
      <c r="AR22" s="954">
        <f t="shared" si="9"/>
        <v>0</v>
      </c>
      <c r="AS22" s="954">
        <f t="shared" si="9"/>
        <v>0</v>
      </c>
      <c r="AT22" s="954">
        <f t="shared" si="9"/>
        <v>0</v>
      </c>
      <c r="AU22" s="954">
        <f t="shared" si="9"/>
        <v>0</v>
      </c>
      <c r="AW22" s="934"/>
      <c r="AX22" s="934"/>
      <c r="AY22" s="934"/>
      <c r="AZ22" s="934"/>
      <c r="BA22" s="934"/>
      <c r="BB22" s="934"/>
      <c r="BC22" s="934"/>
      <c r="BD22" s="934"/>
      <c r="BE22" s="934"/>
      <c r="BF22" s="934"/>
      <c r="BG22" s="934"/>
      <c r="BH22" s="934"/>
      <c r="BI22" s="934"/>
      <c r="BJ22" s="934"/>
      <c r="BK22" s="934"/>
      <c r="BL22" s="934"/>
      <c r="BM22" s="934"/>
      <c r="BN22" s="934"/>
      <c r="BO22" s="934"/>
      <c r="BP22" s="934"/>
      <c r="BQ22" s="934"/>
      <c r="BR22" s="934"/>
      <c r="BS22" s="934"/>
      <c r="BT22" s="934"/>
      <c r="BU22" s="934"/>
      <c r="BV22" s="934"/>
      <c r="BW22" s="934"/>
      <c r="BX22" s="934"/>
      <c r="BY22" s="934"/>
      <c r="BZ22" s="934"/>
      <c r="CA22" s="934"/>
      <c r="CB22" s="934"/>
      <c r="CC22" s="934"/>
      <c r="CD22" s="934"/>
      <c r="CE22" s="934"/>
      <c r="CF22" s="934"/>
      <c r="CG22" s="934"/>
      <c r="CH22" s="934"/>
      <c r="CI22" s="934"/>
      <c r="CJ22" s="934"/>
      <c r="CK22" s="934"/>
      <c r="CL22" s="934"/>
      <c r="CM22" s="934"/>
      <c r="CN22" s="934"/>
      <c r="CO22" s="934"/>
      <c r="CP22" s="934"/>
      <c r="CQ22" s="934"/>
      <c r="CR22" s="934"/>
      <c r="CS22" s="934"/>
      <c r="CT22" s="934"/>
      <c r="CU22" s="934"/>
      <c r="CV22" s="934"/>
      <c r="CW22" s="934"/>
      <c r="CX22" s="934"/>
      <c r="CY22" s="934"/>
      <c r="CZ22" s="934"/>
      <c r="DA22" s="934"/>
      <c r="DB22" s="934"/>
      <c r="DC22" s="934"/>
      <c r="DD22" s="934"/>
      <c r="DE22" s="934"/>
      <c r="DF22" s="934"/>
      <c r="DG22" s="934"/>
      <c r="DH22" s="934"/>
      <c r="DI22" s="934"/>
      <c r="DJ22" s="934"/>
      <c r="DK22" s="934"/>
      <c r="DL22" s="934"/>
      <c r="DM22" s="934"/>
      <c r="DN22" s="934"/>
      <c r="DO22" s="934"/>
      <c r="DP22" s="934"/>
      <c r="DQ22" s="934"/>
      <c r="DR22" s="934"/>
      <c r="DS22" s="934"/>
      <c r="DT22" s="934"/>
      <c r="DU22" s="934"/>
      <c r="DV22" s="934"/>
      <c r="DW22" s="934"/>
      <c r="DX22" s="934"/>
      <c r="DY22" s="934"/>
      <c r="DZ22" s="934"/>
      <c r="EA22" s="934"/>
      <c r="EB22" s="934"/>
      <c r="EC22" s="934"/>
      <c r="ED22" s="934"/>
      <c r="EE22" s="934"/>
      <c r="EF22" s="934"/>
      <c r="EG22" s="934"/>
      <c r="EH22" s="934"/>
      <c r="EI22" s="934"/>
      <c r="EJ22" s="934"/>
      <c r="EK22" s="934"/>
      <c r="EL22" s="934"/>
      <c r="EM22" s="934"/>
      <c r="EN22" s="934"/>
      <c r="EO22" s="934"/>
      <c r="EP22" s="934"/>
      <c r="EQ22" s="934"/>
      <c r="ER22" s="934"/>
      <c r="ES22" s="934"/>
      <c r="ET22" s="934"/>
      <c r="EU22" s="934"/>
      <c r="EV22" s="934"/>
      <c r="EW22" s="934"/>
      <c r="EX22" s="934"/>
      <c r="EY22" s="934"/>
      <c r="EZ22" s="934"/>
      <c r="FA22" s="934"/>
      <c r="FB22" s="934"/>
      <c r="FC22" s="934"/>
      <c r="FD22" s="934"/>
      <c r="FE22" s="934"/>
      <c r="FF22" s="934"/>
      <c r="FG22" s="934"/>
      <c r="FH22" s="934"/>
      <c r="FI22" s="934"/>
      <c r="FJ22" s="934"/>
      <c r="FK22" s="934"/>
      <c r="FL22" s="934"/>
      <c r="FM22" s="934"/>
      <c r="FN22" s="934"/>
      <c r="FO22" s="934"/>
      <c r="FP22" s="934"/>
      <c r="FQ22" s="934"/>
      <c r="FR22" s="934"/>
      <c r="FS22" s="934"/>
      <c r="FT22" s="934"/>
      <c r="FU22" s="934"/>
      <c r="FV22" s="934"/>
      <c r="FW22" s="934"/>
      <c r="FX22" s="934"/>
      <c r="FY22" s="934"/>
      <c r="FZ22" s="934"/>
      <c r="GA22" s="934"/>
      <c r="GB22" s="934"/>
      <c r="GC22" s="934"/>
      <c r="GD22" s="934"/>
      <c r="GE22" s="934"/>
      <c r="GF22" s="934"/>
      <c r="GG22" s="934"/>
      <c r="GH22" s="934"/>
      <c r="GI22" s="934"/>
      <c r="GJ22" s="934"/>
      <c r="GK22" s="934"/>
      <c r="GL22" s="934"/>
      <c r="GM22" s="934"/>
      <c r="GN22" s="934"/>
      <c r="GO22" s="934"/>
      <c r="GP22" s="934"/>
      <c r="GQ22" s="934"/>
      <c r="GR22" s="934"/>
      <c r="GS22" s="934"/>
      <c r="GT22" s="934"/>
      <c r="GU22" s="934"/>
      <c r="GV22" s="934"/>
      <c r="GW22" s="934"/>
      <c r="GX22" s="934"/>
      <c r="GY22" s="934"/>
      <c r="GZ22" s="934"/>
      <c r="HA22" s="934"/>
      <c r="HB22" s="934"/>
      <c r="HC22" s="934"/>
      <c r="HD22" s="934"/>
      <c r="HE22" s="934"/>
      <c r="HF22" s="934"/>
      <c r="HG22" s="934"/>
    </row>
    <row r="23" spans="2:216">
      <c r="B23" s="937">
        <f t="shared" si="14"/>
        <v>12</v>
      </c>
      <c r="C23" s="951" t="s">
        <v>496</v>
      </c>
      <c r="D23" s="952">
        <v>91608.12</v>
      </c>
      <c r="E23" s="953">
        <v>38200</v>
      </c>
      <c r="F23" s="937">
        <v>5</v>
      </c>
      <c r="G23" s="937">
        <v>1.67</v>
      </c>
      <c r="H23" s="952">
        <v>1526.8</v>
      </c>
      <c r="I23" s="938">
        <v>0</v>
      </c>
      <c r="J23" s="938">
        <v>0</v>
      </c>
      <c r="K23" s="954">
        <f t="shared" si="10"/>
        <v>91608.12</v>
      </c>
      <c r="L23" s="954">
        <f t="shared" si="11"/>
        <v>1526.8019999999999</v>
      </c>
      <c r="M23" s="954">
        <f t="shared" si="12"/>
        <v>0</v>
      </c>
      <c r="N23" s="954">
        <f t="shared" si="6"/>
        <v>0</v>
      </c>
      <c r="O23" s="954">
        <f t="shared" si="6"/>
        <v>0</v>
      </c>
      <c r="P23" s="954">
        <f t="shared" si="6"/>
        <v>0</v>
      </c>
      <c r="Q23" s="954">
        <f t="shared" si="6"/>
        <v>0</v>
      </c>
      <c r="R23" s="954">
        <f t="shared" si="6"/>
        <v>0</v>
      </c>
      <c r="S23" s="954">
        <f t="shared" si="6"/>
        <v>0</v>
      </c>
      <c r="T23" s="954">
        <f t="shared" si="6"/>
        <v>0</v>
      </c>
      <c r="U23" s="954">
        <f t="shared" si="6"/>
        <v>0</v>
      </c>
      <c r="V23" s="954">
        <f t="shared" si="6"/>
        <v>0</v>
      </c>
      <c r="W23" s="954">
        <f t="shared" si="6"/>
        <v>0</v>
      </c>
      <c r="X23" s="954">
        <f t="shared" si="6"/>
        <v>0</v>
      </c>
      <c r="Y23" s="954">
        <f t="shared" si="6"/>
        <v>0</v>
      </c>
      <c r="Z23" s="954">
        <f t="shared" si="6"/>
        <v>0</v>
      </c>
      <c r="AA23" s="954">
        <f t="shared" si="6"/>
        <v>0</v>
      </c>
      <c r="AB23" s="954">
        <f t="shared" si="6"/>
        <v>0</v>
      </c>
      <c r="AC23" s="954">
        <f t="shared" si="6"/>
        <v>0</v>
      </c>
      <c r="AD23" s="954">
        <f t="shared" si="7"/>
        <v>0</v>
      </c>
      <c r="AE23" s="954">
        <f t="shared" si="7"/>
        <v>0</v>
      </c>
      <c r="AF23" s="954">
        <f t="shared" si="7"/>
        <v>0</v>
      </c>
      <c r="AG23" s="954">
        <f t="shared" si="7"/>
        <v>0</v>
      </c>
      <c r="AH23" s="954">
        <f t="shared" si="7"/>
        <v>0</v>
      </c>
      <c r="AI23" s="954">
        <f t="shared" si="7"/>
        <v>0</v>
      </c>
      <c r="AJ23" s="954">
        <f t="shared" si="7"/>
        <v>0</v>
      </c>
      <c r="AK23" s="954">
        <f t="shared" si="7"/>
        <v>0</v>
      </c>
      <c r="AL23" s="954">
        <f t="shared" si="13"/>
        <v>0</v>
      </c>
      <c r="AM23" s="954">
        <f t="shared" si="13"/>
        <v>0</v>
      </c>
      <c r="AN23" s="954">
        <f t="shared" si="13"/>
        <v>0</v>
      </c>
      <c r="AO23" s="954">
        <f t="shared" si="13"/>
        <v>0</v>
      </c>
      <c r="AQ23" s="954">
        <f t="shared" si="8"/>
        <v>0</v>
      </c>
      <c r="AR23" s="954">
        <f t="shared" si="9"/>
        <v>0</v>
      </c>
      <c r="AS23" s="954">
        <f t="shared" si="9"/>
        <v>0</v>
      </c>
      <c r="AT23" s="954">
        <f t="shared" si="9"/>
        <v>0</v>
      </c>
      <c r="AU23" s="954">
        <f t="shared" si="9"/>
        <v>0</v>
      </c>
      <c r="AW23" s="934"/>
      <c r="AX23" s="934"/>
      <c r="AY23" s="934"/>
      <c r="AZ23" s="934"/>
      <c r="BA23" s="934"/>
      <c r="BB23" s="934"/>
      <c r="BC23" s="934"/>
      <c r="BD23" s="934"/>
      <c r="BE23" s="934"/>
      <c r="BF23" s="934"/>
      <c r="BG23" s="934"/>
      <c r="BH23" s="934"/>
      <c r="BI23" s="934"/>
      <c r="BJ23" s="934"/>
      <c r="BK23" s="934"/>
      <c r="BL23" s="934"/>
      <c r="BM23" s="934"/>
      <c r="BN23" s="934"/>
      <c r="BO23" s="934"/>
      <c r="BP23" s="934"/>
      <c r="BQ23" s="934"/>
      <c r="BR23" s="934"/>
      <c r="BS23" s="934"/>
      <c r="BT23" s="934"/>
      <c r="BU23" s="934"/>
      <c r="BV23" s="934"/>
      <c r="BW23" s="934"/>
      <c r="BX23" s="934"/>
      <c r="BY23" s="934"/>
      <c r="BZ23" s="934"/>
      <c r="CA23" s="934"/>
      <c r="CB23" s="934"/>
      <c r="CC23" s="934"/>
      <c r="CD23" s="934"/>
      <c r="CE23" s="934"/>
      <c r="CF23" s="934"/>
      <c r="CG23" s="934"/>
      <c r="CH23" s="934"/>
      <c r="CI23" s="934"/>
      <c r="CJ23" s="934"/>
      <c r="CK23" s="934"/>
      <c r="CL23" s="934"/>
      <c r="CM23" s="934"/>
      <c r="CN23" s="934"/>
      <c r="CO23" s="934"/>
      <c r="CP23" s="934"/>
      <c r="CQ23" s="934"/>
      <c r="CR23" s="934"/>
      <c r="CS23" s="934"/>
      <c r="CT23" s="934"/>
      <c r="CU23" s="934"/>
      <c r="CV23" s="934"/>
      <c r="CW23" s="934"/>
      <c r="CX23" s="934"/>
      <c r="CY23" s="934"/>
      <c r="CZ23" s="934"/>
      <c r="DA23" s="934"/>
      <c r="DB23" s="934"/>
      <c r="DC23" s="934"/>
      <c r="DD23" s="934"/>
      <c r="DE23" s="934"/>
      <c r="DF23" s="934"/>
      <c r="DG23" s="934"/>
      <c r="DH23" s="934"/>
      <c r="DI23" s="934"/>
      <c r="DJ23" s="934"/>
      <c r="DK23" s="934"/>
      <c r="DL23" s="934"/>
      <c r="DM23" s="934"/>
      <c r="DN23" s="934"/>
      <c r="DO23" s="934"/>
      <c r="DP23" s="934"/>
      <c r="DQ23" s="934"/>
      <c r="DR23" s="934"/>
      <c r="DS23" s="934"/>
      <c r="DT23" s="934"/>
      <c r="DU23" s="934"/>
      <c r="DV23" s="934"/>
      <c r="DW23" s="934"/>
      <c r="DX23" s="934"/>
      <c r="DY23" s="934"/>
      <c r="DZ23" s="934"/>
      <c r="EA23" s="934"/>
      <c r="EB23" s="934"/>
      <c r="EC23" s="934"/>
      <c r="ED23" s="934"/>
      <c r="EE23" s="934"/>
      <c r="EF23" s="934"/>
      <c r="EG23" s="934"/>
      <c r="EH23" s="934"/>
      <c r="EI23" s="934"/>
      <c r="EJ23" s="934"/>
      <c r="EK23" s="934"/>
      <c r="EL23" s="934"/>
      <c r="EM23" s="934"/>
      <c r="EN23" s="934"/>
      <c r="EO23" s="934"/>
      <c r="EP23" s="934"/>
      <c r="EQ23" s="934"/>
      <c r="ER23" s="934"/>
      <c r="ES23" s="934"/>
      <c r="ET23" s="934"/>
      <c r="EU23" s="934"/>
      <c r="EV23" s="934"/>
      <c r="EW23" s="934"/>
      <c r="EX23" s="934"/>
      <c r="EY23" s="934"/>
      <c r="EZ23" s="934"/>
      <c r="FA23" s="934"/>
      <c r="FB23" s="934"/>
      <c r="FC23" s="934"/>
      <c r="FD23" s="934"/>
      <c r="FE23" s="934"/>
      <c r="FF23" s="934"/>
      <c r="FG23" s="934"/>
      <c r="FH23" s="934"/>
      <c r="FI23" s="934"/>
      <c r="FJ23" s="934"/>
      <c r="FK23" s="934"/>
      <c r="FL23" s="934"/>
      <c r="FM23" s="934"/>
      <c r="FN23" s="934"/>
      <c r="FO23" s="934"/>
      <c r="FP23" s="934"/>
      <c r="FQ23" s="934"/>
      <c r="FR23" s="934"/>
      <c r="FS23" s="934"/>
      <c r="FT23" s="934"/>
      <c r="FU23" s="934"/>
      <c r="FV23" s="934"/>
      <c r="FW23" s="934"/>
      <c r="FX23" s="934"/>
      <c r="FY23" s="934"/>
      <c r="FZ23" s="934"/>
      <c r="GA23" s="934"/>
      <c r="GB23" s="934"/>
      <c r="GC23" s="934"/>
      <c r="GD23" s="934"/>
      <c r="GE23" s="934"/>
      <c r="GF23" s="934"/>
      <c r="GG23" s="934"/>
      <c r="GH23" s="934"/>
      <c r="GI23" s="934"/>
      <c r="GJ23" s="934"/>
      <c r="GK23" s="934"/>
      <c r="GL23" s="934"/>
      <c r="GM23" s="934"/>
      <c r="GN23" s="934"/>
      <c r="GO23" s="934"/>
      <c r="GP23" s="934"/>
      <c r="GQ23" s="934"/>
      <c r="GR23" s="934"/>
      <c r="GS23" s="934"/>
      <c r="GT23" s="934"/>
      <c r="GU23" s="934"/>
      <c r="GV23" s="934"/>
      <c r="GW23" s="934"/>
      <c r="GX23" s="934"/>
      <c r="GY23" s="934"/>
      <c r="GZ23" s="934"/>
      <c r="HA23" s="934"/>
      <c r="HB23" s="934"/>
      <c r="HC23" s="934"/>
      <c r="HD23" s="934"/>
      <c r="HE23" s="934"/>
      <c r="HF23" s="934"/>
      <c r="HG23" s="934"/>
    </row>
    <row r="24" spans="2:216">
      <c r="B24" s="937">
        <f t="shared" si="14"/>
        <v>13</v>
      </c>
      <c r="C24" s="951" t="s">
        <v>497</v>
      </c>
      <c r="D24" s="952">
        <v>20754.240000000002</v>
      </c>
      <c r="E24" s="953">
        <v>41091</v>
      </c>
      <c r="F24" s="937">
        <v>5</v>
      </c>
      <c r="G24" s="937">
        <v>1.67</v>
      </c>
      <c r="H24" s="937">
        <v>345.9</v>
      </c>
      <c r="I24" s="938">
        <v>14873.87</v>
      </c>
      <c r="J24" s="938">
        <v>4150.8500000000004</v>
      </c>
      <c r="K24" s="954">
        <f t="shared" si="10"/>
        <v>0</v>
      </c>
      <c r="L24" s="954">
        <f t="shared" si="11"/>
        <v>0</v>
      </c>
      <c r="M24" s="954">
        <f t="shared" si="12"/>
        <v>0</v>
      </c>
      <c r="N24" s="954">
        <f t="shared" si="6"/>
        <v>0</v>
      </c>
      <c r="O24" s="954">
        <f t="shared" si="6"/>
        <v>0</v>
      </c>
      <c r="P24" s="954">
        <f t="shared" si="6"/>
        <v>0</v>
      </c>
      <c r="Q24" s="954">
        <f t="shared" si="6"/>
        <v>0</v>
      </c>
      <c r="R24" s="954">
        <f t="shared" si="6"/>
        <v>0</v>
      </c>
      <c r="S24" s="954">
        <f t="shared" si="6"/>
        <v>0</v>
      </c>
      <c r="T24" s="954">
        <f t="shared" si="6"/>
        <v>0</v>
      </c>
      <c r="U24" s="954">
        <f t="shared" si="6"/>
        <v>0</v>
      </c>
      <c r="V24" s="954">
        <f t="shared" si="6"/>
        <v>0</v>
      </c>
      <c r="W24" s="954">
        <f t="shared" si="6"/>
        <v>0</v>
      </c>
      <c r="X24" s="954">
        <f t="shared" si="6"/>
        <v>0</v>
      </c>
      <c r="Y24" s="954">
        <f t="shared" si="6"/>
        <v>0</v>
      </c>
      <c r="Z24" s="954">
        <f t="shared" si="6"/>
        <v>0</v>
      </c>
      <c r="AA24" s="954">
        <f t="shared" si="6"/>
        <v>0</v>
      </c>
      <c r="AB24" s="954">
        <f t="shared" si="6"/>
        <v>0</v>
      </c>
      <c r="AC24" s="954">
        <f t="shared" si="6"/>
        <v>0</v>
      </c>
      <c r="AD24" s="954">
        <f t="shared" si="7"/>
        <v>0</v>
      </c>
      <c r="AE24" s="954">
        <f t="shared" si="7"/>
        <v>0</v>
      </c>
      <c r="AF24" s="954">
        <f t="shared" si="7"/>
        <v>0</v>
      </c>
      <c r="AG24" s="954">
        <f t="shared" si="7"/>
        <v>0</v>
      </c>
      <c r="AH24" s="954">
        <f t="shared" si="7"/>
        <v>0</v>
      </c>
      <c r="AI24" s="954">
        <f t="shared" si="7"/>
        <v>0</v>
      </c>
      <c r="AJ24" s="954">
        <f t="shared" si="7"/>
        <v>0</v>
      </c>
      <c r="AK24" s="954">
        <f t="shared" si="7"/>
        <v>0</v>
      </c>
      <c r="AL24" s="954">
        <f t="shared" si="13"/>
        <v>0</v>
      </c>
      <c r="AM24" s="954">
        <f t="shared" si="13"/>
        <v>0</v>
      </c>
      <c r="AN24" s="954">
        <f t="shared" si="13"/>
        <v>0</v>
      </c>
      <c r="AO24" s="954">
        <f t="shared" si="13"/>
        <v>0</v>
      </c>
      <c r="AQ24" s="954">
        <f t="shared" si="8"/>
        <v>0</v>
      </c>
      <c r="AR24" s="954">
        <f t="shared" si="9"/>
        <v>0</v>
      </c>
      <c r="AS24" s="954">
        <f t="shared" si="9"/>
        <v>0</v>
      </c>
      <c r="AT24" s="954">
        <f t="shared" si="9"/>
        <v>0</v>
      </c>
      <c r="AU24" s="954">
        <f t="shared" si="9"/>
        <v>0</v>
      </c>
      <c r="AW24" s="934"/>
      <c r="AX24" s="934"/>
      <c r="AY24" s="934"/>
      <c r="AZ24" s="934"/>
      <c r="BA24" s="934"/>
      <c r="BB24" s="934"/>
      <c r="BC24" s="934"/>
      <c r="BD24" s="934"/>
      <c r="BE24" s="934"/>
      <c r="BF24" s="934"/>
      <c r="BG24" s="934"/>
      <c r="BH24" s="934"/>
      <c r="BI24" s="934"/>
      <c r="BJ24" s="934"/>
      <c r="BK24" s="934"/>
      <c r="BL24" s="934"/>
      <c r="BM24" s="934"/>
      <c r="BN24" s="934"/>
      <c r="BO24" s="934"/>
      <c r="BP24" s="934"/>
      <c r="BQ24" s="934"/>
      <c r="BR24" s="934"/>
      <c r="BS24" s="934"/>
      <c r="BT24" s="934"/>
      <c r="BU24" s="934"/>
      <c r="BV24" s="934"/>
      <c r="BW24" s="934"/>
      <c r="BX24" s="934"/>
      <c r="BY24" s="934"/>
      <c r="BZ24" s="934"/>
      <c r="CA24" s="934"/>
      <c r="CB24" s="934"/>
      <c r="CC24" s="934"/>
      <c r="CD24" s="934"/>
      <c r="CE24" s="934"/>
      <c r="CF24" s="934"/>
      <c r="CG24" s="934"/>
      <c r="CH24" s="934"/>
      <c r="CI24" s="934"/>
      <c r="CJ24" s="934"/>
      <c r="CK24" s="934"/>
      <c r="CL24" s="934"/>
      <c r="CM24" s="934"/>
      <c r="CN24" s="934"/>
      <c r="CO24" s="934"/>
      <c r="CP24" s="934"/>
      <c r="CQ24" s="934"/>
      <c r="CR24" s="934"/>
      <c r="CS24" s="934"/>
      <c r="CT24" s="934"/>
      <c r="CU24" s="934"/>
      <c r="CV24" s="934"/>
      <c r="CW24" s="934"/>
      <c r="CX24" s="934"/>
      <c r="CY24" s="934"/>
      <c r="CZ24" s="934"/>
      <c r="DA24" s="934"/>
      <c r="DB24" s="934"/>
      <c r="DC24" s="934"/>
      <c r="DD24" s="934"/>
      <c r="DE24" s="934"/>
      <c r="DF24" s="934"/>
      <c r="DG24" s="934"/>
      <c r="DH24" s="934"/>
      <c r="DI24" s="934"/>
      <c r="DJ24" s="934"/>
      <c r="DK24" s="934"/>
      <c r="DL24" s="934"/>
      <c r="DM24" s="934"/>
      <c r="DN24" s="934"/>
      <c r="DO24" s="934"/>
      <c r="DP24" s="934"/>
      <c r="DQ24" s="934"/>
      <c r="DR24" s="934"/>
      <c r="DS24" s="934"/>
      <c r="DT24" s="934"/>
      <c r="DU24" s="934"/>
      <c r="DV24" s="934"/>
      <c r="DW24" s="934"/>
      <c r="DX24" s="934"/>
      <c r="DY24" s="934"/>
      <c r="DZ24" s="934"/>
      <c r="EA24" s="934"/>
      <c r="EB24" s="934"/>
      <c r="EC24" s="934"/>
      <c r="ED24" s="934"/>
      <c r="EE24" s="934"/>
      <c r="EF24" s="934"/>
      <c r="EG24" s="934"/>
      <c r="EH24" s="934"/>
      <c r="EI24" s="934"/>
      <c r="EJ24" s="934"/>
      <c r="EK24" s="934"/>
      <c r="EL24" s="934"/>
      <c r="EM24" s="934"/>
      <c r="EN24" s="934"/>
      <c r="EO24" s="934"/>
      <c r="EP24" s="934"/>
      <c r="EQ24" s="934"/>
      <c r="ER24" s="934"/>
      <c r="ES24" s="934"/>
      <c r="ET24" s="934"/>
      <c r="EU24" s="934"/>
      <c r="EV24" s="934"/>
      <c r="EW24" s="934"/>
      <c r="EX24" s="934"/>
      <c r="EY24" s="934"/>
      <c r="EZ24" s="934"/>
      <c r="FA24" s="934"/>
      <c r="FB24" s="934"/>
      <c r="FC24" s="934"/>
      <c r="FD24" s="934"/>
      <c r="FE24" s="934"/>
      <c r="FF24" s="934"/>
      <c r="FG24" s="934"/>
      <c r="FH24" s="934"/>
      <c r="FI24" s="934"/>
      <c r="FJ24" s="934"/>
      <c r="FK24" s="934"/>
      <c r="FL24" s="934"/>
      <c r="FM24" s="934"/>
      <c r="FN24" s="934"/>
      <c r="FO24" s="934"/>
      <c r="FP24" s="934"/>
      <c r="FQ24" s="934"/>
      <c r="FR24" s="934"/>
      <c r="FS24" s="934"/>
      <c r="FT24" s="934"/>
      <c r="FU24" s="934"/>
      <c r="FV24" s="934"/>
      <c r="FW24" s="934"/>
      <c r="FX24" s="934"/>
      <c r="FY24" s="934"/>
      <c r="FZ24" s="934"/>
      <c r="GA24" s="934"/>
      <c r="GB24" s="934"/>
      <c r="GC24" s="934"/>
      <c r="GD24" s="934"/>
      <c r="GE24" s="934"/>
      <c r="GF24" s="934"/>
      <c r="GG24" s="934"/>
      <c r="GH24" s="934"/>
      <c r="GI24" s="934"/>
      <c r="GJ24" s="934"/>
      <c r="GK24" s="934"/>
      <c r="GL24" s="934"/>
      <c r="GM24" s="934"/>
      <c r="GN24" s="934"/>
      <c r="GO24" s="934"/>
      <c r="GP24" s="934"/>
      <c r="GQ24" s="934"/>
      <c r="GR24" s="934"/>
      <c r="GS24" s="934"/>
      <c r="GT24" s="934"/>
      <c r="GU24" s="934"/>
      <c r="GV24" s="934"/>
      <c r="GW24" s="934"/>
      <c r="GX24" s="934"/>
      <c r="GY24" s="934"/>
      <c r="GZ24" s="934"/>
      <c r="HA24" s="934"/>
      <c r="HB24" s="934"/>
      <c r="HC24" s="934"/>
      <c r="HD24" s="934"/>
      <c r="HE24" s="934"/>
      <c r="HF24" s="934"/>
      <c r="HG24" s="934"/>
    </row>
    <row r="25" spans="2:216">
      <c r="B25" s="937">
        <f t="shared" si="14"/>
        <v>14</v>
      </c>
      <c r="C25" s="951" t="s">
        <v>498</v>
      </c>
      <c r="D25" s="952">
        <v>35664.269999999997</v>
      </c>
      <c r="E25" s="953">
        <v>39202</v>
      </c>
      <c r="F25" s="937">
        <v>2</v>
      </c>
      <c r="G25" s="937">
        <v>4.17</v>
      </c>
      <c r="H25" s="952">
        <v>1486.01</v>
      </c>
      <c r="I25" s="938">
        <v>0</v>
      </c>
      <c r="J25" s="938">
        <v>0</v>
      </c>
      <c r="K25" s="954">
        <f t="shared" si="10"/>
        <v>0</v>
      </c>
      <c r="L25" s="954">
        <f t="shared" si="11"/>
        <v>0</v>
      </c>
      <c r="M25" s="954">
        <f t="shared" si="12"/>
        <v>0</v>
      </c>
      <c r="N25" s="954">
        <f t="shared" si="6"/>
        <v>0</v>
      </c>
      <c r="O25" s="954">
        <f t="shared" si="6"/>
        <v>0</v>
      </c>
      <c r="P25" s="954">
        <f t="shared" si="6"/>
        <v>0</v>
      </c>
      <c r="Q25" s="954">
        <f t="shared" si="6"/>
        <v>0</v>
      </c>
      <c r="R25" s="954">
        <f t="shared" si="6"/>
        <v>0</v>
      </c>
      <c r="S25" s="954">
        <f t="shared" si="6"/>
        <v>0</v>
      </c>
      <c r="T25" s="954">
        <f t="shared" si="6"/>
        <v>0</v>
      </c>
      <c r="U25" s="954">
        <f t="shared" si="6"/>
        <v>0</v>
      </c>
      <c r="V25" s="954">
        <f t="shared" si="6"/>
        <v>0</v>
      </c>
      <c r="W25" s="954">
        <f t="shared" si="6"/>
        <v>0</v>
      </c>
      <c r="X25" s="954">
        <f t="shared" si="6"/>
        <v>0</v>
      </c>
      <c r="Y25" s="954">
        <f t="shared" si="6"/>
        <v>0</v>
      </c>
      <c r="Z25" s="954">
        <f t="shared" si="6"/>
        <v>0</v>
      </c>
      <c r="AA25" s="954">
        <f t="shared" si="6"/>
        <v>0</v>
      </c>
      <c r="AB25" s="954">
        <f t="shared" si="6"/>
        <v>0</v>
      </c>
      <c r="AC25" s="954">
        <f t="shared" si="6"/>
        <v>0</v>
      </c>
      <c r="AD25" s="954">
        <f t="shared" si="7"/>
        <v>0</v>
      </c>
      <c r="AE25" s="954">
        <f t="shared" si="7"/>
        <v>0</v>
      </c>
      <c r="AF25" s="954">
        <f t="shared" si="7"/>
        <v>0</v>
      </c>
      <c r="AG25" s="954">
        <f t="shared" si="7"/>
        <v>0</v>
      </c>
      <c r="AH25" s="954">
        <f t="shared" si="7"/>
        <v>0</v>
      </c>
      <c r="AI25" s="954">
        <f t="shared" si="7"/>
        <v>0</v>
      </c>
      <c r="AJ25" s="954">
        <f t="shared" si="7"/>
        <v>0</v>
      </c>
      <c r="AK25" s="954">
        <f t="shared" si="7"/>
        <v>0</v>
      </c>
      <c r="AL25" s="954">
        <f t="shared" si="13"/>
        <v>0</v>
      </c>
      <c r="AM25" s="954">
        <f t="shared" si="13"/>
        <v>0</v>
      </c>
      <c r="AN25" s="954">
        <f t="shared" si="13"/>
        <v>0</v>
      </c>
      <c r="AO25" s="954">
        <f t="shared" si="13"/>
        <v>0</v>
      </c>
      <c r="AQ25" s="954">
        <f t="shared" si="8"/>
        <v>0</v>
      </c>
      <c r="AR25" s="954">
        <f t="shared" si="9"/>
        <v>0</v>
      </c>
      <c r="AS25" s="954">
        <f t="shared" si="9"/>
        <v>0</v>
      </c>
      <c r="AT25" s="954">
        <f t="shared" si="9"/>
        <v>0</v>
      </c>
      <c r="AU25" s="954">
        <f t="shared" si="9"/>
        <v>0</v>
      </c>
      <c r="AW25" s="934"/>
      <c r="AX25" s="934"/>
      <c r="AY25" s="934"/>
      <c r="AZ25" s="934"/>
      <c r="BA25" s="934"/>
      <c r="BB25" s="934"/>
      <c r="BC25" s="934"/>
      <c r="BD25" s="934"/>
      <c r="BE25" s="934"/>
      <c r="BF25" s="934"/>
      <c r="BG25" s="934"/>
      <c r="BH25" s="934"/>
      <c r="BI25" s="934"/>
      <c r="BJ25" s="934"/>
    </row>
    <row r="26" spans="2:216">
      <c r="B26" s="937">
        <f t="shared" si="14"/>
        <v>15</v>
      </c>
      <c r="C26" s="951" t="s">
        <v>499</v>
      </c>
      <c r="D26" s="952">
        <v>31862.36</v>
      </c>
      <c r="E26" s="953">
        <v>36678</v>
      </c>
      <c r="F26" s="937">
        <v>10</v>
      </c>
      <c r="G26" s="937">
        <v>0.83</v>
      </c>
      <c r="H26" s="937">
        <v>265.52</v>
      </c>
      <c r="I26" s="938">
        <v>0</v>
      </c>
      <c r="J26" s="938">
        <v>0</v>
      </c>
      <c r="K26" s="954">
        <f t="shared" si="10"/>
        <v>0</v>
      </c>
      <c r="L26" s="954">
        <f t="shared" si="11"/>
        <v>0</v>
      </c>
      <c r="M26" s="954">
        <f t="shared" si="12"/>
        <v>0</v>
      </c>
      <c r="N26" s="954">
        <f t="shared" si="6"/>
        <v>0</v>
      </c>
      <c r="O26" s="954">
        <f t="shared" si="6"/>
        <v>0</v>
      </c>
      <c r="P26" s="954">
        <f t="shared" si="6"/>
        <v>0</v>
      </c>
      <c r="Q26" s="954">
        <f t="shared" si="6"/>
        <v>0</v>
      </c>
      <c r="R26" s="954">
        <f t="shared" si="6"/>
        <v>0</v>
      </c>
      <c r="S26" s="954">
        <f t="shared" si="6"/>
        <v>0</v>
      </c>
      <c r="T26" s="954">
        <f t="shared" si="6"/>
        <v>0</v>
      </c>
      <c r="U26" s="954">
        <f t="shared" si="6"/>
        <v>0</v>
      </c>
      <c r="V26" s="954">
        <f t="shared" si="6"/>
        <v>0</v>
      </c>
      <c r="W26" s="954">
        <f t="shared" si="6"/>
        <v>0</v>
      </c>
      <c r="X26" s="954">
        <f t="shared" si="6"/>
        <v>0</v>
      </c>
      <c r="Y26" s="954">
        <f t="shared" si="6"/>
        <v>0</v>
      </c>
      <c r="Z26" s="954">
        <f t="shared" si="6"/>
        <v>0</v>
      </c>
      <c r="AA26" s="954">
        <f t="shared" si="6"/>
        <v>0</v>
      </c>
      <c r="AB26" s="954">
        <f t="shared" si="6"/>
        <v>0</v>
      </c>
      <c r="AC26" s="954">
        <f t="shared" si="6"/>
        <v>0</v>
      </c>
      <c r="AD26" s="954">
        <f t="shared" si="7"/>
        <v>0</v>
      </c>
      <c r="AE26" s="954">
        <f t="shared" si="7"/>
        <v>0</v>
      </c>
      <c r="AF26" s="954">
        <f t="shared" si="7"/>
        <v>0</v>
      </c>
      <c r="AG26" s="954">
        <f t="shared" si="7"/>
        <v>0</v>
      </c>
      <c r="AH26" s="954">
        <f t="shared" si="7"/>
        <v>0</v>
      </c>
      <c r="AI26" s="954">
        <f t="shared" si="7"/>
        <v>0</v>
      </c>
      <c r="AJ26" s="954">
        <f t="shared" si="7"/>
        <v>0</v>
      </c>
      <c r="AK26" s="954">
        <f t="shared" si="7"/>
        <v>0</v>
      </c>
      <c r="AL26" s="954">
        <f t="shared" si="13"/>
        <v>0</v>
      </c>
      <c r="AM26" s="954">
        <f t="shared" si="13"/>
        <v>0</v>
      </c>
      <c r="AN26" s="954">
        <f t="shared" si="13"/>
        <v>0</v>
      </c>
      <c r="AO26" s="954">
        <f t="shared" si="13"/>
        <v>0</v>
      </c>
      <c r="AQ26" s="954">
        <f t="shared" si="8"/>
        <v>0</v>
      </c>
      <c r="AR26" s="954">
        <f t="shared" si="9"/>
        <v>0</v>
      </c>
      <c r="AS26" s="954">
        <f t="shared" si="9"/>
        <v>0</v>
      </c>
      <c r="AT26" s="954">
        <f t="shared" si="9"/>
        <v>0</v>
      </c>
      <c r="AU26" s="954">
        <f t="shared" si="9"/>
        <v>0</v>
      </c>
      <c r="AW26" s="934"/>
      <c r="AX26" s="934"/>
      <c r="AY26" s="934"/>
      <c r="AZ26" s="934"/>
      <c r="BA26" s="934"/>
      <c r="BB26" s="934"/>
      <c r="BC26" s="934"/>
      <c r="BD26" s="934"/>
      <c r="BE26" s="934"/>
      <c r="BF26" s="934"/>
      <c r="BG26" s="934"/>
      <c r="BH26" s="934"/>
      <c r="BI26" s="934"/>
      <c r="BJ26" s="934"/>
    </row>
    <row r="27" spans="2:216">
      <c r="B27" s="937">
        <f t="shared" si="14"/>
        <v>16</v>
      </c>
      <c r="C27" s="951" t="s">
        <v>500</v>
      </c>
      <c r="D27" s="952">
        <v>469560</v>
      </c>
      <c r="E27" s="953">
        <v>36678</v>
      </c>
      <c r="F27" s="937">
        <v>10</v>
      </c>
      <c r="G27" s="937">
        <v>0.83</v>
      </c>
      <c r="H27" s="952">
        <v>3913</v>
      </c>
      <c r="I27" s="938">
        <v>0</v>
      </c>
      <c r="J27" s="938">
        <v>0</v>
      </c>
      <c r="K27" s="954">
        <f t="shared" si="10"/>
        <v>469560</v>
      </c>
      <c r="L27" s="954">
        <f t="shared" si="11"/>
        <v>3913</v>
      </c>
      <c r="M27" s="954">
        <f t="shared" si="12"/>
        <v>0</v>
      </c>
      <c r="N27" s="954">
        <f t="shared" si="6"/>
        <v>0</v>
      </c>
      <c r="O27" s="954">
        <f t="shared" si="6"/>
        <v>0</v>
      </c>
      <c r="P27" s="954">
        <f t="shared" si="6"/>
        <v>0</v>
      </c>
      <c r="Q27" s="954">
        <f t="shared" si="6"/>
        <v>0</v>
      </c>
      <c r="R27" s="954">
        <f t="shared" si="6"/>
        <v>0</v>
      </c>
      <c r="S27" s="954">
        <f t="shared" si="6"/>
        <v>0</v>
      </c>
      <c r="T27" s="954">
        <f t="shared" si="6"/>
        <v>0</v>
      </c>
      <c r="U27" s="954">
        <f t="shared" si="6"/>
        <v>0</v>
      </c>
      <c r="V27" s="954">
        <f t="shared" si="6"/>
        <v>0</v>
      </c>
      <c r="W27" s="954">
        <f t="shared" si="6"/>
        <v>0</v>
      </c>
      <c r="X27" s="954">
        <f t="shared" si="6"/>
        <v>0</v>
      </c>
      <c r="Y27" s="954">
        <f t="shared" si="6"/>
        <v>0</v>
      </c>
      <c r="Z27" s="954">
        <f t="shared" si="6"/>
        <v>0</v>
      </c>
      <c r="AA27" s="954">
        <f t="shared" si="6"/>
        <v>0</v>
      </c>
      <c r="AB27" s="954">
        <f t="shared" si="6"/>
        <v>0</v>
      </c>
      <c r="AC27" s="954">
        <f t="shared" ref="N27:AC42" si="15">IF(AB27-$L27&gt;0,AB27-$L27,0)</f>
        <v>0</v>
      </c>
      <c r="AD27" s="954">
        <f t="shared" si="7"/>
        <v>0</v>
      </c>
      <c r="AE27" s="954">
        <f t="shared" si="7"/>
        <v>0</v>
      </c>
      <c r="AF27" s="954">
        <f t="shared" si="7"/>
        <v>0</v>
      </c>
      <c r="AG27" s="954">
        <f t="shared" si="7"/>
        <v>0</v>
      </c>
      <c r="AH27" s="954">
        <f t="shared" si="7"/>
        <v>0</v>
      </c>
      <c r="AI27" s="954">
        <f t="shared" si="7"/>
        <v>0</v>
      </c>
      <c r="AJ27" s="954">
        <f t="shared" si="7"/>
        <v>0</v>
      </c>
      <c r="AK27" s="954">
        <f t="shared" si="7"/>
        <v>0</v>
      </c>
      <c r="AL27" s="954">
        <f t="shared" si="13"/>
        <v>0</v>
      </c>
      <c r="AM27" s="954">
        <f t="shared" si="13"/>
        <v>0</v>
      </c>
      <c r="AN27" s="954">
        <f t="shared" si="13"/>
        <v>0</v>
      </c>
      <c r="AO27" s="954">
        <f t="shared" si="13"/>
        <v>0</v>
      </c>
      <c r="AQ27" s="954">
        <f t="shared" si="8"/>
        <v>0</v>
      </c>
      <c r="AR27" s="954">
        <f t="shared" si="9"/>
        <v>0</v>
      </c>
      <c r="AS27" s="954">
        <f t="shared" si="9"/>
        <v>0</v>
      </c>
      <c r="AT27" s="954">
        <f t="shared" si="9"/>
        <v>0</v>
      </c>
      <c r="AU27" s="954">
        <f t="shared" si="9"/>
        <v>0</v>
      </c>
      <c r="AW27" s="934"/>
      <c r="AX27" s="934"/>
      <c r="AY27" s="934"/>
      <c r="AZ27" s="934"/>
      <c r="BA27" s="934"/>
      <c r="BB27" s="934"/>
      <c r="BC27" s="934"/>
      <c r="BD27" s="934"/>
      <c r="BE27" s="934"/>
      <c r="BF27" s="934"/>
      <c r="BG27" s="934"/>
      <c r="BH27" s="934"/>
      <c r="BI27" s="934"/>
      <c r="BJ27" s="934"/>
    </row>
    <row r="28" spans="2:216">
      <c r="B28" s="937">
        <f t="shared" si="14"/>
        <v>17</v>
      </c>
      <c r="C28" s="951" t="s">
        <v>501</v>
      </c>
      <c r="D28" s="952">
        <v>508474.58</v>
      </c>
      <c r="E28" s="953">
        <v>41607</v>
      </c>
      <c r="F28" s="937">
        <v>10</v>
      </c>
      <c r="G28" s="937">
        <v>0.83</v>
      </c>
      <c r="H28" s="952">
        <v>4237.29</v>
      </c>
      <c r="I28" s="938">
        <v>504237.29</v>
      </c>
      <c r="J28" s="938">
        <v>50847.46</v>
      </c>
      <c r="K28" s="954">
        <f t="shared" si="10"/>
        <v>508474.58</v>
      </c>
      <c r="L28" s="954">
        <f t="shared" si="11"/>
        <v>4237.2881666666663</v>
      </c>
      <c r="M28" s="954">
        <f t="shared" si="12"/>
        <v>402542.37399999995</v>
      </c>
      <c r="N28" s="954">
        <f t="shared" si="15"/>
        <v>398305.08583333326</v>
      </c>
      <c r="O28" s="954">
        <f t="shared" si="15"/>
        <v>394067.79766666656</v>
      </c>
      <c r="P28" s="954">
        <f t="shared" si="15"/>
        <v>389830.50949999987</v>
      </c>
      <c r="Q28" s="954">
        <f t="shared" si="15"/>
        <v>385593.22133333317</v>
      </c>
      <c r="R28" s="954">
        <f t="shared" si="15"/>
        <v>381355.93316666648</v>
      </c>
      <c r="S28" s="954">
        <f t="shared" si="15"/>
        <v>377118.64499999979</v>
      </c>
      <c r="T28" s="954">
        <f t="shared" si="15"/>
        <v>372881.35683333309</v>
      </c>
      <c r="U28" s="954">
        <f t="shared" si="15"/>
        <v>368644.0686666664</v>
      </c>
      <c r="V28" s="954">
        <f t="shared" si="15"/>
        <v>364406.7804999997</v>
      </c>
      <c r="W28" s="954">
        <f t="shared" si="15"/>
        <v>360169.49233333301</v>
      </c>
      <c r="X28" s="954">
        <f t="shared" si="15"/>
        <v>355932.20416666631</v>
      </c>
      <c r="Y28" s="954">
        <f t="shared" si="15"/>
        <v>351694.91599999962</v>
      </c>
      <c r="Z28" s="954">
        <f t="shared" si="15"/>
        <v>347457.62783333292</v>
      </c>
      <c r="AA28" s="954">
        <f t="shared" si="15"/>
        <v>343220.33966666623</v>
      </c>
      <c r="AB28" s="954">
        <f t="shared" si="15"/>
        <v>338983.05149999954</v>
      </c>
      <c r="AC28" s="954">
        <f t="shared" si="15"/>
        <v>334745.76333333284</v>
      </c>
      <c r="AD28" s="954">
        <f t="shared" ref="AD28:AK43" si="16">IF(AC28-$L28&gt;0,AC28-$L28,0)</f>
        <v>330508.47516666615</v>
      </c>
      <c r="AE28" s="954">
        <f t="shared" si="16"/>
        <v>326271.18699999945</v>
      </c>
      <c r="AF28" s="954">
        <f t="shared" si="16"/>
        <v>322033.89883333276</v>
      </c>
      <c r="AG28" s="954">
        <f t="shared" si="16"/>
        <v>317796.61066666606</v>
      </c>
      <c r="AH28" s="954">
        <f t="shared" si="16"/>
        <v>313559.32249999937</v>
      </c>
      <c r="AI28" s="954">
        <f t="shared" si="16"/>
        <v>309322.03433333267</v>
      </c>
      <c r="AJ28" s="954">
        <f t="shared" si="16"/>
        <v>305084.74616666598</v>
      </c>
      <c r="AK28" s="954">
        <f t="shared" si="16"/>
        <v>300847.45799999929</v>
      </c>
      <c r="AL28" s="954">
        <f t="shared" si="13"/>
        <v>249999.9999999993</v>
      </c>
      <c r="AM28" s="954">
        <f t="shared" si="13"/>
        <v>199152.54199999932</v>
      </c>
      <c r="AN28" s="954">
        <f t="shared" si="13"/>
        <v>148305.08399999933</v>
      </c>
      <c r="AO28" s="954">
        <f t="shared" si="13"/>
        <v>97457.625999999334</v>
      </c>
      <c r="AQ28" s="954">
        <f t="shared" si="8"/>
        <v>50847.458000000333</v>
      </c>
      <c r="AR28" s="954">
        <f t="shared" ref="AR28:AU90" si="17">AK28-AL28</f>
        <v>50847.457999999984</v>
      </c>
      <c r="AS28" s="954">
        <f t="shared" si="17"/>
        <v>50847.457999999984</v>
      </c>
      <c r="AT28" s="954">
        <f t="shared" si="17"/>
        <v>50847.457999999984</v>
      </c>
      <c r="AU28" s="954">
        <f t="shared" si="17"/>
        <v>50847.457999999999</v>
      </c>
      <c r="AW28" s="934"/>
      <c r="AX28" s="934"/>
      <c r="AY28" s="934"/>
      <c r="AZ28" s="934"/>
      <c r="BA28" s="934"/>
      <c r="BB28" s="934"/>
      <c r="BC28" s="934"/>
      <c r="BD28" s="934"/>
      <c r="BE28" s="934"/>
      <c r="BF28" s="934"/>
      <c r="BG28" s="934"/>
      <c r="BH28" s="934"/>
      <c r="BI28" s="934"/>
      <c r="BJ28" s="934"/>
    </row>
    <row r="29" spans="2:216">
      <c r="B29" s="937">
        <f t="shared" si="14"/>
        <v>18</v>
      </c>
      <c r="C29" s="951" t="s">
        <v>502</v>
      </c>
      <c r="D29" s="952">
        <v>177066.08</v>
      </c>
      <c r="E29" s="953">
        <v>38322</v>
      </c>
      <c r="F29" s="937">
        <v>7</v>
      </c>
      <c r="G29" s="937">
        <v>1.19</v>
      </c>
      <c r="H29" s="952">
        <v>2107.9299999999998</v>
      </c>
      <c r="I29" s="938">
        <v>50590.31</v>
      </c>
      <c r="J29" s="938"/>
      <c r="K29" s="954">
        <f t="shared" si="10"/>
        <v>177066.08</v>
      </c>
      <c r="L29" s="954">
        <f t="shared" si="11"/>
        <v>2107.9295238095237</v>
      </c>
      <c r="M29" s="954">
        <v>0</v>
      </c>
      <c r="N29" s="954">
        <f t="shared" si="15"/>
        <v>0</v>
      </c>
      <c r="O29" s="954">
        <f t="shared" si="15"/>
        <v>0</v>
      </c>
      <c r="P29" s="954">
        <f t="shared" si="15"/>
        <v>0</v>
      </c>
      <c r="Q29" s="954">
        <f t="shared" si="15"/>
        <v>0</v>
      </c>
      <c r="R29" s="954">
        <f t="shared" si="15"/>
        <v>0</v>
      </c>
      <c r="S29" s="954">
        <f t="shared" si="15"/>
        <v>0</v>
      </c>
      <c r="T29" s="954">
        <f t="shared" si="15"/>
        <v>0</v>
      </c>
      <c r="U29" s="954">
        <f t="shared" si="15"/>
        <v>0</v>
      </c>
      <c r="V29" s="954">
        <f t="shared" si="15"/>
        <v>0</v>
      </c>
      <c r="W29" s="954">
        <f t="shared" si="15"/>
        <v>0</v>
      </c>
      <c r="X29" s="954">
        <f t="shared" si="15"/>
        <v>0</v>
      </c>
      <c r="Y29" s="954">
        <f t="shared" si="15"/>
        <v>0</v>
      </c>
      <c r="Z29" s="954">
        <f t="shared" si="15"/>
        <v>0</v>
      </c>
      <c r="AA29" s="954">
        <f t="shared" si="15"/>
        <v>0</v>
      </c>
      <c r="AB29" s="954">
        <f t="shared" si="15"/>
        <v>0</v>
      </c>
      <c r="AC29" s="954">
        <f t="shared" si="15"/>
        <v>0</v>
      </c>
      <c r="AD29" s="954">
        <f t="shared" si="16"/>
        <v>0</v>
      </c>
      <c r="AE29" s="954">
        <f t="shared" si="16"/>
        <v>0</v>
      </c>
      <c r="AF29" s="954">
        <f t="shared" si="16"/>
        <v>0</v>
      </c>
      <c r="AG29" s="954">
        <f t="shared" si="16"/>
        <v>0</v>
      </c>
      <c r="AH29" s="954">
        <f t="shared" si="16"/>
        <v>0</v>
      </c>
      <c r="AI29" s="954">
        <f t="shared" si="16"/>
        <v>0</v>
      </c>
      <c r="AJ29" s="954">
        <f t="shared" si="16"/>
        <v>0</v>
      </c>
      <c r="AK29" s="954">
        <f t="shared" si="16"/>
        <v>0</v>
      </c>
      <c r="AL29" s="954">
        <f t="shared" si="13"/>
        <v>0</v>
      </c>
      <c r="AM29" s="954">
        <f t="shared" si="13"/>
        <v>0</v>
      </c>
      <c r="AN29" s="954">
        <f t="shared" si="13"/>
        <v>0</v>
      </c>
      <c r="AO29" s="954">
        <f t="shared" si="13"/>
        <v>0</v>
      </c>
      <c r="AQ29" s="954">
        <f t="shared" si="8"/>
        <v>0</v>
      </c>
      <c r="AR29" s="954">
        <f t="shared" si="17"/>
        <v>0</v>
      </c>
      <c r="AS29" s="954">
        <f t="shared" si="17"/>
        <v>0</v>
      </c>
      <c r="AT29" s="954">
        <f t="shared" si="17"/>
        <v>0</v>
      </c>
      <c r="AU29" s="954">
        <f t="shared" si="17"/>
        <v>0</v>
      </c>
      <c r="AW29" s="934"/>
      <c r="AX29" s="934"/>
      <c r="AY29" s="934"/>
      <c r="AZ29" s="934"/>
      <c r="BA29" s="934"/>
      <c r="BB29" s="934"/>
      <c r="BC29" s="934"/>
      <c r="BD29" s="934"/>
      <c r="BE29" s="934"/>
      <c r="BF29" s="934"/>
      <c r="BG29" s="934"/>
      <c r="BH29" s="934"/>
      <c r="BI29" s="934"/>
      <c r="BJ29" s="934"/>
    </row>
    <row r="30" spans="2:216">
      <c r="B30" s="937">
        <f t="shared" si="14"/>
        <v>19</v>
      </c>
      <c r="C30" s="951" t="s">
        <v>503</v>
      </c>
      <c r="D30" s="952">
        <v>16515.29</v>
      </c>
      <c r="E30" s="953">
        <v>38472</v>
      </c>
      <c r="F30" s="937">
        <v>10</v>
      </c>
      <c r="G30" s="937">
        <v>0.83</v>
      </c>
      <c r="H30" s="937">
        <v>137.63</v>
      </c>
      <c r="I30" s="938">
        <v>2202.04</v>
      </c>
      <c r="J30" s="938">
        <v>1651.53</v>
      </c>
      <c r="K30" s="954">
        <f t="shared" si="10"/>
        <v>0</v>
      </c>
      <c r="L30" s="954">
        <f t="shared" si="11"/>
        <v>0</v>
      </c>
      <c r="M30" s="954">
        <f t="shared" si="12"/>
        <v>0</v>
      </c>
      <c r="N30" s="954">
        <f t="shared" si="15"/>
        <v>0</v>
      </c>
      <c r="O30" s="954">
        <f t="shared" si="15"/>
        <v>0</v>
      </c>
      <c r="P30" s="954">
        <f t="shared" si="15"/>
        <v>0</v>
      </c>
      <c r="Q30" s="954">
        <f t="shared" si="15"/>
        <v>0</v>
      </c>
      <c r="R30" s="954">
        <f t="shared" si="15"/>
        <v>0</v>
      </c>
      <c r="S30" s="954">
        <f t="shared" si="15"/>
        <v>0</v>
      </c>
      <c r="T30" s="954">
        <f t="shared" si="15"/>
        <v>0</v>
      </c>
      <c r="U30" s="954">
        <f t="shared" si="15"/>
        <v>0</v>
      </c>
      <c r="V30" s="954">
        <f t="shared" si="15"/>
        <v>0</v>
      </c>
      <c r="W30" s="954">
        <f t="shared" si="15"/>
        <v>0</v>
      </c>
      <c r="X30" s="954">
        <f t="shared" si="15"/>
        <v>0</v>
      </c>
      <c r="Y30" s="954">
        <f t="shared" si="15"/>
        <v>0</v>
      </c>
      <c r="Z30" s="954">
        <f t="shared" si="15"/>
        <v>0</v>
      </c>
      <c r="AA30" s="954">
        <f t="shared" si="15"/>
        <v>0</v>
      </c>
      <c r="AB30" s="954">
        <f t="shared" si="15"/>
        <v>0</v>
      </c>
      <c r="AC30" s="954">
        <f t="shared" si="15"/>
        <v>0</v>
      </c>
      <c r="AD30" s="954">
        <f t="shared" si="16"/>
        <v>0</v>
      </c>
      <c r="AE30" s="954">
        <f t="shared" si="16"/>
        <v>0</v>
      </c>
      <c r="AF30" s="954">
        <f t="shared" si="16"/>
        <v>0</v>
      </c>
      <c r="AG30" s="954">
        <f t="shared" si="16"/>
        <v>0</v>
      </c>
      <c r="AH30" s="954">
        <f t="shared" si="16"/>
        <v>0</v>
      </c>
      <c r="AI30" s="954">
        <f t="shared" si="16"/>
        <v>0</v>
      </c>
      <c r="AJ30" s="954">
        <f t="shared" si="16"/>
        <v>0</v>
      </c>
      <c r="AK30" s="954">
        <f t="shared" si="16"/>
        <v>0</v>
      </c>
      <c r="AL30" s="954">
        <f t="shared" si="13"/>
        <v>0</v>
      </c>
      <c r="AM30" s="954">
        <f t="shared" si="13"/>
        <v>0</v>
      </c>
      <c r="AN30" s="954">
        <f t="shared" si="13"/>
        <v>0</v>
      </c>
      <c r="AO30" s="954">
        <f t="shared" si="13"/>
        <v>0</v>
      </c>
      <c r="AQ30" s="954">
        <f t="shared" si="8"/>
        <v>0</v>
      </c>
      <c r="AR30" s="954">
        <f t="shared" si="17"/>
        <v>0</v>
      </c>
      <c r="AS30" s="954">
        <f t="shared" si="17"/>
        <v>0</v>
      </c>
      <c r="AT30" s="954">
        <f t="shared" si="17"/>
        <v>0</v>
      </c>
      <c r="AU30" s="954">
        <f t="shared" si="17"/>
        <v>0</v>
      </c>
      <c r="AW30" s="934"/>
      <c r="AX30" s="934"/>
      <c r="AY30" s="934"/>
      <c r="AZ30" s="934"/>
      <c r="BA30" s="934"/>
      <c r="BB30" s="934"/>
      <c r="BC30" s="934"/>
      <c r="BD30" s="934"/>
      <c r="BE30" s="934"/>
      <c r="BF30" s="934"/>
      <c r="BG30" s="934"/>
      <c r="BH30" s="934"/>
      <c r="BI30" s="934"/>
      <c r="BJ30" s="934"/>
    </row>
    <row r="31" spans="2:216">
      <c r="B31" s="937">
        <f t="shared" si="14"/>
        <v>20</v>
      </c>
      <c r="C31" s="951" t="s">
        <v>503</v>
      </c>
      <c r="D31" s="952">
        <v>16515.29</v>
      </c>
      <c r="E31" s="953">
        <v>38472</v>
      </c>
      <c r="F31" s="937">
        <v>10</v>
      </c>
      <c r="G31" s="937">
        <v>0.83</v>
      </c>
      <c r="H31" s="937">
        <v>137.63</v>
      </c>
      <c r="I31" s="938">
        <v>2202.04</v>
      </c>
      <c r="J31" s="938">
        <v>1651.53</v>
      </c>
      <c r="K31" s="954">
        <f t="shared" si="10"/>
        <v>0</v>
      </c>
      <c r="L31" s="954">
        <f t="shared" si="11"/>
        <v>0</v>
      </c>
      <c r="M31" s="954">
        <f t="shared" si="12"/>
        <v>0</v>
      </c>
      <c r="N31" s="954">
        <f t="shared" si="15"/>
        <v>0</v>
      </c>
      <c r="O31" s="954">
        <f t="shared" si="15"/>
        <v>0</v>
      </c>
      <c r="P31" s="954">
        <f t="shared" si="15"/>
        <v>0</v>
      </c>
      <c r="Q31" s="954">
        <f t="shared" si="15"/>
        <v>0</v>
      </c>
      <c r="R31" s="954">
        <f t="shared" si="15"/>
        <v>0</v>
      </c>
      <c r="S31" s="954">
        <f t="shared" si="15"/>
        <v>0</v>
      </c>
      <c r="T31" s="954">
        <f t="shared" si="15"/>
        <v>0</v>
      </c>
      <c r="U31" s="954">
        <f t="shared" si="15"/>
        <v>0</v>
      </c>
      <c r="V31" s="954">
        <f t="shared" si="15"/>
        <v>0</v>
      </c>
      <c r="W31" s="954">
        <f t="shared" si="15"/>
        <v>0</v>
      </c>
      <c r="X31" s="954">
        <f t="shared" si="15"/>
        <v>0</v>
      </c>
      <c r="Y31" s="954">
        <f t="shared" si="15"/>
        <v>0</v>
      </c>
      <c r="Z31" s="954">
        <f t="shared" si="15"/>
        <v>0</v>
      </c>
      <c r="AA31" s="954">
        <f t="shared" si="15"/>
        <v>0</v>
      </c>
      <c r="AB31" s="954">
        <f t="shared" si="15"/>
        <v>0</v>
      </c>
      <c r="AC31" s="954">
        <f t="shared" si="15"/>
        <v>0</v>
      </c>
      <c r="AD31" s="954">
        <f t="shared" si="16"/>
        <v>0</v>
      </c>
      <c r="AE31" s="954">
        <f t="shared" si="16"/>
        <v>0</v>
      </c>
      <c r="AF31" s="954">
        <f t="shared" si="16"/>
        <v>0</v>
      </c>
      <c r="AG31" s="954">
        <f t="shared" si="16"/>
        <v>0</v>
      </c>
      <c r="AH31" s="954">
        <f t="shared" si="16"/>
        <v>0</v>
      </c>
      <c r="AI31" s="954">
        <f t="shared" si="16"/>
        <v>0</v>
      </c>
      <c r="AJ31" s="954">
        <f t="shared" si="16"/>
        <v>0</v>
      </c>
      <c r="AK31" s="954">
        <f t="shared" si="16"/>
        <v>0</v>
      </c>
      <c r="AL31" s="954">
        <f t="shared" si="13"/>
        <v>0</v>
      </c>
      <c r="AM31" s="954">
        <f t="shared" si="13"/>
        <v>0</v>
      </c>
      <c r="AN31" s="954">
        <f t="shared" si="13"/>
        <v>0</v>
      </c>
      <c r="AO31" s="954">
        <f t="shared" si="13"/>
        <v>0</v>
      </c>
      <c r="AQ31" s="954">
        <f t="shared" si="8"/>
        <v>0</v>
      </c>
      <c r="AR31" s="954">
        <f t="shared" si="17"/>
        <v>0</v>
      </c>
      <c r="AS31" s="954">
        <f t="shared" si="17"/>
        <v>0</v>
      </c>
      <c r="AT31" s="954">
        <f t="shared" si="17"/>
        <v>0</v>
      </c>
      <c r="AU31" s="954">
        <f t="shared" si="17"/>
        <v>0</v>
      </c>
      <c r="AW31" s="934"/>
      <c r="AX31" s="934"/>
      <c r="AY31" s="934"/>
      <c r="AZ31" s="934"/>
      <c r="BA31" s="934"/>
      <c r="BB31" s="934"/>
      <c r="BC31" s="934"/>
      <c r="BD31" s="934"/>
      <c r="BE31" s="934"/>
      <c r="BF31" s="934"/>
      <c r="BG31" s="934"/>
      <c r="BH31" s="934"/>
      <c r="BI31" s="934"/>
      <c r="BJ31" s="934"/>
    </row>
    <row r="32" spans="2:216">
      <c r="B32" s="937">
        <f t="shared" si="14"/>
        <v>21</v>
      </c>
      <c r="C32" s="951" t="s">
        <v>504</v>
      </c>
      <c r="D32" s="952">
        <v>129900</v>
      </c>
      <c r="E32" s="953">
        <v>41944</v>
      </c>
      <c r="F32" s="937">
        <v>10</v>
      </c>
      <c r="G32" s="937">
        <v>0.83</v>
      </c>
      <c r="H32" s="952">
        <v>1082.5</v>
      </c>
      <c r="I32" s="938">
        <v>0</v>
      </c>
      <c r="J32" s="938">
        <v>1082.5</v>
      </c>
      <c r="K32" s="954">
        <f t="shared" si="10"/>
        <v>129900</v>
      </c>
      <c r="L32" s="954">
        <f t="shared" si="11"/>
        <v>1082.5</v>
      </c>
      <c r="M32" s="954">
        <f t="shared" si="12"/>
        <v>0</v>
      </c>
      <c r="N32" s="954">
        <f t="shared" si="15"/>
        <v>0</v>
      </c>
      <c r="O32" s="954">
        <f t="shared" si="15"/>
        <v>0</v>
      </c>
      <c r="P32" s="954">
        <f t="shared" si="15"/>
        <v>0</v>
      </c>
      <c r="Q32" s="954">
        <f t="shared" si="15"/>
        <v>0</v>
      </c>
      <c r="R32" s="954">
        <f t="shared" si="15"/>
        <v>0</v>
      </c>
      <c r="S32" s="954">
        <f t="shared" si="15"/>
        <v>0</v>
      </c>
      <c r="T32" s="954">
        <f t="shared" si="15"/>
        <v>0</v>
      </c>
      <c r="U32" s="954">
        <f t="shared" si="15"/>
        <v>0</v>
      </c>
      <c r="V32" s="954">
        <f t="shared" si="15"/>
        <v>0</v>
      </c>
      <c r="W32" s="954">
        <f t="shared" si="15"/>
        <v>0</v>
      </c>
      <c r="X32" s="954">
        <f t="shared" si="15"/>
        <v>0</v>
      </c>
      <c r="Y32" s="954">
        <f t="shared" si="15"/>
        <v>0</v>
      </c>
      <c r="Z32" s="954">
        <f t="shared" si="15"/>
        <v>0</v>
      </c>
      <c r="AA32" s="954">
        <f t="shared" si="15"/>
        <v>0</v>
      </c>
      <c r="AB32" s="954">
        <f t="shared" si="15"/>
        <v>0</v>
      </c>
      <c r="AC32" s="954">
        <f t="shared" si="15"/>
        <v>0</v>
      </c>
      <c r="AD32" s="954">
        <f t="shared" si="16"/>
        <v>0</v>
      </c>
      <c r="AE32" s="954">
        <f t="shared" si="16"/>
        <v>0</v>
      </c>
      <c r="AF32" s="954">
        <f t="shared" si="16"/>
        <v>0</v>
      </c>
      <c r="AG32" s="954">
        <f t="shared" si="16"/>
        <v>0</v>
      </c>
      <c r="AH32" s="954">
        <f t="shared" si="16"/>
        <v>0</v>
      </c>
      <c r="AI32" s="954">
        <f t="shared" si="16"/>
        <v>0</v>
      </c>
      <c r="AJ32" s="954">
        <f t="shared" si="16"/>
        <v>0</v>
      </c>
      <c r="AK32" s="954">
        <f t="shared" si="16"/>
        <v>0</v>
      </c>
      <c r="AL32" s="954">
        <f t="shared" si="13"/>
        <v>0</v>
      </c>
      <c r="AM32" s="954">
        <f t="shared" si="13"/>
        <v>0</v>
      </c>
      <c r="AN32" s="954">
        <f t="shared" si="13"/>
        <v>0</v>
      </c>
      <c r="AO32" s="954">
        <f t="shared" si="13"/>
        <v>0</v>
      </c>
      <c r="AQ32" s="954">
        <f t="shared" si="8"/>
        <v>0</v>
      </c>
      <c r="AR32" s="954">
        <f t="shared" si="17"/>
        <v>0</v>
      </c>
      <c r="AS32" s="954">
        <f t="shared" si="17"/>
        <v>0</v>
      </c>
      <c r="AT32" s="954">
        <f t="shared" si="17"/>
        <v>0</v>
      </c>
      <c r="AU32" s="954">
        <f t="shared" si="17"/>
        <v>0</v>
      </c>
    </row>
    <row r="33" spans="2:47">
      <c r="B33" s="937">
        <f t="shared" si="14"/>
        <v>22</v>
      </c>
      <c r="C33" s="951" t="s">
        <v>505</v>
      </c>
      <c r="D33" s="952">
        <v>236701.71</v>
      </c>
      <c r="E33" s="953">
        <v>37956</v>
      </c>
      <c r="F33" s="937">
        <v>5</v>
      </c>
      <c r="G33" s="937">
        <v>1.67</v>
      </c>
      <c r="H33" s="952">
        <v>3945.03</v>
      </c>
      <c r="I33" s="938">
        <v>0</v>
      </c>
      <c r="J33" s="938">
        <v>0</v>
      </c>
      <c r="K33" s="954">
        <f t="shared" si="10"/>
        <v>236701.71</v>
      </c>
      <c r="L33" s="954">
        <f t="shared" si="11"/>
        <v>3945.0284999999999</v>
      </c>
      <c r="M33" s="954">
        <f t="shared" si="12"/>
        <v>0</v>
      </c>
      <c r="N33" s="954">
        <f t="shared" si="15"/>
        <v>0</v>
      </c>
      <c r="O33" s="954">
        <f t="shared" si="15"/>
        <v>0</v>
      </c>
      <c r="P33" s="954">
        <f t="shared" si="15"/>
        <v>0</v>
      </c>
      <c r="Q33" s="954">
        <f t="shared" si="15"/>
        <v>0</v>
      </c>
      <c r="R33" s="954">
        <f t="shared" si="15"/>
        <v>0</v>
      </c>
      <c r="S33" s="954">
        <f t="shared" si="15"/>
        <v>0</v>
      </c>
      <c r="T33" s="954">
        <f t="shared" si="15"/>
        <v>0</v>
      </c>
      <c r="U33" s="954">
        <f t="shared" si="15"/>
        <v>0</v>
      </c>
      <c r="V33" s="954">
        <f t="shared" si="15"/>
        <v>0</v>
      </c>
      <c r="W33" s="954">
        <f t="shared" si="15"/>
        <v>0</v>
      </c>
      <c r="X33" s="954">
        <f t="shared" si="15"/>
        <v>0</v>
      </c>
      <c r="Y33" s="954">
        <f t="shared" si="15"/>
        <v>0</v>
      </c>
      <c r="Z33" s="954">
        <f t="shared" si="15"/>
        <v>0</v>
      </c>
      <c r="AA33" s="954">
        <f t="shared" si="15"/>
        <v>0</v>
      </c>
      <c r="AB33" s="954">
        <f t="shared" si="15"/>
        <v>0</v>
      </c>
      <c r="AC33" s="954">
        <f t="shared" si="15"/>
        <v>0</v>
      </c>
      <c r="AD33" s="954">
        <f t="shared" si="16"/>
        <v>0</v>
      </c>
      <c r="AE33" s="954">
        <f t="shared" si="16"/>
        <v>0</v>
      </c>
      <c r="AF33" s="954">
        <f t="shared" si="16"/>
        <v>0</v>
      </c>
      <c r="AG33" s="954">
        <f t="shared" si="16"/>
        <v>0</v>
      </c>
      <c r="AH33" s="954">
        <f t="shared" si="16"/>
        <v>0</v>
      </c>
      <c r="AI33" s="954">
        <f t="shared" si="16"/>
        <v>0</v>
      </c>
      <c r="AJ33" s="954">
        <f t="shared" si="16"/>
        <v>0</v>
      </c>
      <c r="AK33" s="954">
        <f t="shared" si="16"/>
        <v>0</v>
      </c>
      <c r="AL33" s="954">
        <f t="shared" si="13"/>
        <v>0</v>
      </c>
      <c r="AM33" s="954">
        <f t="shared" si="13"/>
        <v>0</v>
      </c>
      <c r="AN33" s="954">
        <f t="shared" si="13"/>
        <v>0</v>
      </c>
      <c r="AO33" s="954">
        <f t="shared" si="13"/>
        <v>0</v>
      </c>
      <c r="AQ33" s="954">
        <f t="shared" si="8"/>
        <v>0</v>
      </c>
      <c r="AR33" s="954">
        <f t="shared" si="17"/>
        <v>0</v>
      </c>
      <c r="AS33" s="954">
        <f t="shared" si="17"/>
        <v>0</v>
      </c>
      <c r="AT33" s="954">
        <f t="shared" si="17"/>
        <v>0</v>
      </c>
      <c r="AU33" s="954">
        <f t="shared" si="17"/>
        <v>0</v>
      </c>
    </row>
    <row r="34" spans="2:47">
      <c r="B34" s="937">
        <f t="shared" si="14"/>
        <v>23</v>
      </c>
      <c r="C34" s="951" t="s">
        <v>506</v>
      </c>
      <c r="D34" s="952">
        <v>76271.19</v>
      </c>
      <c r="E34" s="953">
        <v>41607</v>
      </c>
      <c r="F34" s="937">
        <v>10</v>
      </c>
      <c r="G34" s="937">
        <v>0.83</v>
      </c>
      <c r="H34" s="937">
        <v>635.59</v>
      </c>
      <c r="I34" s="938">
        <v>75635.600000000006</v>
      </c>
      <c r="J34" s="938">
        <v>7627.12</v>
      </c>
      <c r="K34" s="954">
        <f t="shared" si="10"/>
        <v>76271.19</v>
      </c>
      <c r="L34" s="954">
        <f t="shared" si="11"/>
        <v>635.59325000000001</v>
      </c>
      <c r="M34" s="954">
        <f t="shared" si="12"/>
        <v>60381.362000000008</v>
      </c>
      <c r="N34" s="954">
        <f t="shared" si="15"/>
        <v>59745.76875000001</v>
      </c>
      <c r="O34" s="954">
        <f t="shared" si="15"/>
        <v>59110.175500000012</v>
      </c>
      <c r="P34" s="954">
        <f t="shared" si="15"/>
        <v>58474.582250000014</v>
      </c>
      <c r="Q34" s="954">
        <f t="shared" si="15"/>
        <v>57838.989000000016</v>
      </c>
      <c r="R34" s="954">
        <f t="shared" si="15"/>
        <v>57203.395750000018</v>
      </c>
      <c r="S34" s="954">
        <f t="shared" si="15"/>
        <v>56567.80250000002</v>
      </c>
      <c r="T34" s="954">
        <f t="shared" si="15"/>
        <v>55932.209250000022</v>
      </c>
      <c r="U34" s="954">
        <f t="shared" si="15"/>
        <v>55296.616000000024</v>
      </c>
      <c r="V34" s="954">
        <f t="shared" si="15"/>
        <v>54661.022750000026</v>
      </c>
      <c r="W34" s="954">
        <f t="shared" si="15"/>
        <v>54025.429500000027</v>
      </c>
      <c r="X34" s="954">
        <f t="shared" si="15"/>
        <v>53389.836250000029</v>
      </c>
      <c r="Y34" s="954">
        <f t="shared" si="15"/>
        <v>52754.243000000031</v>
      </c>
      <c r="Z34" s="954">
        <f t="shared" si="15"/>
        <v>52118.649750000033</v>
      </c>
      <c r="AA34" s="954">
        <f t="shared" si="15"/>
        <v>51483.056500000035</v>
      </c>
      <c r="AB34" s="954">
        <f t="shared" si="15"/>
        <v>50847.463250000037</v>
      </c>
      <c r="AC34" s="954">
        <f t="shared" si="15"/>
        <v>50211.870000000039</v>
      </c>
      <c r="AD34" s="954">
        <f t="shared" si="16"/>
        <v>49576.276750000041</v>
      </c>
      <c r="AE34" s="954">
        <f t="shared" si="16"/>
        <v>48940.683500000043</v>
      </c>
      <c r="AF34" s="954">
        <f t="shared" si="16"/>
        <v>48305.090250000045</v>
      </c>
      <c r="AG34" s="954">
        <f t="shared" si="16"/>
        <v>47669.497000000047</v>
      </c>
      <c r="AH34" s="954">
        <f t="shared" si="16"/>
        <v>47033.903750000049</v>
      </c>
      <c r="AI34" s="954">
        <f t="shared" si="16"/>
        <v>46398.310500000051</v>
      </c>
      <c r="AJ34" s="954">
        <f t="shared" si="16"/>
        <v>45762.717250000052</v>
      </c>
      <c r="AK34" s="954">
        <f t="shared" si="16"/>
        <v>45127.124000000054</v>
      </c>
      <c r="AL34" s="954">
        <f t="shared" si="13"/>
        <v>37500.005000000056</v>
      </c>
      <c r="AM34" s="954">
        <f t="shared" si="13"/>
        <v>29872.886000000057</v>
      </c>
      <c r="AN34" s="954">
        <f t="shared" si="13"/>
        <v>22245.767000000058</v>
      </c>
      <c r="AO34" s="954">
        <f t="shared" si="13"/>
        <v>14618.648000000057</v>
      </c>
      <c r="AQ34" s="954">
        <f t="shared" si="8"/>
        <v>7627.1189999999769</v>
      </c>
      <c r="AR34" s="954">
        <f t="shared" si="17"/>
        <v>7627.1189999999988</v>
      </c>
      <c r="AS34" s="954">
        <f t="shared" si="17"/>
        <v>7627.1189999999988</v>
      </c>
      <c r="AT34" s="954">
        <f t="shared" si="17"/>
        <v>7627.1189999999988</v>
      </c>
      <c r="AU34" s="954">
        <f t="shared" si="17"/>
        <v>7627.1190000000006</v>
      </c>
    </row>
    <row r="35" spans="2:47">
      <c r="B35" s="937">
        <f t="shared" si="14"/>
        <v>24</v>
      </c>
      <c r="C35" s="951" t="s">
        <v>507</v>
      </c>
      <c r="D35" s="952">
        <v>49712</v>
      </c>
      <c r="E35" s="953">
        <v>39078</v>
      </c>
      <c r="F35" s="937">
        <v>10</v>
      </c>
      <c r="G35" s="937">
        <v>0.83</v>
      </c>
      <c r="H35" s="937">
        <v>414.27</v>
      </c>
      <c r="I35" s="938">
        <v>14913.6</v>
      </c>
      <c r="J35" s="938">
        <v>4971.2</v>
      </c>
      <c r="K35" s="954">
        <f t="shared" si="10"/>
        <v>49712</v>
      </c>
      <c r="L35" s="954">
        <f t="shared" si="11"/>
        <v>414.26666666666665</v>
      </c>
      <c r="M35" s="954">
        <f t="shared" si="12"/>
        <v>4971.2000000000007</v>
      </c>
      <c r="N35" s="954">
        <f t="shared" si="15"/>
        <v>4556.9333333333343</v>
      </c>
      <c r="O35" s="954">
        <f t="shared" si="15"/>
        <v>4142.6666666666679</v>
      </c>
      <c r="P35" s="954">
        <f t="shared" si="15"/>
        <v>3728.4000000000015</v>
      </c>
      <c r="Q35" s="954">
        <f t="shared" si="15"/>
        <v>3314.133333333335</v>
      </c>
      <c r="R35" s="954">
        <f t="shared" si="15"/>
        <v>2899.8666666666686</v>
      </c>
      <c r="S35" s="954">
        <f t="shared" si="15"/>
        <v>2485.6000000000022</v>
      </c>
      <c r="T35" s="954">
        <f t="shared" si="15"/>
        <v>2071.3333333333358</v>
      </c>
      <c r="U35" s="954">
        <f t="shared" si="15"/>
        <v>1657.0666666666691</v>
      </c>
      <c r="V35" s="954">
        <f t="shared" si="15"/>
        <v>1242.8000000000025</v>
      </c>
      <c r="W35" s="954">
        <f t="shared" si="15"/>
        <v>828.5333333333358</v>
      </c>
      <c r="X35" s="954">
        <f t="shared" si="15"/>
        <v>414.26666666666915</v>
      </c>
      <c r="Y35" s="954">
        <v>0</v>
      </c>
      <c r="Z35" s="954">
        <f t="shared" si="15"/>
        <v>0</v>
      </c>
      <c r="AA35" s="954">
        <f t="shared" si="15"/>
        <v>0</v>
      </c>
      <c r="AB35" s="954">
        <f t="shared" si="15"/>
        <v>0</v>
      </c>
      <c r="AC35" s="954">
        <f t="shared" si="15"/>
        <v>0</v>
      </c>
      <c r="AD35" s="954">
        <f t="shared" si="16"/>
        <v>0</v>
      </c>
      <c r="AE35" s="954">
        <f t="shared" si="16"/>
        <v>0</v>
      </c>
      <c r="AF35" s="954">
        <f t="shared" si="16"/>
        <v>0</v>
      </c>
      <c r="AG35" s="954">
        <f t="shared" si="16"/>
        <v>0</v>
      </c>
      <c r="AH35" s="954">
        <f t="shared" si="16"/>
        <v>0</v>
      </c>
      <c r="AI35" s="954">
        <f t="shared" si="16"/>
        <v>0</v>
      </c>
      <c r="AJ35" s="954">
        <f t="shared" si="16"/>
        <v>0</v>
      </c>
      <c r="AK35" s="954">
        <f t="shared" si="16"/>
        <v>0</v>
      </c>
      <c r="AL35" s="954">
        <f t="shared" si="13"/>
        <v>0</v>
      </c>
      <c r="AM35" s="954">
        <f t="shared" si="13"/>
        <v>0</v>
      </c>
      <c r="AN35" s="954">
        <f t="shared" si="13"/>
        <v>0</v>
      </c>
      <c r="AO35" s="954">
        <f t="shared" si="13"/>
        <v>0</v>
      </c>
      <c r="AQ35" s="954">
        <f t="shared" si="8"/>
        <v>0</v>
      </c>
      <c r="AR35" s="954">
        <f t="shared" si="17"/>
        <v>0</v>
      </c>
      <c r="AS35" s="954">
        <f t="shared" si="17"/>
        <v>0</v>
      </c>
      <c r="AT35" s="954">
        <f t="shared" si="17"/>
        <v>0</v>
      </c>
      <c r="AU35" s="954">
        <f t="shared" si="17"/>
        <v>0</v>
      </c>
    </row>
    <row r="36" spans="2:47">
      <c r="B36" s="937">
        <f t="shared" si="14"/>
        <v>25</v>
      </c>
      <c r="C36" s="951" t="s">
        <v>508</v>
      </c>
      <c r="D36" s="952">
        <v>44400</v>
      </c>
      <c r="E36" s="953">
        <v>38472</v>
      </c>
      <c r="F36" s="937">
        <v>5</v>
      </c>
      <c r="G36" s="937">
        <v>1.67</v>
      </c>
      <c r="H36" s="937">
        <v>740</v>
      </c>
      <c r="I36" s="938">
        <v>0</v>
      </c>
      <c r="J36" s="938">
        <v>0</v>
      </c>
      <c r="K36" s="954">
        <f t="shared" si="10"/>
        <v>44400</v>
      </c>
      <c r="L36" s="954">
        <f t="shared" si="11"/>
        <v>740</v>
      </c>
      <c r="M36" s="954">
        <f t="shared" si="12"/>
        <v>0</v>
      </c>
      <c r="N36" s="954">
        <f t="shared" si="15"/>
        <v>0</v>
      </c>
      <c r="O36" s="954">
        <f t="shared" si="15"/>
        <v>0</v>
      </c>
      <c r="P36" s="954">
        <f t="shared" si="15"/>
        <v>0</v>
      </c>
      <c r="Q36" s="954">
        <f t="shared" si="15"/>
        <v>0</v>
      </c>
      <c r="R36" s="954">
        <f t="shared" si="15"/>
        <v>0</v>
      </c>
      <c r="S36" s="954">
        <f t="shared" si="15"/>
        <v>0</v>
      </c>
      <c r="T36" s="954">
        <f t="shared" si="15"/>
        <v>0</v>
      </c>
      <c r="U36" s="954">
        <f t="shared" si="15"/>
        <v>0</v>
      </c>
      <c r="V36" s="954">
        <f t="shared" si="15"/>
        <v>0</v>
      </c>
      <c r="W36" s="954">
        <f t="shared" si="15"/>
        <v>0</v>
      </c>
      <c r="X36" s="954">
        <f t="shared" si="15"/>
        <v>0</v>
      </c>
      <c r="Y36" s="954">
        <f t="shared" si="15"/>
        <v>0</v>
      </c>
      <c r="Z36" s="954">
        <f t="shared" si="15"/>
        <v>0</v>
      </c>
      <c r="AA36" s="954">
        <f t="shared" si="15"/>
        <v>0</v>
      </c>
      <c r="AB36" s="954">
        <f t="shared" si="15"/>
        <v>0</v>
      </c>
      <c r="AC36" s="954">
        <f t="shared" si="15"/>
        <v>0</v>
      </c>
      <c r="AD36" s="954">
        <f t="shared" si="16"/>
        <v>0</v>
      </c>
      <c r="AE36" s="954">
        <f t="shared" si="16"/>
        <v>0</v>
      </c>
      <c r="AF36" s="954">
        <f t="shared" si="16"/>
        <v>0</v>
      </c>
      <c r="AG36" s="954">
        <f t="shared" si="16"/>
        <v>0</v>
      </c>
      <c r="AH36" s="954">
        <f t="shared" si="16"/>
        <v>0</v>
      </c>
      <c r="AI36" s="954">
        <f t="shared" si="16"/>
        <v>0</v>
      </c>
      <c r="AJ36" s="954">
        <f t="shared" si="16"/>
        <v>0</v>
      </c>
      <c r="AK36" s="954">
        <f t="shared" si="16"/>
        <v>0</v>
      </c>
      <c r="AL36" s="954">
        <f t="shared" si="13"/>
        <v>0</v>
      </c>
      <c r="AM36" s="954">
        <f t="shared" si="13"/>
        <v>0</v>
      </c>
      <c r="AN36" s="954">
        <f t="shared" si="13"/>
        <v>0</v>
      </c>
      <c r="AO36" s="954">
        <f t="shared" si="13"/>
        <v>0</v>
      </c>
      <c r="AQ36" s="954">
        <f t="shared" si="8"/>
        <v>0</v>
      </c>
      <c r="AR36" s="954">
        <f t="shared" si="17"/>
        <v>0</v>
      </c>
      <c r="AS36" s="954">
        <f t="shared" si="17"/>
        <v>0</v>
      </c>
      <c r="AT36" s="954">
        <f t="shared" si="17"/>
        <v>0</v>
      </c>
      <c r="AU36" s="954">
        <f t="shared" si="17"/>
        <v>0</v>
      </c>
    </row>
    <row r="37" spans="2:47">
      <c r="B37" s="937">
        <f t="shared" si="14"/>
        <v>26</v>
      </c>
      <c r="C37" s="951" t="s">
        <v>509</v>
      </c>
      <c r="D37" s="952">
        <v>10690.8</v>
      </c>
      <c r="E37" s="953">
        <v>39782</v>
      </c>
      <c r="F37" s="937">
        <v>7</v>
      </c>
      <c r="G37" s="937">
        <v>1.19</v>
      </c>
      <c r="H37" s="937">
        <v>127.27</v>
      </c>
      <c r="I37" s="938">
        <v>2927.24</v>
      </c>
      <c r="J37" s="938">
        <v>1527.26</v>
      </c>
      <c r="K37" s="954">
        <f t="shared" si="10"/>
        <v>0</v>
      </c>
      <c r="L37" s="954">
        <f t="shared" si="11"/>
        <v>0</v>
      </c>
      <c r="M37" s="954">
        <f t="shared" si="12"/>
        <v>0</v>
      </c>
      <c r="N37" s="954">
        <f t="shared" si="15"/>
        <v>0</v>
      </c>
      <c r="O37" s="954">
        <f t="shared" si="15"/>
        <v>0</v>
      </c>
      <c r="P37" s="954">
        <f t="shared" si="15"/>
        <v>0</v>
      </c>
      <c r="Q37" s="954">
        <f t="shared" si="15"/>
        <v>0</v>
      </c>
      <c r="R37" s="954">
        <f t="shared" si="15"/>
        <v>0</v>
      </c>
      <c r="S37" s="954">
        <f t="shared" si="15"/>
        <v>0</v>
      </c>
      <c r="T37" s="954">
        <f t="shared" si="15"/>
        <v>0</v>
      </c>
      <c r="U37" s="954">
        <f t="shared" si="15"/>
        <v>0</v>
      </c>
      <c r="V37" s="954">
        <f t="shared" si="15"/>
        <v>0</v>
      </c>
      <c r="W37" s="954">
        <f t="shared" si="15"/>
        <v>0</v>
      </c>
      <c r="X37" s="954">
        <f t="shared" si="15"/>
        <v>0</v>
      </c>
      <c r="Y37" s="954">
        <f t="shared" si="15"/>
        <v>0</v>
      </c>
      <c r="Z37" s="954">
        <f t="shared" si="15"/>
        <v>0</v>
      </c>
      <c r="AA37" s="954">
        <f t="shared" si="15"/>
        <v>0</v>
      </c>
      <c r="AB37" s="954">
        <f t="shared" si="15"/>
        <v>0</v>
      </c>
      <c r="AC37" s="954">
        <f t="shared" si="15"/>
        <v>0</v>
      </c>
      <c r="AD37" s="954">
        <f t="shared" si="16"/>
        <v>0</v>
      </c>
      <c r="AE37" s="954">
        <f t="shared" si="16"/>
        <v>0</v>
      </c>
      <c r="AF37" s="954">
        <f t="shared" si="16"/>
        <v>0</v>
      </c>
      <c r="AG37" s="954">
        <f t="shared" si="16"/>
        <v>0</v>
      </c>
      <c r="AH37" s="954">
        <f t="shared" si="16"/>
        <v>0</v>
      </c>
      <c r="AI37" s="954">
        <f t="shared" si="16"/>
        <v>0</v>
      </c>
      <c r="AJ37" s="954">
        <f t="shared" si="16"/>
        <v>0</v>
      </c>
      <c r="AK37" s="954">
        <f t="shared" si="16"/>
        <v>0</v>
      </c>
      <c r="AL37" s="954">
        <f t="shared" si="13"/>
        <v>0</v>
      </c>
      <c r="AM37" s="954">
        <f t="shared" si="13"/>
        <v>0</v>
      </c>
      <c r="AN37" s="954">
        <f t="shared" si="13"/>
        <v>0</v>
      </c>
      <c r="AO37" s="954">
        <f t="shared" si="13"/>
        <v>0</v>
      </c>
      <c r="AQ37" s="954">
        <f t="shared" si="8"/>
        <v>0</v>
      </c>
      <c r="AR37" s="954">
        <f t="shared" si="17"/>
        <v>0</v>
      </c>
      <c r="AS37" s="954">
        <f t="shared" si="17"/>
        <v>0</v>
      </c>
      <c r="AT37" s="954">
        <f t="shared" si="17"/>
        <v>0</v>
      </c>
      <c r="AU37" s="954">
        <f t="shared" si="17"/>
        <v>0</v>
      </c>
    </row>
    <row r="38" spans="2:47">
      <c r="B38" s="937">
        <f t="shared" si="14"/>
        <v>27</v>
      </c>
      <c r="C38" s="951" t="s">
        <v>510</v>
      </c>
      <c r="D38" s="952">
        <v>56940.9</v>
      </c>
      <c r="E38" s="953">
        <v>38261</v>
      </c>
      <c r="F38" s="937">
        <v>10</v>
      </c>
      <c r="G38" s="937">
        <v>0.83</v>
      </c>
      <c r="H38" s="937">
        <v>474.51</v>
      </c>
      <c r="I38" s="938">
        <v>4745.08</v>
      </c>
      <c r="J38" s="938">
        <v>4745.08</v>
      </c>
      <c r="K38" s="954">
        <f t="shared" si="10"/>
        <v>56940.9</v>
      </c>
      <c r="L38" s="954">
        <f t="shared" si="11"/>
        <v>474.50749999999999</v>
      </c>
      <c r="M38" s="954">
        <v>0</v>
      </c>
      <c r="N38" s="954">
        <f t="shared" si="15"/>
        <v>0</v>
      </c>
      <c r="O38" s="954">
        <f t="shared" si="15"/>
        <v>0</v>
      </c>
      <c r="P38" s="954">
        <f t="shared" si="15"/>
        <v>0</v>
      </c>
      <c r="Q38" s="954">
        <f t="shared" si="15"/>
        <v>0</v>
      </c>
      <c r="R38" s="954">
        <f t="shared" si="15"/>
        <v>0</v>
      </c>
      <c r="S38" s="954">
        <f t="shared" si="15"/>
        <v>0</v>
      </c>
      <c r="T38" s="954">
        <f t="shared" si="15"/>
        <v>0</v>
      </c>
      <c r="U38" s="954">
        <f t="shared" si="15"/>
        <v>0</v>
      </c>
      <c r="V38" s="954">
        <f t="shared" si="15"/>
        <v>0</v>
      </c>
      <c r="W38" s="954">
        <f t="shared" si="15"/>
        <v>0</v>
      </c>
      <c r="X38" s="954">
        <f t="shared" si="15"/>
        <v>0</v>
      </c>
      <c r="Y38" s="954">
        <f t="shared" si="15"/>
        <v>0</v>
      </c>
      <c r="Z38" s="954">
        <f t="shared" si="15"/>
        <v>0</v>
      </c>
      <c r="AA38" s="954">
        <f t="shared" si="15"/>
        <v>0</v>
      </c>
      <c r="AB38" s="954">
        <f t="shared" si="15"/>
        <v>0</v>
      </c>
      <c r="AC38" s="954">
        <f t="shared" si="15"/>
        <v>0</v>
      </c>
      <c r="AD38" s="954">
        <f t="shared" si="16"/>
        <v>0</v>
      </c>
      <c r="AE38" s="954">
        <f t="shared" si="16"/>
        <v>0</v>
      </c>
      <c r="AF38" s="954">
        <f t="shared" si="16"/>
        <v>0</v>
      </c>
      <c r="AG38" s="954">
        <f t="shared" si="16"/>
        <v>0</v>
      </c>
      <c r="AH38" s="954">
        <f t="shared" si="16"/>
        <v>0</v>
      </c>
      <c r="AI38" s="954">
        <f t="shared" si="16"/>
        <v>0</v>
      </c>
      <c r="AJ38" s="954">
        <f t="shared" si="16"/>
        <v>0</v>
      </c>
      <c r="AK38" s="954">
        <f t="shared" si="16"/>
        <v>0</v>
      </c>
      <c r="AL38" s="954">
        <f t="shared" si="13"/>
        <v>0</v>
      </c>
      <c r="AM38" s="954">
        <f t="shared" si="13"/>
        <v>0</v>
      </c>
      <c r="AN38" s="954">
        <f t="shared" si="13"/>
        <v>0</v>
      </c>
      <c r="AO38" s="954">
        <f t="shared" si="13"/>
        <v>0</v>
      </c>
      <c r="AQ38" s="954">
        <f t="shared" si="8"/>
        <v>0</v>
      </c>
      <c r="AR38" s="954">
        <f t="shared" si="17"/>
        <v>0</v>
      </c>
      <c r="AS38" s="954">
        <f t="shared" si="17"/>
        <v>0</v>
      </c>
      <c r="AT38" s="954">
        <f t="shared" si="17"/>
        <v>0</v>
      </c>
      <c r="AU38" s="954">
        <f t="shared" si="17"/>
        <v>0</v>
      </c>
    </row>
    <row r="39" spans="2:47">
      <c r="B39" s="937">
        <f t="shared" si="14"/>
        <v>28</v>
      </c>
      <c r="C39" s="951" t="s">
        <v>511</v>
      </c>
      <c r="D39" s="952">
        <v>230814.54</v>
      </c>
      <c r="E39" s="953">
        <v>37135</v>
      </c>
      <c r="F39" s="937">
        <v>10</v>
      </c>
      <c r="G39" s="937">
        <v>0.83</v>
      </c>
      <c r="H39" s="952">
        <v>1423.45</v>
      </c>
      <c r="I39" s="938">
        <v>0</v>
      </c>
      <c r="J39" s="938">
        <v>0</v>
      </c>
      <c r="K39" s="954">
        <f t="shared" si="10"/>
        <v>230814.54</v>
      </c>
      <c r="L39" s="954">
        <f t="shared" si="11"/>
        <v>1923.4545000000001</v>
      </c>
      <c r="M39" s="954">
        <f t="shared" si="12"/>
        <v>0</v>
      </c>
      <c r="N39" s="954">
        <f t="shared" si="15"/>
        <v>0</v>
      </c>
      <c r="O39" s="954">
        <f t="shared" si="15"/>
        <v>0</v>
      </c>
      <c r="P39" s="954">
        <f t="shared" si="15"/>
        <v>0</v>
      </c>
      <c r="Q39" s="954">
        <f t="shared" si="15"/>
        <v>0</v>
      </c>
      <c r="R39" s="954">
        <f t="shared" si="15"/>
        <v>0</v>
      </c>
      <c r="S39" s="954">
        <f t="shared" si="15"/>
        <v>0</v>
      </c>
      <c r="T39" s="954">
        <f t="shared" si="15"/>
        <v>0</v>
      </c>
      <c r="U39" s="954">
        <f t="shared" si="15"/>
        <v>0</v>
      </c>
      <c r="V39" s="954">
        <f t="shared" si="15"/>
        <v>0</v>
      </c>
      <c r="W39" s="954">
        <f t="shared" si="15"/>
        <v>0</v>
      </c>
      <c r="X39" s="954">
        <f t="shared" si="15"/>
        <v>0</v>
      </c>
      <c r="Y39" s="954">
        <f t="shared" si="15"/>
        <v>0</v>
      </c>
      <c r="Z39" s="954">
        <f t="shared" si="15"/>
        <v>0</v>
      </c>
      <c r="AA39" s="954">
        <f t="shared" si="15"/>
        <v>0</v>
      </c>
      <c r="AB39" s="954">
        <f t="shared" si="15"/>
        <v>0</v>
      </c>
      <c r="AC39" s="954">
        <f t="shared" si="15"/>
        <v>0</v>
      </c>
      <c r="AD39" s="954">
        <f t="shared" si="16"/>
        <v>0</v>
      </c>
      <c r="AE39" s="954">
        <f t="shared" si="16"/>
        <v>0</v>
      </c>
      <c r="AF39" s="954">
        <f t="shared" si="16"/>
        <v>0</v>
      </c>
      <c r="AG39" s="954">
        <f t="shared" si="16"/>
        <v>0</v>
      </c>
      <c r="AH39" s="954">
        <f t="shared" si="16"/>
        <v>0</v>
      </c>
      <c r="AI39" s="954">
        <f t="shared" si="16"/>
        <v>0</v>
      </c>
      <c r="AJ39" s="954">
        <f t="shared" si="16"/>
        <v>0</v>
      </c>
      <c r="AK39" s="954">
        <f t="shared" si="16"/>
        <v>0</v>
      </c>
      <c r="AL39" s="954">
        <f t="shared" si="13"/>
        <v>0</v>
      </c>
      <c r="AM39" s="954">
        <f t="shared" si="13"/>
        <v>0</v>
      </c>
      <c r="AN39" s="954">
        <f t="shared" si="13"/>
        <v>0</v>
      </c>
      <c r="AO39" s="954">
        <f t="shared" si="13"/>
        <v>0</v>
      </c>
      <c r="AQ39" s="954">
        <f t="shared" si="8"/>
        <v>0</v>
      </c>
      <c r="AR39" s="954">
        <f t="shared" si="17"/>
        <v>0</v>
      </c>
      <c r="AS39" s="954">
        <f t="shared" si="17"/>
        <v>0</v>
      </c>
      <c r="AT39" s="954">
        <f t="shared" si="17"/>
        <v>0</v>
      </c>
      <c r="AU39" s="954">
        <f t="shared" si="17"/>
        <v>0</v>
      </c>
    </row>
    <row r="40" spans="2:47">
      <c r="B40" s="937">
        <f t="shared" si="14"/>
        <v>29</v>
      </c>
      <c r="C40" s="951" t="s">
        <v>512</v>
      </c>
      <c r="D40" s="952">
        <v>194915.25</v>
      </c>
      <c r="E40" s="953">
        <v>41607</v>
      </c>
      <c r="F40" s="937">
        <v>10</v>
      </c>
      <c r="G40" s="937">
        <v>0.83</v>
      </c>
      <c r="H40" s="952">
        <v>1624.29</v>
      </c>
      <c r="I40" s="938">
        <v>193290.96</v>
      </c>
      <c r="J40" s="938">
        <v>19491.53</v>
      </c>
      <c r="K40" s="954">
        <f t="shared" si="10"/>
        <v>194915.25</v>
      </c>
      <c r="L40" s="954">
        <f t="shared" si="11"/>
        <v>1624.29375</v>
      </c>
      <c r="M40" s="954">
        <f t="shared" si="12"/>
        <v>154307.90999999997</v>
      </c>
      <c r="N40" s="954">
        <f t="shared" si="15"/>
        <v>152683.61624999996</v>
      </c>
      <c r="O40" s="954">
        <f t="shared" si="15"/>
        <v>151059.32249999995</v>
      </c>
      <c r="P40" s="954">
        <f t="shared" si="15"/>
        <v>149435.02874999994</v>
      </c>
      <c r="Q40" s="954">
        <f t="shared" si="15"/>
        <v>147810.73499999993</v>
      </c>
      <c r="R40" s="954">
        <f t="shared" si="15"/>
        <v>146186.44124999992</v>
      </c>
      <c r="S40" s="954">
        <f t="shared" si="15"/>
        <v>144562.1474999999</v>
      </c>
      <c r="T40" s="954">
        <f t="shared" si="15"/>
        <v>142937.85374999989</v>
      </c>
      <c r="U40" s="954">
        <f t="shared" si="15"/>
        <v>141313.55999999988</v>
      </c>
      <c r="V40" s="954">
        <f t="shared" si="15"/>
        <v>139689.26624999987</v>
      </c>
      <c r="W40" s="954">
        <f t="shared" si="15"/>
        <v>138064.97249999986</v>
      </c>
      <c r="X40" s="954">
        <f t="shared" si="15"/>
        <v>136440.67874999985</v>
      </c>
      <c r="Y40" s="954">
        <f t="shared" si="15"/>
        <v>134816.38499999983</v>
      </c>
      <c r="Z40" s="954">
        <f t="shared" si="15"/>
        <v>133192.09124999982</v>
      </c>
      <c r="AA40" s="954">
        <f t="shared" si="15"/>
        <v>131567.79749999981</v>
      </c>
      <c r="AB40" s="954">
        <f t="shared" si="15"/>
        <v>129943.50374999981</v>
      </c>
      <c r="AC40" s="954">
        <f t="shared" si="15"/>
        <v>128319.20999999982</v>
      </c>
      <c r="AD40" s="954">
        <f t="shared" si="16"/>
        <v>126694.91624999982</v>
      </c>
      <c r="AE40" s="954">
        <f t="shared" si="16"/>
        <v>125070.62249999982</v>
      </c>
      <c r="AF40" s="954">
        <f t="shared" si="16"/>
        <v>123446.32874999983</v>
      </c>
      <c r="AG40" s="954">
        <f t="shared" si="16"/>
        <v>121822.03499999983</v>
      </c>
      <c r="AH40" s="954">
        <f t="shared" si="16"/>
        <v>120197.74124999983</v>
      </c>
      <c r="AI40" s="954">
        <f t="shared" si="16"/>
        <v>118573.44749999983</v>
      </c>
      <c r="AJ40" s="954">
        <f t="shared" si="16"/>
        <v>116949.15374999984</v>
      </c>
      <c r="AK40" s="954">
        <f t="shared" si="16"/>
        <v>115324.85999999984</v>
      </c>
      <c r="AL40" s="954">
        <f t="shared" si="13"/>
        <v>95833.334999999846</v>
      </c>
      <c r="AM40" s="954">
        <f t="shared" si="13"/>
        <v>76341.809999999852</v>
      </c>
      <c r="AN40" s="954">
        <f t="shared" si="13"/>
        <v>56850.284999999851</v>
      </c>
      <c r="AO40" s="954">
        <f t="shared" si="13"/>
        <v>37358.759999999849</v>
      </c>
      <c r="AQ40" s="954">
        <f t="shared" si="8"/>
        <v>19491.524999999994</v>
      </c>
      <c r="AR40" s="954">
        <f t="shared" si="17"/>
        <v>19491.524999999994</v>
      </c>
      <c r="AS40" s="954">
        <f t="shared" si="17"/>
        <v>19491.524999999994</v>
      </c>
      <c r="AT40" s="954">
        <f t="shared" si="17"/>
        <v>19491.525000000001</v>
      </c>
      <c r="AU40" s="954">
        <f t="shared" si="17"/>
        <v>19491.525000000001</v>
      </c>
    </row>
    <row r="41" spans="2:47">
      <c r="B41" s="937">
        <f t="shared" si="14"/>
        <v>30</v>
      </c>
      <c r="C41" s="951" t="s">
        <v>513</v>
      </c>
      <c r="D41" s="952">
        <v>32237.599999999999</v>
      </c>
      <c r="E41" s="953">
        <v>39140</v>
      </c>
      <c r="F41" s="937">
        <v>7</v>
      </c>
      <c r="G41" s="937">
        <v>1.19</v>
      </c>
      <c r="H41" s="937">
        <v>383.78</v>
      </c>
      <c r="I41" s="938">
        <v>767.56</v>
      </c>
      <c r="J41" s="938">
        <v>767.56</v>
      </c>
      <c r="K41" s="954">
        <f t="shared" si="10"/>
        <v>0</v>
      </c>
      <c r="L41" s="954">
        <f t="shared" si="11"/>
        <v>0</v>
      </c>
      <c r="M41" s="954">
        <f t="shared" si="12"/>
        <v>0</v>
      </c>
      <c r="N41" s="954">
        <f t="shared" si="15"/>
        <v>0</v>
      </c>
      <c r="O41" s="954">
        <f t="shared" si="15"/>
        <v>0</v>
      </c>
      <c r="P41" s="954">
        <f t="shared" si="15"/>
        <v>0</v>
      </c>
      <c r="Q41" s="954">
        <f t="shared" si="15"/>
        <v>0</v>
      </c>
      <c r="R41" s="954">
        <f t="shared" si="15"/>
        <v>0</v>
      </c>
      <c r="S41" s="954">
        <f t="shared" si="15"/>
        <v>0</v>
      </c>
      <c r="T41" s="954">
        <f t="shared" si="15"/>
        <v>0</v>
      </c>
      <c r="U41" s="954">
        <f t="shared" si="15"/>
        <v>0</v>
      </c>
      <c r="V41" s="954">
        <f t="shared" si="15"/>
        <v>0</v>
      </c>
      <c r="W41" s="954">
        <f t="shared" si="15"/>
        <v>0</v>
      </c>
      <c r="X41" s="954">
        <f t="shared" si="15"/>
        <v>0</v>
      </c>
      <c r="Y41" s="954">
        <f t="shared" si="15"/>
        <v>0</v>
      </c>
      <c r="Z41" s="954">
        <f t="shared" si="15"/>
        <v>0</v>
      </c>
      <c r="AA41" s="954">
        <f t="shared" si="15"/>
        <v>0</v>
      </c>
      <c r="AB41" s="954">
        <f t="shared" si="15"/>
        <v>0</v>
      </c>
      <c r="AC41" s="954">
        <f t="shared" si="15"/>
        <v>0</v>
      </c>
      <c r="AD41" s="954">
        <f t="shared" si="16"/>
        <v>0</v>
      </c>
      <c r="AE41" s="954">
        <f t="shared" si="16"/>
        <v>0</v>
      </c>
      <c r="AF41" s="954">
        <f t="shared" si="16"/>
        <v>0</v>
      </c>
      <c r="AG41" s="954">
        <f t="shared" si="16"/>
        <v>0</v>
      </c>
      <c r="AH41" s="954">
        <f t="shared" si="16"/>
        <v>0</v>
      </c>
      <c r="AI41" s="954">
        <f t="shared" si="16"/>
        <v>0</v>
      </c>
      <c r="AJ41" s="954">
        <f t="shared" si="16"/>
        <v>0</v>
      </c>
      <c r="AK41" s="954">
        <f t="shared" si="16"/>
        <v>0</v>
      </c>
      <c r="AL41" s="954">
        <f t="shared" si="13"/>
        <v>0</v>
      </c>
      <c r="AM41" s="954">
        <f t="shared" si="13"/>
        <v>0</v>
      </c>
      <c r="AN41" s="954">
        <f t="shared" si="13"/>
        <v>0</v>
      </c>
      <c r="AO41" s="954">
        <f t="shared" si="13"/>
        <v>0</v>
      </c>
      <c r="AQ41" s="954">
        <f t="shared" si="8"/>
        <v>0</v>
      </c>
      <c r="AR41" s="954">
        <f t="shared" si="17"/>
        <v>0</v>
      </c>
      <c r="AS41" s="954">
        <f t="shared" si="17"/>
        <v>0</v>
      </c>
      <c r="AT41" s="954">
        <f t="shared" si="17"/>
        <v>0</v>
      </c>
      <c r="AU41" s="954">
        <f t="shared" si="17"/>
        <v>0</v>
      </c>
    </row>
    <row r="42" spans="2:47">
      <c r="B42" s="937">
        <f t="shared" si="14"/>
        <v>31</v>
      </c>
      <c r="C42" s="951" t="s">
        <v>514</v>
      </c>
      <c r="D42" s="952">
        <v>40379.599999999999</v>
      </c>
      <c r="E42" s="953">
        <v>38292</v>
      </c>
      <c r="F42" s="937">
        <v>7</v>
      </c>
      <c r="G42" s="937">
        <v>1.19</v>
      </c>
      <c r="H42" s="937">
        <v>480.71</v>
      </c>
      <c r="I42" s="938">
        <v>0</v>
      </c>
      <c r="J42" s="938">
        <v>0</v>
      </c>
      <c r="K42" s="954">
        <f t="shared" si="10"/>
        <v>40379.599999999999</v>
      </c>
      <c r="L42" s="954">
        <f t="shared" si="11"/>
        <v>480.70952380952377</v>
      </c>
      <c r="M42" s="954">
        <f t="shared" si="12"/>
        <v>0</v>
      </c>
      <c r="N42" s="954">
        <f t="shared" si="15"/>
        <v>0</v>
      </c>
      <c r="O42" s="954">
        <f t="shared" si="15"/>
        <v>0</v>
      </c>
      <c r="P42" s="954">
        <f t="shared" si="15"/>
        <v>0</v>
      </c>
      <c r="Q42" s="954">
        <f t="shared" si="15"/>
        <v>0</v>
      </c>
      <c r="R42" s="954">
        <f t="shared" si="15"/>
        <v>0</v>
      </c>
      <c r="S42" s="954">
        <f t="shared" si="15"/>
        <v>0</v>
      </c>
      <c r="T42" s="954">
        <f t="shared" si="15"/>
        <v>0</v>
      </c>
      <c r="U42" s="954">
        <f t="shared" si="15"/>
        <v>0</v>
      </c>
      <c r="V42" s="954">
        <f t="shared" si="15"/>
        <v>0</v>
      </c>
      <c r="W42" s="954">
        <f t="shared" si="15"/>
        <v>0</v>
      </c>
      <c r="X42" s="954">
        <f t="shared" si="15"/>
        <v>0</v>
      </c>
      <c r="Y42" s="954">
        <f t="shared" si="15"/>
        <v>0</v>
      </c>
      <c r="Z42" s="954">
        <f t="shared" si="15"/>
        <v>0</v>
      </c>
      <c r="AA42" s="954">
        <f t="shared" si="15"/>
        <v>0</v>
      </c>
      <c r="AB42" s="954">
        <f t="shared" si="15"/>
        <v>0</v>
      </c>
      <c r="AC42" s="954">
        <f t="shared" si="15"/>
        <v>0</v>
      </c>
      <c r="AD42" s="954">
        <f t="shared" si="16"/>
        <v>0</v>
      </c>
      <c r="AE42" s="954">
        <f t="shared" si="16"/>
        <v>0</v>
      </c>
      <c r="AF42" s="954">
        <f t="shared" si="16"/>
        <v>0</v>
      </c>
      <c r="AG42" s="954">
        <f t="shared" si="16"/>
        <v>0</v>
      </c>
      <c r="AH42" s="954">
        <f t="shared" si="16"/>
        <v>0</v>
      </c>
      <c r="AI42" s="954">
        <f t="shared" si="16"/>
        <v>0</v>
      </c>
      <c r="AJ42" s="954">
        <f t="shared" si="16"/>
        <v>0</v>
      </c>
      <c r="AK42" s="954">
        <f t="shared" si="16"/>
        <v>0</v>
      </c>
      <c r="AL42" s="954">
        <f t="shared" si="13"/>
        <v>0</v>
      </c>
      <c r="AM42" s="954">
        <f t="shared" si="13"/>
        <v>0</v>
      </c>
      <c r="AN42" s="954">
        <f t="shared" si="13"/>
        <v>0</v>
      </c>
      <c r="AO42" s="954">
        <f t="shared" si="13"/>
        <v>0</v>
      </c>
      <c r="AQ42" s="954">
        <f t="shared" si="8"/>
        <v>0</v>
      </c>
      <c r="AR42" s="954">
        <f t="shared" si="17"/>
        <v>0</v>
      </c>
      <c r="AS42" s="954">
        <f t="shared" si="17"/>
        <v>0</v>
      </c>
      <c r="AT42" s="954">
        <f t="shared" si="17"/>
        <v>0</v>
      </c>
      <c r="AU42" s="954">
        <f t="shared" si="17"/>
        <v>0</v>
      </c>
    </row>
    <row r="43" spans="2:47">
      <c r="B43" s="937">
        <f t="shared" si="14"/>
        <v>32</v>
      </c>
      <c r="C43" s="951" t="s">
        <v>515</v>
      </c>
      <c r="D43" s="952">
        <v>45808.08</v>
      </c>
      <c r="E43" s="953">
        <v>38322</v>
      </c>
      <c r="F43" s="937">
        <v>6</v>
      </c>
      <c r="G43" s="937">
        <v>1.39</v>
      </c>
      <c r="H43" s="937">
        <v>636.22</v>
      </c>
      <c r="I43" s="938">
        <v>0</v>
      </c>
      <c r="J43" s="938">
        <v>0</v>
      </c>
      <c r="K43" s="954">
        <f t="shared" si="10"/>
        <v>45808.08</v>
      </c>
      <c r="L43" s="954">
        <f t="shared" si="11"/>
        <v>636.22333333333336</v>
      </c>
      <c r="M43" s="954">
        <f t="shared" si="12"/>
        <v>0</v>
      </c>
      <c r="N43" s="954">
        <f t="shared" ref="N43:AC58" si="18">IF(M43-$L43&gt;0,M43-$L43,0)</f>
        <v>0</v>
      </c>
      <c r="O43" s="954">
        <f t="shared" si="18"/>
        <v>0</v>
      </c>
      <c r="P43" s="954">
        <f t="shared" si="18"/>
        <v>0</v>
      </c>
      <c r="Q43" s="954">
        <f t="shared" si="18"/>
        <v>0</v>
      </c>
      <c r="R43" s="954">
        <f t="shared" si="18"/>
        <v>0</v>
      </c>
      <c r="S43" s="954">
        <f t="shared" si="18"/>
        <v>0</v>
      </c>
      <c r="T43" s="954">
        <f t="shared" si="18"/>
        <v>0</v>
      </c>
      <c r="U43" s="954">
        <f t="shared" si="18"/>
        <v>0</v>
      </c>
      <c r="V43" s="954">
        <f t="shared" si="18"/>
        <v>0</v>
      </c>
      <c r="W43" s="954">
        <f t="shared" si="18"/>
        <v>0</v>
      </c>
      <c r="X43" s="954">
        <f t="shared" si="18"/>
        <v>0</v>
      </c>
      <c r="Y43" s="954">
        <f t="shared" si="18"/>
        <v>0</v>
      </c>
      <c r="Z43" s="954">
        <f t="shared" si="18"/>
        <v>0</v>
      </c>
      <c r="AA43" s="954">
        <f t="shared" si="18"/>
        <v>0</v>
      </c>
      <c r="AB43" s="954">
        <f t="shared" si="18"/>
        <v>0</v>
      </c>
      <c r="AC43" s="954">
        <f t="shared" si="18"/>
        <v>0</v>
      </c>
      <c r="AD43" s="954">
        <f t="shared" si="16"/>
        <v>0</v>
      </c>
      <c r="AE43" s="954">
        <f t="shared" si="16"/>
        <v>0</v>
      </c>
      <c r="AF43" s="954">
        <f t="shared" si="16"/>
        <v>0</v>
      </c>
      <c r="AG43" s="954">
        <f t="shared" si="16"/>
        <v>0</v>
      </c>
      <c r="AH43" s="954">
        <f t="shared" si="16"/>
        <v>0</v>
      </c>
      <c r="AI43" s="954">
        <f t="shared" si="16"/>
        <v>0</v>
      </c>
      <c r="AJ43" s="954">
        <f t="shared" si="16"/>
        <v>0</v>
      </c>
      <c r="AK43" s="954">
        <f t="shared" si="16"/>
        <v>0</v>
      </c>
      <c r="AL43" s="954">
        <f t="shared" si="13"/>
        <v>0</v>
      </c>
      <c r="AM43" s="954">
        <f t="shared" si="13"/>
        <v>0</v>
      </c>
      <c r="AN43" s="954">
        <f t="shared" si="13"/>
        <v>0</v>
      </c>
      <c r="AO43" s="954">
        <f t="shared" si="13"/>
        <v>0</v>
      </c>
      <c r="AQ43" s="954">
        <f t="shared" si="8"/>
        <v>0</v>
      </c>
      <c r="AR43" s="954">
        <f t="shared" si="17"/>
        <v>0</v>
      </c>
      <c r="AS43" s="954">
        <f t="shared" si="17"/>
        <v>0</v>
      </c>
      <c r="AT43" s="954">
        <f t="shared" si="17"/>
        <v>0</v>
      </c>
      <c r="AU43" s="954">
        <f t="shared" si="17"/>
        <v>0</v>
      </c>
    </row>
    <row r="44" spans="2:47">
      <c r="B44" s="937">
        <f t="shared" si="14"/>
        <v>33</v>
      </c>
      <c r="C44" s="951" t="s">
        <v>515</v>
      </c>
      <c r="D44" s="952">
        <v>104527.5</v>
      </c>
      <c r="E44" s="953">
        <v>37834</v>
      </c>
      <c r="F44" s="937">
        <v>5</v>
      </c>
      <c r="G44" s="937">
        <v>1.67</v>
      </c>
      <c r="H44" s="952">
        <v>1742.13</v>
      </c>
      <c r="I44" s="938">
        <v>0</v>
      </c>
      <c r="J44" s="938">
        <v>0</v>
      </c>
      <c r="K44" s="954">
        <f t="shared" si="10"/>
        <v>104527.5</v>
      </c>
      <c r="L44" s="954">
        <f t="shared" si="11"/>
        <v>1742.125</v>
      </c>
      <c r="M44" s="954">
        <f t="shared" si="12"/>
        <v>0</v>
      </c>
      <c r="N44" s="954">
        <f t="shared" si="18"/>
        <v>0</v>
      </c>
      <c r="O44" s="954">
        <f t="shared" si="18"/>
        <v>0</v>
      </c>
      <c r="P44" s="954">
        <f t="shared" si="18"/>
        <v>0</v>
      </c>
      <c r="Q44" s="954">
        <f t="shared" si="18"/>
        <v>0</v>
      </c>
      <c r="R44" s="954">
        <f t="shared" si="18"/>
        <v>0</v>
      </c>
      <c r="S44" s="954">
        <f t="shared" si="18"/>
        <v>0</v>
      </c>
      <c r="T44" s="954">
        <f t="shared" si="18"/>
        <v>0</v>
      </c>
      <c r="U44" s="954">
        <f t="shared" si="18"/>
        <v>0</v>
      </c>
      <c r="V44" s="954">
        <f t="shared" si="18"/>
        <v>0</v>
      </c>
      <c r="W44" s="954">
        <f t="shared" si="18"/>
        <v>0</v>
      </c>
      <c r="X44" s="954">
        <f t="shared" si="18"/>
        <v>0</v>
      </c>
      <c r="Y44" s="954">
        <f t="shared" si="18"/>
        <v>0</v>
      </c>
      <c r="Z44" s="954">
        <f t="shared" si="18"/>
        <v>0</v>
      </c>
      <c r="AA44" s="954">
        <f t="shared" si="18"/>
        <v>0</v>
      </c>
      <c r="AB44" s="954">
        <f t="shared" si="18"/>
        <v>0</v>
      </c>
      <c r="AC44" s="954">
        <f t="shared" si="18"/>
        <v>0</v>
      </c>
      <c r="AD44" s="954">
        <f t="shared" ref="AD44:AK59" si="19">IF(AC44-$L44&gt;0,AC44-$L44,0)</f>
        <v>0</v>
      </c>
      <c r="AE44" s="954">
        <f t="shared" si="19"/>
        <v>0</v>
      </c>
      <c r="AF44" s="954">
        <f t="shared" si="19"/>
        <v>0</v>
      </c>
      <c r="AG44" s="954">
        <f t="shared" si="19"/>
        <v>0</v>
      </c>
      <c r="AH44" s="954">
        <f t="shared" si="19"/>
        <v>0</v>
      </c>
      <c r="AI44" s="954">
        <f t="shared" si="19"/>
        <v>0</v>
      </c>
      <c r="AJ44" s="954">
        <f t="shared" si="19"/>
        <v>0</v>
      </c>
      <c r="AK44" s="954">
        <f t="shared" si="19"/>
        <v>0</v>
      </c>
      <c r="AL44" s="954">
        <f t="shared" si="13"/>
        <v>0</v>
      </c>
      <c r="AM44" s="954">
        <f t="shared" si="13"/>
        <v>0</v>
      </c>
      <c r="AN44" s="954">
        <f t="shared" si="13"/>
        <v>0</v>
      </c>
      <c r="AO44" s="954">
        <f t="shared" si="13"/>
        <v>0</v>
      </c>
      <c r="AQ44" s="954">
        <f t="shared" si="8"/>
        <v>0</v>
      </c>
      <c r="AR44" s="954">
        <f t="shared" si="17"/>
        <v>0</v>
      </c>
      <c r="AS44" s="954">
        <f t="shared" si="17"/>
        <v>0</v>
      </c>
      <c r="AT44" s="954">
        <f t="shared" si="17"/>
        <v>0</v>
      </c>
      <c r="AU44" s="954">
        <f t="shared" si="17"/>
        <v>0</v>
      </c>
    </row>
    <row r="45" spans="2:47">
      <c r="B45" s="937">
        <f t="shared" si="14"/>
        <v>34</v>
      </c>
      <c r="C45" s="951" t="s">
        <v>516</v>
      </c>
      <c r="D45" s="952">
        <v>43780</v>
      </c>
      <c r="E45" s="953">
        <v>39447</v>
      </c>
      <c r="F45" s="937">
        <v>10</v>
      </c>
      <c r="G45" s="937">
        <v>0.83</v>
      </c>
      <c r="H45" s="937">
        <v>364.83</v>
      </c>
      <c r="I45" s="938">
        <v>17512</v>
      </c>
      <c r="J45" s="938">
        <v>4378</v>
      </c>
      <c r="K45" s="954">
        <f t="shared" si="10"/>
        <v>43780</v>
      </c>
      <c r="L45" s="954">
        <f t="shared" si="11"/>
        <v>364.83333333333331</v>
      </c>
      <c r="M45" s="954">
        <f t="shared" si="12"/>
        <v>8756</v>
      </c>
      <c r="N45" s="954">
        <f t="shared" si="18"/>
        <v>8391.1666666666661</v>
      </c>
      <c r="O45" s="954">
        <f t="shared" si="18"/>
        <v>8026.333333333333</v>
      </c>
      <c r="P45" s="954">
        <f t="shared" si="18"/>
        <v>7661.5</v>
      </c>
      <c r="Q45" s="954">
        <f t="shared" si="18"/>
        <v>7296.666666666667</v>
      </c>
      <c r="R45" s="954">
        <f t="shared" si="18"/>
        <v>6931.8333333333339</v>
      </c>
      <c r="S45" s="954">
        <f t="shared" si="18"/>
        <v>6567.0000000000009</v>
      </c>
      <c r="T45" s="954">
        <f t="shared" si="18"/>
        <v>6202.1666666666679</v>
      </c>
      <c r="U45" s="954">
        <f t="shared" si="18"/>
        <v>5837.3333333333348</v>
      </c>
      <c r="V45" s="954">
        <f t="shared" si="18"/>
        <v>5472.5000000000018</v>
      </c>
      <c r="W45" s="954">
        <f t="shared" si="18"/>
        <v>5107.6666666666688</v>
      </c>
      <c r="X45" s="954">
        <f t="shared" si="18"/>
        <v>4742.8333333333358</v>
      </c>
      <c r="Y45" s="954">
        <f t="shared" si="18"/>
        <v>4378.0000000000027</v>
      </c>
      <c r="Z45" s="954">
        <f t="shared" si="18"/>
        <v>4013.1666666666692</v>
      </c>
      <c r="AA45" s="954">
        <f t="shared" si="18"/>
        <v>3648.3333333333358</v>
      </c>
      <c r="AB45" s="954">
        <f t="shared" si="18"/>
        <v>3283.5000000000023</v>
      </c>
      <c r="AC45" s="954">
        <f t="shared" si="18"/>
        <v>2918.6666666666688</v>
      </c>
      <c r="AD45" s="954">
        <f t="shared" si="19"/>
        <v>2553.8333333333353</v>
      </c>
      <c r="AE45" s="954">
        <f t="shared" si="19"/>
        <v>2189.0000000000018</v>
      </c>
      <c r="AF45" s="954">
        <f t="shared" si="19"/>
        <v>1824.1666666666686</v>
      </c>
      <c r="AG45" s="954">
        <f t="shared" si="19"/>
        <v>1459.3333333333353</v>
      </c>
      <c r="AH45" s="954">
        <f t="shared" si="19"/>
        <v>1094.500000000002</v>
      </c>
      <c r="AI45" s="954">
        <f t="shared" si="19"/>
        <v>729.66666666666879</v>
      </c>
      <c r="AJ45" s="954">
        <f t="shared" si="19"/>
        <v>364.83333333333547</v>
      </c>
      <c r="AK45" s="954">
        <f t="shared" si="19"/>
        <v>2.1600499167107046E-12</v>
      </c>
      <c r="AL45" s="954">
        <f t="shared" si="13"/>
        <v>0</v>
      </c>
      <c r="AM45" s="954">
        <f t="shared" si="13"/>
        <v>0</v>
      </c>
      <c r="AN45" s="954">
        <f t="shared" si="13"/>
        <v>0</v>
      </c>
      <c r="AO45" s="954">
        <f t="shared" si="13"/>
        <v>0</v>
      </c>
      <c r="AQ45" s="954">
        <f t="shared" si="8"/>
        <v>4378.0000000000009</v>
      </c>
      <c r="AR45" s="954">
        <f t="shared" si="17"/>
        <v>2.1600499167107046E-12</v>
      </c>
      <c r="AS45" s="954">
        <f t="shared" si="17"/>
        <v>0</v>
      </c>
      <c r="AT45" s="954">
        <f t="shared" si="17"/>
        <v>0</v>
      </c>
      <c r="AU45" s="954">
        <f t="shared" si="17"/>
        <v>0</v>
      </c>
    </row>
    <row r="46" spans="2:47">
      <c r="B46" s="937">
        <f t="shared" si="14"/>
        <v>35</v>
      </c>
      <c r="C46" s="951" t="s">
        <v>517</v>
      </c>
      <c r="D46" s="952">
        <v>11030</v>
      </c>
      <c r="E46" s="953">
        <v>39568</v>
      </c>
      <c r="F46" s="937">
        <v>10</v>
      </c>
      <c r="G46" s="937">
        <v>0.83</v>
      </c>
      <c r="H46" s="937">
        <v>91.92</v>
      </c>
      <c r="I46" s="938">
        <v>4779.67</v>
      </c>
      <c r="J46" s="938">
        <v>1103</v>
      </c>
      <c r="K46" s="954">
        <f t="shared" si="10"/>
        <v>0</v>
      </c>
      <c r="L46" s="954">
        <f t="shared" si="11"/>
        <v>0</v>
      </c>
      <c r="M46" s="954">
        <f t="shared" si="12"/>
        <v>0</v>
      </c>
      <c r="N46" s="954">
        <f t="shared" si="18"/>
        <v>0</v>
      </c>
      <c r="O46" s="954">
        <f t="shared" si="18"/>
        <v>0</v>
      </c>
      <c r="P46" s="954">
        <f t="shared" si="18"/>
        <v>0</v>
      </c>
      <c r="Q46" s="954">
        <f t="shared" si="18"/>
        <v>0</v>
      </c>
      <c r="R46" s="954">
        <f t="shared" si="18"/>
        <v>0</v>
      </c>
      <c r="S46" s="954">
        <f t="shared" si="18"/>
        <v>0</v>
      </c>
      <c r="T46" s="954">
        <f t="shared" si="18"/>
        <v>0</v>
      </c>
      <c r="U46" s="954">
        <f t="shared" si="18"/>
        <v>0</v>
      </c>
      <c r="V46" s="954">
        <f t="shared" si="18"/>
        <v>0</v>
      </c>
      <c r="W46" s="954">
        <f t="shared" si="18"/>
        <v>0</v>
      </c>
      <c r="X46" s="954">
        <f t="shared" si="18"/>
        <v>0</v>
      </c>
      <c r="Y46" s="954">
        <f t="shared" si="18"/>
        <v>0</v>
      </c>
      <c r="Z46" s="954">
        <f t="shared" si="18"/>
        <v>0</v>
      </c>
      <c r="AA46" s="954">
        <f t="shared" si="18"/>
        <v>0</v>
      </c>
      <c r="AB46" s="954">
        <f t="shared" si="18"/>
        <v>0</v>
      </c>
      <c r="AC46" s="954">
        <f t="shared" si="18"/>
        <v>0</v>
      </c>
      <c r="AD46" s="954">
        <f t="shared" si="19"/>
        <v>0</v>
      </c>
      <c r="AE46" s="954">
        <f t="shared" si="19"/>
        <v>0</v>
      </c>
      <c r="AF46" s="954">
        <f t="shared" si="19"/>
        <v>0</v>
      </c>
      <c r="AG46" s="954">
        <f t="shared" si="19"/>
        <v>0</v>
      </c>
      <c r="AH46" s="954">
        <f t="shared" si="19"/>
        <v>0</v>
      </c>
      <c r="AI46" s="954">
        <f t="shared" si="19"/>
        <v>0</v>
      </c>
      <c r="AJ46" s="954">
        <f t="shared" si="19"/>
        <v>0</v>
      </c>
      <c r="AK46" s="954">
        <f t="shared" si="19"/>
        <v>0</v>
      </c>
      <c r="AL46" s="954">
        <f t="shared" si="13"/>
        <v>0</v>
      </c>
      <c r="AM46" s="954">
        <f t="shared" si="13"/>
        <v>0</v>
      </c>
      <c r="AN46" s="954">
        <f t="shared" si="13"/>
        <v>0</v>
      </c>
      <c r="AO46" s="954">
        <f t="shared" si="13"/>
        <v>0</v>
      </c>
      <c r="AQ46" s="954">
        <f t="shared" si="8"/>
        <v>0</v>
      </c>
      <c r="AR46" s="954">
        <f t="shared" si="17"/>
        <v>0</v>
      </c>
      <c r="AS46" s="954">
        <f t="shared" si="17"/>
        <v>0</v>
      </c>
      <c r="AT46" s="954">
        <f t="shared" si="17"/>
        <v>0</v>
      </c>
      <c r="AU46" s="954">
        <f t="shared" si="17"/>
        <v>0</v>
      </c>
    </row>
    <row r="47" spans="2:47">
      <c r="B47" s="937">
        <f t="shared" si="14"/>
        <v>36</v>
      </c>
      <c r="C47" s="951" t="s">
        <v>518</v>
      </c>
      <c r="D47" s="952">
        <v>57901.69</v>
      </c>
      <c r="E47" s="953">
        <v>41091</v>
      </c>
      <c r="F47" s="937">
        <v>10</v>
      </c>
      <c r="G47" s="937">
        <v>0.83</v>
      </c>
      <c r="H47" s="937">
        <v>482.51</v>
      </c>
      <c r="I47" s="938">
        <v>49698.95</v>
      </c>
      <c r="J47" s="938">
        <v>5790.17</v>
      </c>
      <c r="K47" s="954">
        <f t="shared" si="10"/>
        <v>57901.69</v>
      </c>
      <c r="L47" s="954">
        <f t="shared" si="11"/>
        <v>482.5140833333333</v>
      </c>
      <c r="M47" s="954">
        <f t="shared" si="12"/>
        <v>38118.611999999994</v>
      </c>
      <c r="N47" s="954">
        <f t="shared" si="18"/>
        <v>37636.097916666658</v>
      </c>
      <c r="O47" s="954">
        <f t="shared" si="18"/>
        <v>37153.583833333323</v>
      </c>
      <c r="P47" s="954">
        <f t="shared" si="18"/>
        <v>36671.069749999988</v>
      </c>
      <c r="Q47" s="954">
        <f t="shared" si="18"/>
        <v>36188.555666666653</v>
      </c>
      <c r="R47" s="954">
        <f t="shared" si="18"/>
        <v>35706.041583333317</v>
      </c>
      <c r="S47" s="954">
        <f t="shared" si="18"/>
        <v>35223.527499999982</v>
      </c>
      <c r="T47" s="954">
        <f t="shared" si="18"/>
        <v>34741.013416666647</v>
      </c>
      <c r="U47" s="954">
        <f t="shared" si="18"/>
        <v>34258.499333333311</v>
      </c>
      <c r="V47" s="954">
        <f t="shared" si="18"/>
        <v>33775.985249999976</v>
      </c>
      <c r="W47" s="954">
        <f t="shared" si="18"/>
        <v>33293.471166666641</v>
      </c>
      <c r="X47" s="954">
        <f t="shared" si="18"/>
        <v>32810.957083333305</v>
      </c>
      <c r="Y47" s="954">
        <f t="shared" si="18"/>
        <v>32328.442999999974</v>
      </c>
      <c r="Z47" s="954">
        <f t="shared" si="18"/>
        <v>31845.928916666642</v>
      </c>
      <c r="AA47" s="954">
        <f t="shared" si="18"/>
        <v>31363.414833333311</v>
      </c>
      <c r="AB47" s="954">
        <f t="shared" si="18"/>
        <v>30880.900749999979</v>
      </c>
      <c r="AC47" s="954">
        <f t="shared" si="18"/>
        <v>30398.386666666647</v>
      </c>
      <c r="AD47" s="954">
        <f t="shared" si="19"/>
        <v>29915.872583333316</v>
      </c>
      <c r="AE47" s="954">
        <f t="shared" si="19"/>
        <v>29433.358499999984</v>
      </c>
      <c r="AF47" s="954">
        <f t="shared" si="19"/>
        <v>28950.844416666652</v>
      </c>
      <c r="AG47" s="954">
        <f t="shared" si="19"/>
        <v>28468.330333333321</v>
      </c>
      <c r="AH47" s="954">
        <f t="shared" si="19"/>
        <v>27985.816249999989</v>
      </c>
      <c r="AI47" s="954">
        <f t="shared" si="19"/>
        <v>27503.302166666657</v>
      </c>
      <c r="AJ47" s="954">
        <f t="shared" si="19"/>
        <v>27020.788083333326</v>
      </c>
      <c r="AK47" s="954">
        <f t="shared" si="19"/>
        <v>26538.273999999994</v>
      </c>
      <c r="AL47" s="954">
        <f t="shared" si="13"/>
        <v>20748.104999999996</v>
      </c>
      <c r="AM47" s="954">
        <f t="shared" si="13"/>
        <v>14957.935999999996</v>
      </c>
      <c r="AN47" s="954">
        <f t="shared" si="13"/>
        <v>9167.7669999999962</v>
      </c>
      <c r="AO47" s="954">
        <f t="shared" si="13"/>
        <v>3377.5979999999963</v>
      </c>
      <c r="AQ47" s="954">
        <f t="shared" si="8"/>
        <v>5790.1689999999799</v>
      </c>
      <c r="AR47" s="954">
        <f t="shared" si="17"/>
        <v>5790.1689999999981</v>
      </c>
      <c r="AS47" s="954">
        <f t="shared" si="17"/>
        <v>5790.1689999999999</v>
      </c>
      <c r="AT47" s="954">
        <f t="shared" si="17"/>
        <v>5790.1689999999999</v>
      </c>
      <c r="AU47" s="954">
        <f t="shared" si="17"/>
        <v>5790.1689999999999</v>
      </c>
    </row>
    <row r="48" spans="2:47">
      <c r="B48" s="937">
        <f t="shared" si="14"/>
        <v>37</v>
      </c>
      <c r="C48" s="951" t="s">
        <v>518</v>
      </c>
      <c r="D48" s="952">
        <v>39750</v>
      </c>
      <c r="E48" s="953">
        <v>39568</v>
      </c>
      <c r="F48" s="937">
        <v>10</v>
      </c>
      <c r="G48" s="937">
        <v>0.83</v>
      </c>
      <c r="H48" s="937">
        <v>331.25</v>
      </c>
      <c r="I48" s="938">
        <v>17225</v>
      </c>
      <c r="J48" s="938">
        <v>3975</v>
      </c>
      <c r="K48" s="954">
        <f t="shared" si="10"/>
        <v>0</v>
      </c>
      <c r="L48" s="954">
        <f t="shared" si="11"/>
        <v>0</v>
      </c>
      <c r="M48" s="954">
        <f t="shared" si="12"/>
        <v>0</v>
      </c>
      <c r="N48" s="954">
        <f t="shared" si="18"/>
        <v>0</v>
      </c>
      <c r="O48" s="954">
        <f t="shared" si="18"/>
        <v>0</v>
      </c>
      <c r="P48" s="954">
        <f t="shared" si="18"/>
        <v>0</v>
      </c>
      <c r="Q48" s="954">
        <f t="shared" si="18"/>
        <v>0</v>
      </c>
      <c r="R48" s="954">
        <f t="shared" si="18"/>
        <v>0</v>
      </c>
      <c r="S48" s="954">
        <f t="shared" si="18"/>
        <v>0</v>
      </c>
      <c r="T48" s="954">
        <f t="shared" si="18"/>
        <v>0</v>
      </c>
      <c r="U48" s="954">
        <f t="shared" si="18"/>
        <v>0</v>
      </c>
      <c r="V48" s="954">
        <f t="shared" si="18"/>
        <v>0</v>
      </c>
      <c r="W48" s="954">
        <f t="shared" si="18"/>
        <v>0</v>
      </c>
      <c r="X48" s="954">
        <f t="shared" si="18"/>
        <v>0</v>
      </c>
      <c r="Y48" s="954">
        <f t="shared" si="18"/>
        <v>0</v>
      </c>
      <c r="Z48" s="954">
        <f t="shared" si="18"/>
        <v>0</v>
      </c>
      <c r="AA48" s="954">
        <f t="shared" si="18"/>
        <v>0</v>
      </c>
      <c r="AB48" s="954">
        <f t="shared" si="18"/>
        <v>0</v>
      </c>
      <c r="AC48" s="954">
        <f t="shared" si="18"/>
        <v>0</v>
      </c>
      <c r="AD48" s="954">
        <f t="shared" si="19"/>
        <v>0</v>
      </c>
      <c r="AE48" s="954">
        <f t="shared" si="19"/>
        <v>0</v>
      </c>
      <c r="AF48" s="954">
        <f t="shared" si="19"/>
        <v>0</v>
      </c>
      <c r="AG48" s="954">
        <f t="shared" si="19"/>
        <v>0</v>
      </c>
      <c r="AH48" s="954">
        <f t="shared" si="19"/>
        <v>0</v>
      </c>
      <c r="AI48" s="954">
        <f t="shared" si="19"/>
        <v>0</v>
      </c>
      <c r="AJ48" s="954">
        <f t="shared" si="19"/>
        <v>0</v>
      </c>
      <c r="AK48" s="954">
        <f t="shared" si="19"/>
        <v>0</v>
      </c>
      <c r="AL48" s="954">
        <f t="shared" si="13"/>
        <v>0</v>
      </c>
      <c r="AM48" s="954">
        <f t="shared" si="13"/>
        <v>0</v>
      </c>
      <c r="AN48" s="954">
        <f t="shared" si="13"/>
        <v>0</v>
      </c>
      <c r="AO48" s="954">
        <f t="shared" si="13"/>
        <v>0</v>
      </c>
      <c r="AQ48" s="954">
        <f t="shared" si="8"/>
        <v>0</v>
      </c>
      <c r="AR48" s="954">
        <f t="shared" si="17"/>
        <v>0</v>
      </c>
      <c r="AS48" s="954">
        <f t="shared" si="17"/>
        <v>0</v>
      </c>
      <c r="AT48" s="954">
        <f t="shared" si="17"/>
        <v>0</v>
      </c>
      <c r="AU48" s="954">
        <f t="shared" si="17"/>
        <v>0</v>
      </c>
    </row>
    <row r="49" spans="2:47">
      <c r="B49" s="937">
        <f t="shared" si="14"/>
        <v>38</v>
      </c>
      <c r="C49" s="951" t="s">
        <v>519</v>
      </c>
      <c r="D49" s="952">
        <v>164000</v>
      </c>
      <c r="E49" s="953">
        <v>41974</v>
      </c>
      <c r="F49" s="937">
        <v>10</v>
      </c>
      <c r="G49" s="937">
        <v>0.83</v>
      </c>
      <c r="H49" s="952">
        <v>1366.67</v>
      </c>
      <c r="I49" s="938">
        <v>0</v>
      </c>
      <c r="J49" s="938">
        <v>0</v>
      </c>
      <c r="K49" s="954">
        <f t="shared" si="10"/>
        <v>164000</v>
      </c>
      <c r="L49" s="954">
        <f t="shared" si="11"/>
        <v>1366.6666666666667</v>
      </c>
      <c r="M49" s="954">
        <f t="shared" si="12"/>
        <v>0</v>
      </c>
      <c r="N49" s="954">
        <f t="shared" si="18"/>
        <v>0</v>
      </c>
      <c r="O49" s="954">
        <f t="shared" si="18"/>
        <v>0</v>
      </c>
      <c r="P49" s="954">
        <f t="shared" si="18"/>
        <v>0</v>
      </c>
      <c r="Q49" s="954">
        <f t="shared" si="18"/>
        <v>0</v>
      </c>
      <c r="R49" s="954">
        <f t="shared" si="18"/>
        <v>0</v>
      </c>
      <c r="S49" s="954">
        <f t="shared" si="18"/>
        <v>0</v>
      </c>
      <c r="T49" s="954">
        <f t="shared" si="18"/>
        <v>0</v>
      </c>
      <c r="U49" s="954">
        <f t="shared" si="18"/>
        <v>0</v>
      </c>
      <c r="V49" s="954">
        <f t="shared" si="18"/>
        <v>0</v>
      </c>
      <c r="W49" s="954">
        <f t="shared" si="18"/>
        <v>0</v>
      </c>
      <c r="X49" s="954">
        <f t="shared" si="18"/>
        <v>0</v>
      </c>
      <c r="Y49" s="954">
        <f t="shared" si="18"/>
        <v>0</v>
      </c>
      <c r="Z49" s="954">
        <f t="shared" si="18"/>
        <v>0</v>
      </c>
      <c r="AA49" s="954">
        <f t="shared" si="18"/>
        <v>0</v>
      </c>
      <c r="AB49" s="954">
        <f t="shared" si="18"/>
        <v>0</v>
      </c>
      <c r="AC49" s="954">
        <f t="shared" si="18"/>
        <v>0</v>
      </c>
      <c r="AD49" s="954">
        <f t="shared" si="19"/>
        <v>0</v>
      </c>
      <c r="AE49" s="954">
        <f t="shared" si="19"/>
        <v>0</v>
      </c>
      <c r="AF49" s="954">
        <f t="shared" si="19"/>
        <v>0</v>
      </c>
      <c r="AG49" s="954">
        <f t="shared" si="19"/>
        <v>0</v>
      </c>
      <c r="AH49" s="954">
        <f t="shared" si="19"/>
        <v>0</v>
      </c>
      <c r="AI49" s="954">
        <f t="shared" si="19"/>
        <v>0</v>
      </c>
      <c r="AJ49" s="954">
        <f t="shared" si="19"/>
        <v>0</v>
      </c>
      <c r="AK49" s="954">
        <f t="shared" si="19"/>
        <v>0</v>
      </c>
      <c r="AL49" s="954">
        <f t="shared" si="13"/>
        <v>0</v>
      </c>
      <c r="AM49" s="954">
        <f t="shared" si="13"/>
        <v>0</v>
      </c>
      <c r="AN49" s="954">
        <f t="shared" si="13"/>
        <v>0</v>
      </c>
      <c r="AO49" s="954">
        <f t="shared" si="13"/>
        <v>0</v>
      </c>
      <c r="AQ49" s="954">
        <f t="shared" si="8"/>
        <v>0</v>
      </c>
      <c r="AR49" s="954">
        <f t="shared" si="17"/>
        <v>0</v>
      </c>
      <c r="AS49" s="954">
        <f t="shared" si="17"/>
        <v>0</v>
      </c>
      <c r="AT49" s="954">
        <f t="shared" si="17"/>
        <v>0</v>
      </c>
      <c r="AU49" s="954">
        <f t="shared" si="17"/>
        <v>0</v>
      </c>
    </row>
    <row r="50" spans="2:47">
      <c r="B50" s="937">
        <f t="shared" si="14"/>
        <v>39</v>
      </c>
      <c r="C50" s="951" t="s">
        <v>520</v>
      </c>
      <c r="D50" s="952">
        <v>91800</v>
      </c>
      <c r="E50" s="953">
        <v>39173</v>
      </c>
      <c r="F50" s="937">
        <v>3</v>
      </c>
      <c r="G50" s="937">
        <v>2.78</v>
      </c>
      <c r="H50" s="952">
        <v>2550</v>
      </c>
      <c r="I50" s="938">
        <v>0</v>
      </c>
      <c r="J50" s="938">
        <v>0</v>
      </c>
      <c r="K50" s="954">
        <f t="shared" si="10"/>
        <v>91800</v>
      </c>
      <c r="L50" s="954">
        <f t="shared" si="11"/>
        <v>2550</v>
      </c>
      <c r="M50" s="954">
        <f t="shared" si="12"/>
        <v>0</v>
      </c>
      <c r="N50" s="954">
        <f t="shared" si="18"/>
        <v>0</v>
      </c>
      <c r="O50" s="954">
        <f t="shared" si="18"/>
        <v>0</v>
      </c>
      <c r="P50" s="954">
        <f t="shared" si="18"/>
        <v>0</v>
      </c>
      <c r="Q50" s="954">
        <f t="shared" si="18"/>
        <v>0</v>
      </c>
      <c r="R50" s="954">
        <f t="shared" si="18"/>
        <v>0</v>
      </c>
      <c r="S50" s="954">
        <f t="shared" si="18"/>
        <v>0</v>
      </c>
      <c r="T50" s="954">
        <f t="shared" si="18"/>
        <v>0</v>
      </c>
      <c r="U50" s="954">
        <f t="shared" si="18"/>
        <v>0</v>
      </c>
      <c r="V50" s="954">
        <f t="shared" si="18"/>
        <v>0</v>
      </c>
      <c r="W50" s="954">
        <f t="shared" si="18"/>
        <v>0</v>
      </c>
      <c r="X50" s="954">
        <f t="shared" si="18"/>
        <v>0</v>
      </c>
      <c r="Y50" s="954">
        <f t="shared" si="18"/>
        <v>0</v>
      </c>
      <c r="Z50" s="954">
        <f t="shared" si="18"/>
        <v>0</v>
      </c>
      <c r="AA50" s="954">
        <f t="shared" si="18"/>
        <v>0</v>
      </c>
      <c r="AB50" s="954">
        <f t="shared" si="18"/>
        <v>0</v>
      </c>
      <c r="AC50" s="954">
        <f t="shared" si="18"/>
        <v>0</v>
      </c>
      <c r="AD50" s="954">
        <f t="shared" si="19"/>
        <v>0</v>
      </c>
      <c r="AE50" s="954">
        <f t="shared" si="19"/>
        <v>0</v>
      </c>
      <c r="AF50" s="954">
        <f t="shared" si="19"/>
        <v>0</v>
      </c>
      <c r="AG50" s="954">
        <f t="shared" si="19"/>
        <v>0</v>
      </c>
      <c r="AH50" s="954">
        <f t="shared" si="19"/>
        <v>0</v>
      </c>
      <c r="AI50" s="954">
        <f t="shared" si="19"/>
        <v>0</v>
      </c>
      <c r="AJ50" s="954">
        <f t="shared" si="19"/>
        <v>0</v>
      </c>
      <c r="AK50" s="954">
        <f t="shared" si="19"/>
        <v>0</v>
      </c>
      <c r="AL50" s="954">
        <f t="shared" si="13"/>
        <v>0</v>
      </c>
      <c r="AM50" s="954">
        <f t="shared" si="13"/>
        <v>0</v>
      </c>
      <c r="AN50" s="954">
        <f t="shared" si="13"/>
        <v>0</v>
      </c>
      <c r="AO50" s="954">
        <f t="shared" si="13"/>
        <v>0</v>
      </c>
      <c r="AQ50" s="954">
        <f t="shared" si="8"/>
        <v>0</v>
      </c>
      <c r="AR50" s="954">
        <f t="shared" si="17"/>
        <v>0</v>
      </c>
      <c r="AS50" s="954">
        <f t="shared" si="17"/>
        <v>0</v>
      </c>
      <c r="AT50" s="954">
        <f t="shared" si="17"/>
        <v>0</v>
      </c>
      <c r="AU50" s="954">
        <f t="shared" si="17"/>
        <v>0</v>
      </c>
    </row>
    <row r="51" spans="2:47">
      <c r="B51" s="937">
        <f t="shared" si="14"/>
        <v>40</v>
      </c>
      <c r="C51" s="951" t="s">
        <v>521</v>
      </c>
      <c r="D51" s="952">
        <v>104500</v>
      </c>
      <c r="E51" s="953">
        <v>41974</v>
      </c>
      <c r="F51" s="937">
        <v>10</v>
      </c>
      <c r="G51" s="937">
        <v>0.83</v>
      </c>
      <c r="H51" s="937">
        <v>870.83</v>
      </c>
      <c r="I51" s="938">
        <v>0</v>
      </c>
      <c r="J51" s="938">
        <v>0</v>
      </c>
      <c r="K51" s="954">
        <f t="shared" si="10"/>
        <v>104500</v>
      </c>
      <c r="L51" s="954">
        <f t="shared" si="11"/>
        <v>870.83333333333337</v>
      </c>
      <c r="M51" s="954">
        <f t="shared" si="12"/>
        <v>0</v>
      </c>
      <c r="N51" s="954">
        <f t="shared" si="18"/>
        <v>0</v>
      </c>
      <c r="O51" s="954">
        <f t="shared" si="18"/>
        <v>0</v>
      </c>
      <c r="P51" s="954">
        <f t="shared" si="18"/>
        <v>0</v>
      </c>
      <c r="Q51" s="954">
        <f t="shared" si="18"/>
        <v>0</v>
      </c>
      <c r="R51" s="954">
        <f t="shared" si="18"/>
        <v>0</v>
      </c>
      <c r="S51" s="954">
        <f t="shared" si="18"/>
        <v>0</v>
      </c>
      <c r="T51" s="954">
        <f t="shared" si="18"/>
        <v>0</v>
      </c>
      <c r="U51" s="954">
        <f t="shared" si="18"/>
        <v>0</v>
      </c>
      <c r="V51" s="954">
        <f t="shared" si="18"/>
        <v>0</v>
      </c>
      <c r="W51" s="954">
        <f t="shared" si="18"/>
        <v>0</v>
      </c>
      <c r="X51" s="954">
        <f t="shared" si="18"/>
        <v>0</v>
      </c>
      <c r="Y51" s="954">
        <f t="shared" si="18"/>
        <v>0</v>
      </c>
      <c r="Z51" s="954">
        <f t="shared" si="18"/>
        <v>0</v>
      </c>
      <c r="AA51" s="954">
        <f t="shared" si="18"/>
        <v>0</v>
      </c>
      <c r="AB51" s="954">
        <f t="shared" si="18"/>
        <v>0</v>
      </c>
      <c r="AC51" s="954">
        <f t="shared" si="18"/>
        <v>0</v>
      </c>
      <c r="AD51" s="954">
        <f t="shared" si="19"/>
        <v>0</v>
      </c>
      <c r="AE51" s="954">
        <f t="shared" si="19"/>
        <v>0</v>
      </c>
      <c r="AF51" s="954">
        <f t="shared" si="19"/>
        <v>0</v>
      </c>
      <c r="AG51" s="954">
        <f t="shared" si="19"/>
        <v>0</v>
      </c>
      <c r="AH51" s="954">
        <f t="shared" si="19"/>
        <v>0</v>
      </c>
      <c r="AI51" s="954">
        <f t="shared" si="19"/>
        <v>0</v>
      </c>
      <c r="AJ51" s="954">
        <f t="shared" si="19"/>
        <v>0</v>
      </c>
      <c r="AK51" s="954">
        <f t="shared" si="19"/>
        <v>0</v>
      </c>
      <c r="AL51" s="954">
        <f t="shared" si="13"/>
        <v>0</v>
      </c>
      <c r="AM51" s="954">
        <f t="shared" si="13"/>
        <v>0</v>
      </c>
      <c r="AN51" s="954">
        <f t="shared" si="13"/>
        <v>0</v>
      </c>
      <c r="AO51" s="954">
        <f t="shared" si="13"/>
        <v>0</v>
      </c>
      <c r="AQ51" s="954">
        <f t="shared" si="8"/>
        <v>0</v>
      </c>
      <c r="AR51" s="954">
        <f t="shared" si="17"/>
        <v>0</v>
      </c>
      <c r="AS51" s="954">
        <f t="shared" si="17"/>
        <v>0</v>
      </c>
      <c r="AT51" s="954">
        <f t="shared" si="17"/>
        <v>0</v>
      </c>
      <c r="AU51" s="954">
        <f t="shared" si="17"/>
        <v>0</v>
      </c>
    </row>
    <row r="52" spans="2:47">
      <c r="B52" s="937">
        <f t="shared" si="14"/>
        <v>41</v>
      </c>
      <c r="C52" s="951" t="s">
        <v>522</v>
      </c>
      <c r="D52" s="952">
        <v>27150</v>
      </c>
      <c r="E52" s="953">
        <v>37653</v>
      </c>
      <c r="F52" s="937">
        <v>5</v>
      </c>
      <c r="G52" s="937">
        <v>1.67</v>
      </c>
      <c r="H52" s="937">
        <v>452.5</v>
      </c>
      <c r="I52" s="938">
        <v>0</v>
      </c>
      <c r="J52" s="938">
        <v>0</v>
      </c>
      <c r="K52" s="954">
        <f t="shared" si="10"/>
        <v>0</v>
      </c>
      <c r="L52" s="954">
        <f t="shared" si="11"/>
        <v>0</v>
      </c>
      <c r="M52" s="954">
        <f t="shared" si="12"/>
        <v>0</v>
      </c>
      <c r="N52" s="954">
        <f t="shared" si="18"/>
        <v>0</v>
      </c>
      <c r="O52" s="954">
        <f t="shared" si="18"/>
        <v>0</v>
      </c>
      <c r="P52" s="954">
        <f t="shared" si="18"/>
        <v>0</v>
      </c>
      <c r="Q52" s="954">
        <f t="shared" si="18"/>
        <v>0</v>
      </c>
      <c r="R52" s="954">
        <f t="shared" si="18"/>
        <v>0</v>
      </c>
      <c r="S52" s="954">
        <f t="shared" si="18"/>
        <v>0</v>
      </c>
      <c r="T52" s="954">
        <f t="shared" si="18"/>
        <v>0</v>
      </c>
      <c r="U52" s="954">
        <f t="shared" si="18"/>
        <v>0</v>
      </c>
      <c r="V52" s="954">
        <f t="shared" si="18"/>
        <v>0</v>
      </c>
      <c r="W52" s="954">
        <f t="shared" si="18"/>
        <v>0</v>
      </c>
      <c r="X52" s="954">
        <f t="shared" si="18"/>
        <v>0</v>
      </c>
      <c r="Y52" s="954">
        <f t="shared" si="18"/>
        <v>0</v>
      </c>
      <c r="Z52" s="954">
        <f t="shared" si="18"/>
        <v>0</v>
      </c>
      <c r="AA52" s="954">
        <f t="shared" si="18"/>
        <v>0</v>
      </c>
      <c r="AB52" s="954">
        <f t="shared" si="18"/>
        <v>0</v>
      </c>
      <c r="AC52" s="954">
        <f t="shared" si="18"/>
        <v>0</v>
      </c>
      <c r="AD52" s="954">
        <f t="shared" si="19"/>
        <v>0</v>
      </c>
      <c r="AE52" s="954">
        <f t="shared" si="19"/>
        <v>0</v>
      </c>
      <c r="AF52" s="954">
        <f t="shared" si="19"/>
        <v>0</v>
      </c>
      <c r="AG52" s="954">
        <f t="shared" si="19"/>
        <v>0</v>
      </c>
      <c r="AH52" s="954">
        <f t="shared" si="19"/>
        <v>0</v>
      </c>
      <c r="AI52" s="954">
        <f t="shared" si="19"/>
        <v>0</v>
      </c>
      <c r="AJ52" s="954">
        <f t="shared" si="19"/>
        <v>0</v>
      </c>
      <c r="AK52" s="954">
        <f t="shared" si="19"/>
        <v>0</v>
      </c>
      <c r="AL52" s="954">
        <f t="shared" si="13"/>
        <v>0</v>
      </c>
      <c r="AM52" s="954">
        <f t="shared" si="13"/>
        <v>0</v>
      </c>
      <c r="AN52" s="954">
        <f t="shared" si="13"/>
        <v>0</v>
      </c>
      <c r="AO52" s="954">
        <f t="shared" si="13"/>
        <v>0</v>
      </c>
      <c r="AQ52" s="954">
        <f t="shared" si="8"/>
        <v>0</v>
      </c>
      <c r="AR52" s="954">
        <f t="shared" si="17"/>
        <v>0</v>
      </c>
      <c r="AS52" s="954">
        <f t="shared" si="17"/>
        <v>0</v>
      </c>
      <c r="AT52" s="954">
        <f t="shared" si="17"/>
        <v>0</v>
      </c>
      <c r="AU52" s="954">
        <f t="shared" si="17"/>
        <v>0</v>
      </c>
    </row>
    <row r="53" spans="2:47">
      <c r="B53" s="937">
        <f t="shared" si="14"/>
        <v>42</v>
      </c>
      <c r="C53" s="951" t="s">
        <v>523</v>
      </c>
      <c r="D53" s="952">
        <v>117082.2</v>
      </c>
      <c r="E53" s="953">
        <v>26299</v>
      </c>
      <c r="F53" s="937">
        <v>10</v>
      </c>
      <c r="G53" s="937">
        <v>0.83</v>
      </c>
      <c r="H53" s="937">
        <v>975.64</v>
      </c>
      <c r="I53" s="938">
        <v>0</v>
      </c>
      <c r="J53" s="938">
        <v>0</v>
      </c>
      <c r="K53" s="954">
        <f t="shared" si="10"/>
        <v>117082.2</v>
      </c>
      <c r="L53" s="954">
        <f t="shared" si="11"/>
        <v>975.68499999999995</v>
      </c>
      <c r="M53" s="954">
        <f t="shared" si="12"/>
        <v>0</v>
      </c>
      <c r="N53" s="954">
        <f t="shared" si="18"/>
        <v>0</v>
      </c>
      <c r="O53" s="954">
        <f t="shared" si="18"/>
        <v>0</v>
      </c>
      <c r="P53" s="954">
        <f t="shared" si="18"/>
        <v>0</v>
      </c>
      <c r="Q53" s="954">
        <f t="shared" si="18"/>
        <v>0</v>
      </c>
      <c r="R53" s="954">
        <f t="shared" si="18"/>
        <v>0</v>
      </c>
      <c r="S53" s="954">
        <f t="shared" si="18"/>
        <v>0</v>
      </c>
      <c r="T53" s="954">
        <f t="shared" si="18"/>
        <v>0</v>
      </c>
      <c r="U53" s="954">
        <f t="shared" si="18"/>
        <v>0</v>
      </c>
      <c r="V53" s="954">
        <f t="shared" si="18"/>
        <v>0</v>
      </c>
      <c r="W53" s="954">
        <f t="shared" si="18"/>
        <v>0</v>
      </c>
      <c r="X53" s="954">
        <f t="shared" si="18"/>
        <v>0</v>
      </c>
      <c r="Y53" s="954">
        <f t="shared" si="18"/>
        <v>0</v>
      </c>
      <c r="Z53" s="954">
        <f t="shared" si="18"/>
        <v>0</v>
      </c>
      <c r="AA53" s="954">
        <f t="shared" si="18"/>
        <v>0</v>
      </c>
      <c r="AB53" s="954">
        <f t="shared" si="18"/>
        <v>0</v>
      </c>
      <c r="AC53" s="954">
        <f t="shared" si="18"/>
        <v>0</v>
      </c>
      <c r="AD53" s="954">
        <f t="shared" si="19"/>
        <v>0</v>
      </c>
      <c r="AE53" s="954">
        <f t="shared" si="19"/>
        <v>0</v>
      </c>
      <c r="AF53" s="954">
        <f t="shared" si="19"/>
        <v>0</v>
      </c>
      <c r="AG53" s="954">
        <f t="shared" si="19"/>
        <v>0</v>
      </c>
      <c r="AH53" s="954">
        <f t="shared" si="19"/>
        <v>0</v>
      </c>
      <c r="AI53" s="954">
        <f t="shared" si="19"/>
        <v>0</v>
      </c>
      <c r="AJ53" s="954">
        <f t="shared" si="19"/>
        <v>0</v>
      </c>
      <c r="AK53" s="954">
        <f t="shared" si="19"/>
        <v>0</v>
      </c>
      <c r="AL53" s="954">
        <f t="shared" si="13"/>
        <v>0</v>
      </c>
      <c r="AM53" s="954">
        <f t="shared" si="13"/>
        <v>0</v>
      </c>
      <c r="AN53" s="954">
        <f t="shared" si="13"/>
        <v>0</v>
      </c>
      <c r="AO53" s="954">
        <f t="shared" si="13"/>
        <v>0</v>
      </c>
      <c r="AQ53" s="954">
        <f t="shared" si="8"/>
        <v>0</v>
      </c>
      <c r="AR53" s="954">
        <f t="shared" si="17"/>
        <v>0</v>
      </c>
      <c r="AS53" s="954">
        <f t="shared" si="17"/>
        <v>0</v>
      </c>
      <c r="AT53" s="954">
        <f t="shared" si="17"/>
        <v>0</v>
      </c>
      <c r="AU53" s="954">
        <f t="shared" si="17"/>
        <v>0</v>
      </c>
    </row>
    <row r="54" spans="2:47">
      <c r="B54" s="937">
        <f t="shared" si="14"/>
        <v>43</v>
      </c>
      <c r="C54" s="951" t="s">
        <v>524</v>
      </c>
      <c r="D54" s="952">
        <v>93220.34</v>
      </c>
      <c r="E54" s="953">
        <v>41607</v>
      </c>
      <c r="F54" s="937">
        <v>15</v>
      </c>
      <c r="G54" s="937">
        <v>0.56000000000000005</v>
      </c>
      <c r="H54" s="937">
        <v>517.89</v>
      </c>
      <c r="I54" s="938">
        <v>92702.45</v>
      </c>
      <c r="J54" s="938">
        <v>6214.69</v>
      </c>
      <c r="K54" s="954">
        <f t="shared" si="10"/>
        <v>93220.34</v>
      </c>
      <c r="L54" s="954">
        <f t="shared" si="11"/>
        <v>517.89077777777777</v>
      </c>
      <c r="M54" s="954">
        <f t="shared" si="12"/>
        <v>80273.071333333326</v>
      </c>
      <c r="N54" s="954">
        <f t="shared" si="18"/>
        <v>79755.180555555547</v>
      </c>
      <c r="O54" s="954">
        <f t="shared" si="18"/>
        <v>79237.289777777769</v>
      </c>
      <c r="P54" s="954">
        <f t="shared" si="18"/>
        <v>78719.39899999999</v>
      </c>
      <c r="Q54" s="954">
        <f t="shared" si="18"/>
        <v>78201.508222222212</v>
      </c>
      <c r="R54" s="954">
        <f t="shared" si="18"/>
        <v>77683.617444444433</v>
      </c>
      <c r="S54" s="954">
        <f t="shared" si="18"/>
        <v>77165.726666666655</v>
      </c>
      <c r="T54" s="954">
        <f t="shared" si="18"/>
        <v>76647.835888888876</v>
      </c>
      <c r="U54" s="954">
        <f t="shared" si="18"/>
        <v>76129.945111111098</v>
      </c>
      <c r="V54" s="954">
        <f t="shared" si="18"/>
        <v>75612.054333333319</v>
      </c>
      <c r="W54" s="954">
        <f t="shared" si="18"/>
        <v>75094.16355555554</v>
      </c>
      <c r="X54" s="954">
        <f t="shared" si="18"/>
        <v>74576.272777777762</v>
      </c>
      <c r="Y54" s="954">
        <f t="shared" si="18"/>
        <v>74058.381999999983</v>
      </c>
      <c r="Z54" s="954">
        <f t="shared" si="18"/>
        <v>73540.491222222205</v>
      </c>
      <c r="AA54" s="954">
        <f t="shared" si="18"/>
        <v>73022.600444444426</v>
      </c>
      <c r="AB54" s="954">
        <f t="shared" si="18"/>
        <v>72504.709666666648</v>
      </c>
      <c r="AC54" s="954">
        <f t="shared" si="18"/>
        <v>71986.818888888869</v>
      </c>
      <c r="AD54" s="954">
        <f t="shared" si="19"/>
        <v>71468.92811111109</v>
      </c>
      <c r="AE54" s="954">
        <f t="shared" si="19"/>
        <v>70951.037333333312</v>
      </c>
      <c r="AF54" s="954">
        <f t="shared" si="19"/>
        <v>70433.146555555533</v>
      </c>
      <c r="AG54" s="954">
        <f t="shared" si="19"/>
        <v>69915.255777777755</v>
      </c>
      <c r="AH54" s="954">
        <f t="shared" si="19"/>
        <v>69397.364999999976</v>
      </c>
      <c r="AI54" s="954">
        <f t="shared" si="19"/>
        <v>68879.474222222198</v>
      </c>
      <c r="AJ54" s="954">
        <f t="shared" si="19"/>
        <v>68361.583444444419</v>
      </c>
      <c r="AK54" s="954">
        <f t="shared" si="19"/>
        <v>67843.69266666664</v>
      </c>
      <c r="AL54" s="954">
        <f t="shared" si="13"/>
        <v>61629.003333333305</v>
      </c>
      <c r="AM54" s="954">
        <f t="shared" si="13"/>
        <v>55414.313999999969</v>
      </c>
      <c r="AN54" s="954">
        <f t="shared" si="13"/>
        <v>49199.624666666634</v>
      </c>
      <c r="AO54" s="954">
        <f t="shared" si="13"/>
        <v>42984.935333333298</v>
      </c>
      <c r="AQ54" s="954">
        <f t="shared" si="8"/>
        <v>6214.6893333333428</v>
      </c>
      <c r="AR54" s="954">
        <f t="shared" si="17"/>
        <v>6214.6893333333355</v>
      </c>
      <c r="AS54" s="954">
        <f t="shared" si="17"/>
        <v>6214.6893333333355</v>
      </c>
      <c r="AT54" s="954">
        <f t="shared" si="17"/>
        <v>6214.6893333333355</v>
      </c>
      <c r="AU54" s="954">
        <f t="shared" si="17"/>
        <v>6214.6893333333355</v>
      </c>
    </row>
    <row r="55" spans="2:47">
      <c r="B55" s="937">
        <f t="shared" si="14"/>
        <v>44</v>
      </c>
      <c r="C55" s="951" t="s">
        <v>525</v>
      </c>
      <c r="D55" s="952">
        <v>31541.4</v>
      </c>
      <c r="E55" s="953">
        <v>39507</v>
      </c>
      <c r="F55" s="937">
        <v>5</v>
      </c>
      <c r="G55" s="937">
        <v>1.67</v>
      </c>
      <c r="H55" s="937">
        <v>525.69000000000005</v>
      </c>
      <c r="I55" s="938">
        <v>0</v>
      </c>
      <c r="J55" s="938">
        <v>0</v>
      </c>
      <c r="K55" s="954">
        <f t="shared" si="10"/>
        <v>0</v>
      </c>
      <c r="L55" s="954">
        <f t="shared" si="11"/>
        <v>0</v>
      </c>
      <c r="M55" s="954">
        <f t="shared" si="12"/>
        <v>0</v>
      </c>
      <c r="N55" s="954">
        <f t="shared" si="18"/>
        <v>0</v>
      </c>
      <c r="O55" s="954">
        <f t="shared" si="18"/>
        <v>0</v>
      </c>
      <c r="P55" s="954">
        <f t="shared" si="18"/>
        <v>0</v>
      </c>
      <c r="Q55" s="954">
        <f t="shared" si="18"/>
        <v>0</v>
      </c>
      <c r="R55" s="954">
        <f t="shared" si="18"/>
        <v>0</v>
      </c>
      <c r="S55" s="954">
        <f t="shared" si="18"/>
        <v>0</v>
      </c>
      <c r="T55" s="954">
        <f t="shared" si="18"/>
        <v>0</v>
      </c>
      <c r="U55" s="954">
        <f t="shared" si="18"/>
        <v>0</v>
      </c>
      <c r="V55" s="954">
        <f t="shared" si="18"/>
        <v>0</v>
      </c>
      <c r="W55" s="954">
        <f t="shared" si="18"/>
        <v>0</v>
      </c>
      <c r="X55" s="954">
        <f t="shared" si="18"/>
        <v>0</v>
      </c>
      <c r="Y55" s="954">
        <f t="shared" si="18"/>
        <v>0</v>
      </c>
      <c r="Z55" s="954">
        <f t="shared" si="18"/>
        <v>0</v>
      </c>
      <c r="AA55" s="954">
        <f t="shared" si="18"/>
        <v>0</v>
      </c>
      <c r="AB55" s="954">
        <f t="shared" si="18"/>
        <v>0</v>
      </c>
      <c r="AC55" s="954">
        <f t="shared" si="18"/>
        <v>0</v>
      </c>
      <c r="AD55" s="954">
        <f t="shared" si="19"/>
        <v>0</v>
      </c>
      <c r="AE55" s="954">
        <f t="shared" si="19"/>
        <v>0</v>
      </c>
      <c r="AF55" s="954">
        <f t="shared" si="19"/>
        <v>0</v>
      </c>
      <c r="AG55" s="954">
        <f t="shared" si="19"/>
        <v>0</v>
      </c>
      <c r="AH55" s="954">
        <f t="shared" si="19"/>
        <v>0</v>
      </c>
      <c r="AI55" s="954">
        <f t="shared" si="19"/>
        <v>0</v>
      </c>
      <c r="AJ55" s="954">
        <f t="shared" si="19"/>
        <v>0</v>
      </c>
      <c r="AK55" s="954">
        <f t="shared" si="19"/>
        <v>0</v>
      </c>
      <c r="AL55" s="954">
        <f t="shared" si="13"/>
        <v>0</v>
      </c>
      <c r="AM55" s="954">
        <f t="shared" si="13"/>
        <v>0</v>
      </c>
      <c r="AN55" s="954">
        <f t="shared" si="13"/>
        <v>0</v>
      </c>
      <c r="AO55" s="954">
        <f t="shared" si="13"/>
        <v>0</v>
      </c>
      <c r="AQ55" s="954">
        <f t="shared" si="8"/>
        <v>0</v>
      </c>
      <c r="AR55" s="954">
        <f t="shared" si="17"/>
        <v>0</v>
      </c>
      <c r="AS55" s="954">
        <f t="shared" si="17"/>
        <v>0</v>
      </c>
      <c r="AT55" s="954">
        <f t="shared" si="17"/>
        <v>0</v>
      </c>
      <c r="AU55" s="954">
        <f t="shared" si="17"/>
        <v>0</v>
      </c>
    </row>
    <row r="56" spans="2:47">
      <c r="B56" s="937">
        <f t="shared" si="14"/>
        <v>45</v>
      </c>
      <c r="C56" s="951" t="s">
        <v>526</v>
      </c>
      <c r="D56" s="952">
        <v>28101.87</v>
      </c>
      <c r="E56" s="953">
        <v>39721</v>
      </c>
      <c r="F56" s="937">
        <v>10</v>
      </c>
      <c r="G56" s="937">
        <v>0.83</v>
      </c>
      <c r="H56" s="937">
        <v>234.18</v>
      </c>
      <c r="I56" s="938">
        <v>13348.39</v>
      </c>
      <c r="J56" s="938">
        <v>2810.19</v>
      </c>
      <c r="K56" s="954">
        <f t="shared" si="10"/>
        <v>0</v>
      </c>
      <c r="L56" s="954">
        <f t="shared" si="11"/>
        <v>0</v>
      </c>
      <c r="M56" s="954">
        <f t="shared" si="12"/>
        <v>0</v>
      </c>
      <c r="N56" s="954">
        <f t="shared" si="18"/>
        <v>0</v>
      </c>
      <c r="O56" s="954">
        <f t="shared" si="18"/>
        <v>0</v>
      </c>
      <c r="P56" s="954">
        <f t="shared" si="18"/>
        <v>0</v>
      </c>
      <c r="Q56" s="954">
        <f t="shared" si="18"/>
        <v>0</v>
      </c>
      <c r="R56" s="954">
        <f t="shared" si="18"/>
        <v>0</v>
      </c>
      <c r="S56" s="954">
        <f t="shared" si="18"/>
        <v>0</v>
      </c>
      <c r="T56" s="954">
        <f t="shared" si="18"/>
        <v>0</v>
      </c>
      <c r="U56" s="954">
        <f t="shared" si="18"/>
        <v>0</v>
      </c>
      <c r="V56" s="954">
        <f t="shared" si="18"/>
        <v>0</v>
      </c>
      <c r="W56" s="954">
        <f t="shared" si="18"/>
        <v>0</v>
      </c>
      <c r="X56" s="954">
        <f t="shared" si="18"/>
        <v>0</v>
      </c>
      <c r="Y56" s="954">
        <f t="shared" si="18"/>
        <v>0</v>
      </c>
      <c r="Z56" s="954">
        <f t="shared" si="18"/>
        <v>0</v>
      </c>
      <c r="AA56" s="954">
        <f t="shared" si="18"/>
        <v>0</v>
      </c>
      <c r="AB56" s="954">
        <f t="shared" si="18"/>
        <v>0</v>
      </c>
      <c r="AC56" s="954">
        <f t="shared" si="18"/>
        <v>0</v>
      </c>
      <c r="AD56" s="954">
        <f t="shared" si="19"/>
        <v>0</v>
      </c>
      <c r="AE56" s="954">
        <f t="shared" si="19"/>
        <v>0</v>
      </c>
      <c r="AF56" s="954">
        <f t="shared" si="19"/>
        <v>0</v>
      </c>
      <c r="AG56" s="954">
        <f t="shared" si="19"/>
        <v>0</v>
      </c>
      <c r="AH56" s="954">
        <f t="shared" si="19"/>
        <v>0</v>
      </c>
      <c r="AI56" s="954">
        <f t="shared" si="19"/>
        <v>0</v>
      </c>
      <c r="AJ56" s="954">
        <f t="shared" si="19"/>
        <v>0</v>
      </c>
      <c r="AK56" s="954">
        <f t="shared" si="19"/>
        <v>0</v>
      </c>
      <c r="AL56" s="954">
        <f t="shared" si="13"/>
        <v>0</v>
      </c>
      <c r="AM56" s="954">
        <f t="shared" si="13"/>
        <v>0</v>
      </c>
      <c r="AN56" s="954">
        <f t="shared" si="13"/>
        <v>0</v>
      </c>
      <c r="AO56" s="954">
        <f t="shared" si="13"/>
        <v>0</v>
      </c>
      <c r="AQ56" s="954">
        <f t="shared" si="8"/>
        <v>0</v>
      </c>
      <c r="AR56" s="954">
        <f t="shared" si="17"/>
        <v>0</v>
      </c>
      <c r="AS56" s="954">
        <f t="shared" si="17"/>
        <v>0</v>
      </c>
      <c r="AT56" s="954">
        <f t="shared" si="17"/>
        <v>0</v>
      </c>
      <c r="AU56" s="954">
        <f t="shared" si="17"/>
        <v>0</v>
      </c>
    </row>
    <row r="57" spans="2:47">
      <c r="B57" s="937">
        <f t="shared" si="14"/>
        <v>46</v>
      </c>
      <c r="C57" s="951" t="s">
        <v>527</v>
      </c>
      <c r="D57" s="952">
        <v>10620</v>
      </c>
      <c r="E57" s="953">
        <v>39813</v>
      </c>
      <c r="F57" s="937">
        <v>10</v>
      </c>
      <c r="G57" s="937">
        <v>0.83</v>
      </c>
      <c r="H57" s="937">
        <v>88.5</v>
      </c>
      <c r="I57" s="938">
        <v>5310</v>
      </c>
      <c r="J57" s="938">
        <v>1062</v>
      </c>
      <c r="K57" s="954">
        <f t="shared" si="10"/>
        <v>0</v>
      </c>
      <c r="L57" s="954">
        <f t="shared" si="11"/>
        <v>0</v>
      </c>
      <c r="M57" s="954">
        <f t="shared" si="12"/>
        <v>0</v>
      </c>
      <c r="N57" s="954">
        <f t="shared" si="18"/>
        <v>0</v>
      </c>
      <c r="O57" s="954">
        <f t="shared" si="18"/>
        <v>0</v>
      </c>
      <c r="P57" s="954">
        <f t="shared" si="18"/>
        <v>0</v>
      </c>
      <c r="Q57" s="954">
        <f t="shared" si="18"/>
        <v>0</v>
      </c>
      <c r="R57" s="954">
        <f t="shared" si="18"/>
        <v>0</v>
      </c>
      <c r="S57" s="954">
        <f t="shared" si="18"/>
        <v>0</v>
      </c>
      <c r="T57" s="954">
        <f t="shared" si="18"/>
        <v>0</v>
      </c>
      <c r="U57" s="954">
        <f t="shared" si="18"/>
        <v>0</v>
      </c>
      <c r="V57" s="954">
        <f t="shared" si="18"/>
        <v>0</v>
      </c>
      <c r="W57" s="954">
        <f t="shared" si="18"/>
        <v>0</v>
      </c>
      <c r="X57" s="954">
        <f t="shared" si="18"/>
        <v>0</v>
      </c>
      <c r="Y57" s="954">
        <f t="shared" si="18"/>
        <v>0</v>
      </c>
      <c r="Z57" s="954">
        <f t="shared" si="18"/>
        <v>0</v>
      </c>
      <c r="AA57" s="954">
        <f t="shared" si="18"/>
        <v>0</v>
      </c>
      <c r="AB57" s="954">
        <f t="shared" si="18"/>
        <v>0</v>
      </c>
      <c r="AC57" s="954">
        <f t="shared" si="18"/>
        <v>0</v>
      </c>
      <c r="AD57" s="954">
        <f t="shared" si="19"/>
        <v>0</v>
      </c>
      <c r="AE57" s="954">
        <f t="shared" si="19"/>
        <v>0</v>
      </c>
      <c r="AF57" s="954">
        <f t="shared" si="19"/>
        <v>0</v>
      </c>
      <c r="AG57" s="954">
        <f t="shared" si="19"/>
        <v>0</v>
      </c>
      <c r="AH57" s="954">
        <f t="shared" si="19"/>
        <v>0</v>
      </c>
      <c r="AI57" s="954">
        <f t="shared" si="19"/>
        <v>0</v>
      </c>
      <c r="AJ57" s="954">
        <f t="shared" si="19"/>
        <v>0</v>
      </c>
      <c r="AK57" s="954">
        <f t="shared" si="19"/>
        <v>0</v>
      </c>
      <c r="AL57" s="954">
        <f t="shared" si="13"/>
        <v>0</v>
      </c>
      <c r="AM57" s="954">
        <f t="shared" si="13"/>
        <v>0</v>
      </c>
      <c r="AN57" s="954">
        <f t="shared" si="13"/>
        <v>0</v>
      </c>
      <c r="AO57" s="954">
        <f t="shared" si="13"/>
        <v>0</v>
      </c>
      <c r="AQ57" s="954">
        <f t="shared" si="8"/>
        <v>0</v>
      </c>
      <c r="AR57" s="954">
        <f t="shared" si="17"/>
        <v>0</v>
      </c>
      <c r="AS57" s="954">
        <f t="shared" si="17"/>
        <v>0</v>
      </c>
      <c r="AT57" s="954">
        <f t="shared" si="17"/>
        <v>0</v>
      </c>
      <c r="AU57" s="954">
        <f t="shared" si="17"/>
        <v>0</v>
      </c>
    </row>
    <row r="58" spans="2:47">
      <c r="B58" s="937">
        <f t="shared" si="14"/>
        <v>47</v>
      </c>
      <c r="C58" s="951" t="s">
        <v>528</v>
      </c>
      <c r="D58" s="952">
        <v>53570.82</v>
      </c>
      <c r="E58" s="953">
        <v>38322</v>
      </c>
      <c r="F58" s="937">
        <v>7</v>
      </c>
      <c r="G58" s="937">
        <v>1.19</v>
      </c>
      <c r="H58" s="937">
        <v>637.75</v>
      </c>
      <c r="I58" s="938">
        <v>0</v>
      </c>
      <c r="J58" s="938">
        <v>0</v>
      </c>
      <c r="K58" s="954">
        <f t="shared" si="10"/>
        <v>53570.82</v>
      </c>
      <c r="L58" s="954">
        <f t="shared" si="11"/>
        <v>637.74785714285713</v>
      </c>
      <c r="M58" s="954">
        <f t="shared" si="12"/>
        <v>0</v>
      </c>
      <c r="N58" s="954">
        <f t="shared" si="18"/>
        <v>0</v>
      </c>
      <c r="O58" s="954">
        <f t="shared" si="18"/>
        <v>0</v>
      </c>
      <c r="P58" s="954">
        <f t="shared" si="18"/>
        <v>0</v>
      </c>
      <c r="Q58" s="954">
        <f t="shared" si="18"/>
        <v>0</v>
      </c>
      <c r="R58" s="954">
        <f t="shared" si="18"/>
        <v>0</v>
      </c>
      <c r="S58" s="954">
        <f t="shared" si="18"/>
        <v>0</v>
      </c>
      <c r="T58" s="954">
        <f t="shared" si="18"/>
        <v>0</v>
      </c>
      <c r="U58" s="954">
        <f t="shared" si="18"/>
        <v>0</v>
      </c>
      <c r="V58" s="954">
        <f t="shared" si="18"/>
        <v>0</v>
      </c>
      <c r="W58" s="954">
        <f t="shared" si="18"/>
        <v>0</v>
      </c>
      <c r="X58" s="954">
        <f t="shared" si="18"/>
        <v>0</v>
      </c>
      <c r="Y58" s="954">
        <f t="shared" si="18"/>
        <v>0</v>
      </c>
      <c r="Z58" s="954">
        <f t="shared" si="18"/>
        <v>0</v>
      </c>
      <c r="AA58" s="954">
        <f t="shared" si="18"/>
        <v>0</v>
      </c>
      <c r="AB58" s="954">
        <f t="shared" si="18"/>
        <v>0</v>
      </c>
      <c r="AC58" s="954">
        <f t="shared" ref="N58:AC73" si="20">IF(AB58-$L58&gt;0,AB58-$L58,0)</f>
        <v>0</v>
      </c>
      <c r="AD58" s="954">
        <f t="shared" si="19"/>
        <v>0</v>
      </c>
      <c r="AE58" s="954">
        <f t="shared" si="19"/>
        <v>0</v>
      </c>
      <c r="AF58" s="954">
        <f t="shared" si="19"/>
        <v>0</v>
      </c>
      <c r="AG58" s="954">
        <f t="shared" si="19"/>
        <v>0</v>
      </c>
      <c r="AH58" s="954">
        <f t="shared" si="19"/>
        <v>0</v>
      </c>
      <c r="AI58" s="954">
        <f t="shared" si="19"/>
        <v>0</v>
      </c>
      <c r="AJ58" s="954">
        <f t="shared" si="19"/>
        <v>0</v>
      </c>
      <c r="AK58" s="954">
        <f t="shared" si="19"/>
        <v>0</v>
      </c>
      <c r="AL58" s="954">
        <f t="shared" si="13"/>
        <v>0</v>
      </c>
      <c r="AM58" s="954">
        <f t="shared" si="13"/>
        <v>0</v>
      </c>
      <c r="AN58" s="954">
        <f t="shared" si="13"/>
        <v>0</v>
      </c>
      <c r="AO58" s="954">
        <f t="shared" si="13"/>
        <v>0</v>
      </c>
      <c r="AQ58" s="954">
        <f t="shared" si="8"/>
        <v>0</v>
      </c>
      <c r="AR58" s="954">
        <f t="shared" si="17"/>
        <v>0</v>
      </c>
      <c r="AS58" s="954">
        <f t="shared" si="17"/>
        <v>0</v>
      </c>
      <c r="AT58" s="954">
        <f t="shared" si="17"/>
        <v>0</v>
      </c>
      <c r="AU58" s="954">
        <f t="shared" si="17"/>
        <v>0</v>
      </c>
    </row>
    <row r="59" spans="2:47">
      <c r="B59" s="937">
        <f t="shared" si="14"/>
        <v>48</v>
      </c>
      <c r="C59" s="951" t="s">
        <v>529</v>
      </c>
      <c r="D59" s="952">
        <v>43306</v>
      </c>
      <c r="E59" s="953">
        <v>38261</v>
      </c>
      <c r="F59" s="937">
        <v>10</v>
      </c>
      <c r="G59" s="937">
        <v>0.83</v>
      </c>
      <c r="H59" s="937">
        <v>360.88</v>
      </c>
      <c r="I59" s="938">
        <v>3608.83</v>
      </c>
      <c r="J59" s="938">
        <v>3608.83</v>
      </c>
      <c r="K59" s="954">
        <f t="shared" si="10"/>
        <v>43306</v>
      </c>
      <c r="L59" s="954">
        <f t="shared" si="11"/>
        <v>360.88333333333338</v>
      </c>
      <c r="M59" s="954">
        <v>0</v>
      </c>
      <c r="N59" s="954">
        <f t="shared" si="20"/>
        <v>0</v>
      </c>
      <c r="O59" s="954">
        <f t="shared" si="20"/>
        <v>0</v>
      </c>
      <c r="P59" s="954">
        <f t="shared" si="20"/>
        <v>0</v>
      </c>
      <c r="Q59" s="954">
        <f t="shared" si="20"/>
        <v>0</v>
      </c>
      <c r="R59" s="954">
        <f t="shared" si="20"/>
        <v>0</v>
      </c>
      <c r="S59" s="954">
        <f t="shared" si="20"/>
        <v>0</v>
      </c>
      <c r="T59" s="954">
        <f t="shared" si="20"/>
        <v>0</v>
      </c>
      <c r="U59" s="954">
        <f t="shared" si="20"/>
        <v>0</v>
      </c>
      <c r="V59" s="954">
        <f t="shared" si="20"/>
        <v>0</v>
      </c>
      <c r="W59" s="954">
        <f t="shared" si="20"/>
        <v>0</v>
      </c>
      <c r="X59" s="954">
        <f t="shared" si="20"/>
        <v>0</v>
      </c>
      <c r="Y59" s="954">
        <f t="shared" si="20"/>
        <v>0</v>
      </c>
      <c r="Z59" s="954">
        <f t="shared" si="20"/>
        <v>0</v>
      </c>
      <c r="AA59" s="954">
        <f t="shared" si="20"/>
        <v>0</v>
      </c>
      <c r="AB59" s="954">
        <f t="shared" si="20"/>
        <v>0</v>
      </c>
      <c r="AC59" s="954">
        <f t="shared" si="20"/>
        <v>0</v>
      </c>
      <c r="AD59" s="954">
        <f t="shared" si="19"/>
        <v>0</v>
      </c>
      <c r="AE59" s="954">
        <f t="shared" si="19"/>
        <v>0</v>
      </c>
      <c r="AF59" s="954">
        <f t="shared" si="19"/>
        <v>0</v>
      </c>
      <c r="AG59" s="954">
        <f t="shared" si="19"/>
        <v>0</v>
      </c>
      <c r="AH59" s="954">
        <f t="shared" si="19"/>
        <v>0</v>
      </c>
      <c r="AI59" s="954">
        <f t="shared" si="19"/>
        <v>0</v>
      </c>
      <c r="AJ59" s="954">
        <f t="shared" si="19"/>
        <v>0</v>
      </c>
      <c r="AK59" s="954">
        <f t="shared" si="19"/>
        <v>0</v>
      </c>
      <c r="AL59" s="954">
        <f t="shared" si="13"/>
        <v>0</v>
      </c>
      <c r="AM59" s="954">
        <f t="shared" si="13"/>
        <v>0</v>
      </c>
      <c r="AN59" s="954">
        <f t="shared" si="13"/>
        <v>0</v>
      </c>
      <c r="AO59" s="954">
        <f t="shared" si="13"/>
        <v>0</v>
      </c>
      <c r="AQ59" s="954">
        <f t="shared" si="8"/>
        <v>0</v>
      </c>
      <c r="AR59" s="954">
        <f t="shared" si="17"/>
        <v>0</v>
      </c>
      <c r="AS59" s="954">
        <f t="shared" si="17"/>
        <v>0</v>
      </c>
      <c r="AT59" s="954">
        <f t="shared" si="17"/>
        <v>0</v>
      </c>
      <c r="AU59" s="954">
        <f t="shared" si="17"/>
        <v>0</v>
      </c>
    </row>
    <row r="60" spans="2:47">
      <c r="B60" s="937">
        <f t="shared" si="14"/>
        <v>49</v>
      </c>
      <c r="C60" s="951" t="s">
        <v>530</v>
      </c>
      <c r="D60" s="952">
        <v>17430</v>
      </c>
      <c r="E60" s="953">
        <v>39772</v>
      </c>
      <c r="F60" s="937">
        <v>10</v>
      </c>
      <c r="G60" s="937">
        <v>0.83</v>
      </c>
      <c r="H60" s="937">
        <v>145.25</v>
      </c>
      <c r="I60" s="938">
        <v>8569.75</v>
      </c>
      <c r="J60" s="938">
        <v>1743</v>
      </c>
      <c r="K60" s="954">
        <f t="shared" si="10"/>
        <v>0</v>
      </c>
      <c r="L60" s="954">
        <f t="shared" si="11"/>
        <v>0</v>
      </c>
      <c r="M60" s="954">
        <f t="shared" si="12"/>
        <v>0</v>
      </c>
      <c r="N60" s="954">
        <f t="shared" si="20"/>
        <v>0</v>
      </c>
      <c r="O60" s="954">
        <f t="shared" si="20"/>
        <v>0</v>
      </c>
      <c r="P60" s="954">
        <f t="shared" si="20"/>
        <v>0</v>
      </c>
      <c r="Q60" s="954">
        <f t="shared" si="20"/>
        <v>0</v>
      </c>
      <c r="R60" s="954">
        <f t="shared" si="20"/>
        <v>0</v>
      </c>
      <c r="S60" s="954">
        <f t="shared" si="20"/>
        <v>0</v>
      </c>
      <c r="T60" s="954">
        <f t="shared" si="20"/>
        <v>0</v>
      </c>
      <c r="U60" s="954">
        <f t="shared" si="20"/>
        <v>0</v>
      </c>
      <c r="V60" s="954">
        <f t="shared" si="20"/>
        <v>0</v>
      </c>
      <c r="W60" s="954">
        <f t="shared" si="20"/>
        <v>0</v>
      </c>
      <c r="X60" s="954">
        <f t="shared" si="20"/>
        <v>0</v>
      </c>
      <c r="Y60" s="954">
        <f t="shared" si="20"/>
        <v>0</v>
      </c>
      <c r="Z60" s="954">
        <f t="shared" si="20"/>
        <v>0</v>
      </c>
      <c r="AA60" s="954">
        <f t="shared" si="20"/>
        <v>0</v>
      </c>
      <c r="AB60" s="954">
        <f t="shared" si="20"/>
        <v>0</v>
      </c>
      <c r="AC60" s="954">
        <f t="shared" si="20"/>
        <v>0</v>
      </c>
      <c r="AD60" s="954">
        <f t="shared" ref="AD60:AK75" si="21">IF(AC60-$L60&gt;0,AC60-$L60,0)</f>
        <v>0</v>
      </c>
      <c r="AE60" s="954">
        <f t="shared" si="21"/>
        <v>0</v>
      </c>
      <c r="AF60" s="954">
        <f t="shared" si="21"/>
        <v>0</v>
      </c>
      <c r="AG60" s="954">
        <f t="shared" si="21"/>
        <v>0</v>
      </c>
      <c r="AH60" s="954">
        <f t="shared" si="21"/>
        <v>0</v>
      </c>
      <c r="AI60" s="954">
        <f t="shared" si="21"/>
        <v>0</v>
      </c>
      <c r="AJ60" s="954">
        <f t="shared" si="21"/>
        <v>0</v>
      </c>
      <c r="AK60" s="954">
        <f t="shared" si="21"/>
        <v>0</v>
      </c>
      <c r="AL60" s="954">
        <f t="shared" si="13"/>
        <v>0</v>
      </c>
      <c r="AM60" s="954">
        <f t="shared" si="13"/>
        <v>0</v>
      </c>
      <c r="AN60" s="954">
        <f t="shared" si="13"/>
        <v>0</v>
      </c>
      <c r="AO60" s="954">
        <f t="shared" si="13"/>
        <v>0</v>
      </c>
      <c r="AQ60" s="954">
        <f t="shared" si="8"/>
        <v>0</v>
      </c>
      <c r="AR60" s="954">
        <f t="shared" si="17"/>
        <v>0</v>
      </c>
      <c r="AS60" s="954">
        <f t="shared" si="17"/>
        <v>0</v>
      </c>
      <c r="AT60" s="954">
        <f t="shared" si="17"/>
        <v>0</v>
      </c>
      <c r="AU60" s="954">
        <f t="shared" si="17"/>
        <v>0</v>
      </c>
    </row>
    <row r="61" spans="2:47">
      <c r="B61" s="937">
        <f t="shared" si="14"/>
        <v>50</v>
      </c>
      <c r="C61" s="951" t="s">
        <v>531</v>
      </c>
      <c r="D61" s="952">
        <v>11037.6</v>
      </c>
      <c r="E61" s="953">
        <v>37773</v>
      </c>
      <c r="F61" s="937">
        <v>2</v>
      </c>
      <c r="G61" s="937">
        <v>4.17</v>
      </c>
      <c r="H61" s="937">
        <v>459.9</v>
      </c>
      <c r="I61" s="938">
        <v>0</v>
      </c>
      <c r="J61" s="938">
        <v>0</v>
      </c>
      <c r="K61" s="954">
        <f t="shared" si="10"/>
        <v>0</v>
      </c>
      <c r="L61" s="954">
        <f t="shared" si="11"/>
        <v>0</v>
      </c>
      <c r="M61" s="954">
        <f t="shared" si="12"/>
        <v>0</v>
      </c>
      <c r="N61" s="954">
        <f t="shared" si="20"/>
        <v>0</v>
      </c>
      <c r="O61" s="954">
        <f t="shared" si="20"/>
        <v>0</v>
      </c>
      <c r="P61" s="954">
        <f t="shared" si="20"/>
        <v>0</v>
      </c>
      <c r="Q61" s="954">
        <f t="shared" si="20"/>
        <v>0</v>
      </c>
      <c r="R61" s="954">
        <f t="shared" si="20"/>
        <v>0</v>
      </c>
      <c r="S61" s="954">
        <f t="shared" si="20"/>
        <v>0</v>
      </c>
      <c r="T61" s="954">
        <f t="shared" si="20"/>
        <v>0</v>
      </c>
      <c r="U61" s="954">
        <f t="shared" si="20"/>
        <v>0</v>
      </c>
      <c r="V61" s="954">
        <f t="shared" si="20"/>
        <v>0</v>
      </c>
      <c r="W61" s="954">
        <f t="shared" si="20"/>
        <v>0</v>
      </c>
      <c r="X61" s="954">
        <f t="shared" si="20"/>
        <v>0</v>
      </c>
      <c r="Y61" s="954">
        <f t="shared" si="20"/>
        <v>0</v>
      </c>
      <c r="Z61" s="954">
        <f t="shared" si="20"/>
        <v>0</v>
      </c>
      <c r="AA61" s="954">
        <f t="shared" si="20"/>
        <v>0</v>
      </c>
      <c r="AB61" s="954">
        <f t="shared" si="20"/>
        <v>0</v>
      </c>
      <c r="AC61" s="954">
        <f t="shared" si="20"/>
        <v>0</v>
      </c>
      <c r="AD61" s="954">
        <f t="shared" si="21"/>
        <v>0</v>
      </c>
      <c r="AE61" s="954">
        <f t="shared" si="21"/>
        <v>0</v>
      </c>
      <c r="AF61" s="954">
        <f t="shared" si="21"/>
        <v>0</v>
      </c>
      <c r="AG61" s="954">
        <f t="shared" si="21"/>
        <v>0</v>
      </c>
      <c r="AH61" s="954">
        <f t="shared" si="21"/>
        <v>0</v>
      </c>
      <c r="AI61" s="954">
        <f t="shared" si="21"/>
        <v>0</v>
      </c>
      <c r="AJ61" s="954">
        <f t="shared" si="21"/>
        <v>0</v>
      </c>
      <c r="AK61" s="954">
        <f t="shared" si="21"/>
        <v>0</v>
      </c>
      <c r="AL61" s="954">
        <f t="shared" si="13"/>
        <v>0</v>
      </c>
      <c r="AM61" s="954">
        <f t="shared" si="13"/>
        <v>0</v>
      </c>
      <c r="AN61" s="954">
        <f t="shared" si="13"/>
        <v>0</v>
      </c>
      <c r="AO61" s="954">
        <f t="shared" si="13"/>
        <v>0</v>
      </c>
      <c r="AQ61" s="954">
        <f t="shared" si="8"/>
        <v>0</v>
      </c>
      <c r="AR61" s="954">
        <f t="shared" si="17"/>
        <v>0</v>
      </c>
      <c r="AS61" s="954">
        <f t="shared" si="17"/>
        <v>0</v>
      </c>
      <c r="AT61" s="954">
        <f t="shared" si="17"/>
        <v>0</v>
      </c>
      <c r="AU61" s="954">
        <f t="shared" si="17"/>
        <v>0</v>
      </c>
    </row>
    <row r="62" spans="2:47">
      <c r="B62" s="937">
        <f t="shared" si="14"/>
        <v>51</v>
      </c>
      <c r="C62" s="951" t="s">
        <v>531</v>
      </c>
      <c r="D62" s="952">
        <v>11037.6</v>
      </c>
      <c r="E62" s="953">
        <v>37773</v>
      </c>
      <c r="F62" s="937">
        <v>2</v>
      </c>
      <c r="G62" s="937">
        <v>4.17</v>
      </c>
      <c r="H62" s="937">
        <v>459.9</v>
      </c>
      <c r="I62" s="938">
        <v>0</v>
      </c>
      <c r="J62" s="938">
        <v>0</v>
      </c>
      <c r="K62" s="954">
        <f t="shared" si="10"/>
        <v>0</v>
      </c>
      <c r="L62" s="954">
        <f t="shared" si="11"/>
        <v>0</v>
      </c>
      <c r="M62" s="954">
        <f t="shared" si="12"/>
        <v>0</v>
      </c>
      <c r="N62" s="954">
        <f t="shared" si="20"/>
        <v>0</v>
      </c>
      <c r="O62" s="954">
        <f t="shared" si="20"/>
        <v>0</v>
      </c>
      <c r="P62" s="954">
        <f t="shared" si="20"/>
        <v>0</v>
      </c>
      <c r="Q62" s="954">
        <f t="shared" si="20"/>
        <v>0</v>
      </c>
      <c r="R62" s="954">
        <f t="shared" si="20"/>
        <v>0</v>
      </c>
      <c r="S62" s="954">
        <f t="shared" si="20"/>
        <v>0</v>
      </c>
      <c r="T62" s="954">
        <f t="shared" si="20"/>
        <v>0</v>
      </c>
      <c r="U62" s="954">
        <f t="shared" si="20"/>
        <v>0</v>
      </c>
      <c r="V62" s="954">
        <f t="shared" si="20"/>
        <v>0</v>
      </c>
      <c r="W62" s="954">
        <f t="shared" si="20"/>
        <v>0</v>
      </c>
      <c r="X62" s="954">
        <f t="shared" si="20"/>
        <v>0</v>
      </c>
      <c r="Y62" s="954">
        <f t="shared" si="20"/>
        <v>0</v>
      </c>
      <c r="Z62" s="954">
        <f t="shared" si="20"/>
        <v>0</v>
      </c>
      <c r="AA62" s="954">
        <f t="shared" si="20"/>
        <v>0</v>
      </c>
      <c r="AB62" s="954">
        <f t="shared" si="20"/>
        <v>0</v>
      </c>
      <c r="AC62" s="954">
        <f t="shared" si="20"/>
        <v>0</v>
      </c>
      <c r="AD62" s="954">
        <f t="shared" si="21"/>
        <v>0</v>
      </c>
      <c r="AE62" s="954">
        <f t="shared" si="21"/>
        <v>0</v>
      </c>
      <c r="AF62" s="954">
        <f t="shared" si="21"/>
        <v>0</v>
      </c>
      <c r="AG62" s="954">
        <f t="shared" si="21"/>
        <v>0</v>
      </c>
      <c r="AH62" s="954">
        <f t="shared" si="21"/>
        <v>0</v>
      </c>
      <c r="AI62" s="954">
        <f t="shared" si="21"/>
        <v>0</v>
      </c>
      <c r="AJ62" s="954">
        <f t="shared" si="21"/>
        <v>0</v>
      </c>
      <c r="AK62" s="954">
        <f t="shared" si="21"/>
        <v>0</v>
      </c>
      <c r="AL62" s="954">
        <f t="shared" si="13"/>
        <v>0</v>
      </c>
      <c r="AM62" s="954">
        <f t="shared" si="13"/>
        <v>0</v>
      </c>
      <c r="AN62" s="954">
        <f t="shared" si="13"/>
        <v>0</v>
      </c>
      <c r="AO62" s="954">
        <f t="shared" si="13"/>
        <v>0</v>
      </c>
      <c r="AQ62" s="954">
        <f t="shared" si="8"/>
        <v>0</v>
      </c>
      <c r="AR62" s="954">
        <f t="shared" si="17"/>
        <v>0</v>
      </c>
      <c r="AS62" s="954">
        <f t="shared" si="17"/>
        <v>0</v>
      </c>
      <c r="AT62" s="954">
        <f t="shared" si="17"/>
        <v>0</v>
      </c>
      <c r="AU62" s="954">
        <f t="shared" si="17"/>
        <v>0</v>
      </c>
    </row>
    <row r="63" spans="2:47">
      <c r="B63" s="937">
        <f t="shared" si="14"/>
        <v>52</v>
      </c>
      <c r="C63" s="951" t="s">
        <v>531</v>
      </c>
      <c r="D63" s="952">
        <v>11037.6</v>
      </c>
      <c r="E63" s="953">
        <v>37773</v>
      </c>
      <c r="F63" s="937">
        <v>2</v>
      </c>
      <c r="G63" s="937">
        <v>4.17</v>
      </c>
      <c r="H63" s="937">
        <v>459.9</v>
      </c>
      <c r="I63" s="938">
        <v>0</v>
      </c>
      <c r="J63" s="938">
        <v>0</v>
      </c>
      <c r="K63" s="954">
        <f t="shared" si="10"/>
        <v>0</v>
      </c>
      <c r="L63" s="954">
        <f t="shared" si="11"/>
        <v>0</v>
      </c>
      <c r="M63" s="954">
        <f t="shared" si="12"/>
        <v>0</v>
      </c>
      <c r="N63" s="954">
        <f t="shared" si="20"/>
        <v>0</v>
      </c>
      <c r="O63" s="954">
        <f t="shared" si="20"/>
        <v>0</v>
      </c>
      <c r="P63" s="954">
        <f t="shared" si="20"/>
        <v>0</v>
      </c>
      <c r="Q63" s="954">
        <f t="shared" si="20"/>
        <v>0</v>
      </c>
      <c r="R63" s="954">
        <f t="shared" si="20"/>
        <v>0</v>
      </c>
      <c r="S63" s="954">
        <f t="shared" si="20"/>
        <v>0</v>
      </c>
      <c r="T63" s="954">
        <f t="shared" si="20"/>
        <v>0</v>
      </c>
      <c r="U63" s="954">
        <f t="shared" si="20"/>
        <v>0</v>
      </c>
      <c r="V63" s="954">
        <f t="shared" si="20"/>
        <v>0</v>
      </c>
      <c r="W63" s="954">
        <f t="shared" si="20"/>
        <v>0</v>
      </c>
      <c r="X63" s="954">
        <f t="shared" si="20"/>
        <v>0</v>
      </c>
      <c r="Y63" s="954">
        <f t="shared" si="20"/>
        <v>0</v>
      </c>
      <c r="Z63" s="954">
        <f t="shared" si="20"/>
        <v>0</v>
      </c>
      <c r="AA63" s="954">
        <f t="shared" si="20"/>
        <v>0</v>
      </c>
      <c r="AB63" s="954">
        <f t="shared" si="20"/>
        <v>0</v>
      </c>
      <c r="AC63" s="954">
        <f t="shared" si="20"/>
        <v>0</v>
      </c>
      <c r="AD63" s="954">
        <f t="shared" si="21"/>
        <v>0</v>
      </c>
      <c r="AE63" s="954">
        <f t="shared" si="21"/>
        <v>0</v>
      </c>
      <c r="AF63" s="954">
        <f t="shared" si="21"/>
        <v>0</v>
      </c>
      <c r="AG63" s="954">
        <f t="shared" si="21"/>
        <v>0</v>
      </c>
      <c r="AH63" s="954">
        <f t="shared" si="21"/>
        <v>0</v>
      </c>
      <c r="AI63" s="954">
        <f t="shared" si="21"/>
        <v>0</v>
      </c>
      <c r="AJ63" s="954">
        <f t="shared" si="21"/>
        <v>0</v>
      </c>
      <c r="AK63" s="954">
        <f t="shared" si="21"/>
        <v>0</v>
      </c>
      <c r="AL63" s="954">
        <f t="shared" si="13"/>
        <v>0</v>
      </c>
      <c r="AM63" s="954">
        <f t="shared" si="13"/>
        <v>0</v>
      </c>
      <c r="AN63" s="954">
        <f t="shared" si="13"/>
        <v>0</v>
      </c>
      <c r="AO63" s="954">
        <f t="shared" si="13"/>
        <v>0</v>
      </c>
      <c r="AQ63" s="954">
        <f t="shared" si="8"/>
        <v>0</v>
      </c>
      <c r="AR63" s="954">
        <f t="shared" si="17"/>
        <v>0</v>
      </c>
      <c r="AS63" s="954">
        <f t="shared" si="17"/>
        <v>0</v>
      </c>
      <c r="AT63" s="954">
        <f t="shared" si="17"/>
        <v>0</v>
      </c>
      <c r="AU63" s="954">
        <f t="shared" si="17"/>
        <v>0</v>
      </c>
    </row>
    <row r="64" spans="2:47">
      <c r="B64" s="937">
        <f t="shared" si="14"/>
        <v>53</v>
      </c>
      <c r="C64" s="951" t="s">
        <v>531</v>
      </c>
      <c r="D64" s="952">
        <v>11037.6</v>
      </c>
      <c r="E64" s="953">
        <v>37773</v>
      </c>
      <c r="F64" s="937">
        <v>2</v>
      </c>
      <c r="G64" s="937">
        <v>4.17</v>
      </c>
      <c r="H64" s="937">
        <v>459.9</v>
      </c>
      <c r="I64" s="938">
        <v>0</v>
      </c>
      <c r="J64" s="938">
        <v>0</v>
      </c>
      <c r="K64" s="954">
        <f t="shared" si="10"/>
        <v>0</v>
      </c>
      <c r="L64" s="954">
        <f t="shared" si="11"/>
        <v>0</v>
      </c>
      <c r="M64" s="954">
        <f t="shared" si="12"/>
        <v>0</v>
      </c>
      <c r="N64" s="954">
        <f t="shared" si="20"/>
        <v>0</v>
      </c>
      <c r="O64" s="954">
        <f t="shared" si="20"/>
        <v>0</v>
      </c>
      <c r="P64" s="954">
        <f t="shared" si="20"/>
        <v>0</v>
      </c>
      <c r="Q64" s="954">
        <f t="shared" si="20"/>
        <v>0</v>
      </c>
      <c r="R64" s="954">
        <f t="shared" si="20"/>
        <v>0</v>
      </c>
      <c r="S64" s="954">
        <f t="shared" si="20"/>
        <v>0</v>
      </c>
      <c r="T64" s="954">
        <f t="shared" si="20"/>
        <v>0</v>
      </c>
      <c r="U64" s="954">
        <f t="shared" si="20"/>
        <v>0</v>
      </c>
      <c r="V64" s="954">
        <f t="shared" si="20"/>
        <v>0</v>
      </c>
      <c r="W64" s="954">
        <f t="shared" si="20"/>
        <v>0</v>
      </c>
      <c r="X64" s="954">
        <f t="shared" si="20"/>
        <v>0</v>
      </c>
      <c r="Y64" s="954">
        <f t="shared" si="20"/>
        <v>0</v>
      </c>
      <c r="Z64" s="954">
        <f t="shared" si="20"/>
        <v>0</v>
      </c>
      <c r="AA64" s="954">
        <f t="shared" si="20"/>
        <v>0</v>
      </c>
      <c r="AB64" s="954">
        <f t="shared" si="20"/>
        <v>0</v>
      </c>
      <c r="AC64" s="954">
        <f t="shared" si="20"/>
        <v>0</v>
      </c>
      <c r="AD64" s="954">
        <f t="shared" si="21"/>
        <v>0</v>
      </c>
      <c r="AE64" s="954">
        <f t="shared" si="21"/>
        <v>0</v>
      </c>
      <c r="AF64" s="954">
        <f t="shared" si="21"/>
        <v>0</v>
      </c>
      <c r="AG64" s="954">
        <f t="shared" si="21"/>
        <v>0</v>
      </c>
      <c r="AH64" s="954">
        <f t="shared" si="21"/>
        <v>0</v>
      </c>
      <c r="AI64" s="954">
        <f t="shared" si="21"/>
        <v>0</v>
      </c>
      <c r="AJ64" s="954">
        <f t="shared" si="21"/>
        <v>0</v>
      </c>
      <c r="AK64" s="954">
        <f t="shared" si="21"/>
        <v>0</v>
      </c>
      <c r="AL64" s="954">
        <f t="shared" si="13"/>
        <v>0</v>
      </c>
      <c r="AM64" s="954">
        <f t="shared" si="13"/>
        <v>0</v>
      </c>
      <c r="AN64" s="954">
        <f t="shared" si="13"/>
        <v>0</v>
      </c>
      <c r="AO64" s="954">
        <f t="shared" si="13"/>
        <v>0</v>
      </c>
      <c r="AQ64" s="954">
        <f t="shared" si="8"/>
        <v>0</v>
      </c>
      <c r="AR64" s="954">
        <f t="shared" si="17"/>
        <v>0</v>
      </c>
      <c r="AS64" s="954">
        <f t="shared" si="17"/>
        <v>0</v>
      </c>
      <c r="AT64" s="954">
        <f t="shared" si="17"/>
        <v>0</v>
      </c>
      <c r="AU64" s="954">
        <f t="shared" si="17"/>
        <v>0</v>
      </c>
    </row>
    <row r="65" spans="2:47">
      <c r="B65" s="937">
        <f t="shared" si="14"/>
        <v>54</v>
      </c>
      <c r="C65" s="951" t="s">
        <v>531</v>
      </c>
      <c r="D65" s="952">
        <v>11037.6</v>
      </c>
      <c r="E65" s="953">
        <v>37773</v>
      </c>
      <c r="F65" s="937">
        <v>2</v>
      </c>
      <c r="G65" s="937">
        <v>4.17</v>
      </c>
      <c r="H65" s="937">
        <v>459.9</v>
      </c>
      <c r="I65" s="938">
        <v>0</v>
      </c>
      <c r="J65" s="938">
        <v>0</v>
      </c>
      <c r="K65" s="954">
        <f t="shared" si="10"/>
        <v>0</v>
      </c>
      <c r="L65" s="954">
        <f t="shared" si="11"/>
        <v>0</v>
      </c>
      <c r="M65" s="954">
        <f t="shared" si="12"/>
        <v>0</v>
      </c>
      <c r="N65" s="954">
        <f t="shared" si="20"/>
        <v>0</v>
      </c>
      <c r="O65" s="954">
        <f t="shared" si="20"/>
        <v>0</v>
      </c>
      <c r="P65" s="954">
        <f t="shared" si="20"/>
        <v>0</v>
      </c>
      <c r="Q65" s="954">
        <f t="shared" si="20"/>
        <v>0</v>
      </c>
      <c r="R65" s="954">
        <f t="shared" si="20"/>
        <v>0</v>
      </c>
      <c r="S65" s="954">
        <f t="shared" si="20"/>
        <v>0</v>
      </c>
      <c r="T65" s="954">
        <f t="shared" si="20"/>
        <v>0</v>
      </c>
      <c r="U65" s="954">
        <f t="shared" si="20"/>
        <v>0</v>
      </c>
      <c r="V65" s="954">
        <f t="shared" si="20"/>
        <v>0</v>
      </c>
      <c r="W65" s="954">
        <f t="shared" si="20"/>
        <v>0</v>
      </c>
      <c r="X65" s="954">
        <f t="shared" si="20"/>
        <v>0</v>
      </c>
      <c r="Y65" s="954">
        <f t="shared" si="20"/>
        <v>0</v>
      </c>
      <c r="Z65" s="954">
        <f t="shared" si="20"/>
        <v>0</v>
      </c>
      <c r="AA65" s="954">
        <f t="shared" si="20"/>
        <v>0</v>
      </c>
      <c r="AB65" s="954">
        <f t="shared" si="20"/>
        <v>0</v>
      </c>
      <c r="AC65" s="954">
        <f t="shared" si="20"/>
        <v>0</v>
      </c>
      <c r="AD65" s="954">
        <f t="shared" si="21"/>
        <v>0</v>
      </c>
      <c r="AE65" s="954">
        <f t="shared" si="21"/>
        <v>0</v>
      </c>
      <c r="AF65" s="954">
        <f t="shared" si="21"/>
        <v>0</v>
      </c>
      <c r="AG65" s="954">
        <f t="shared" si="21"/>
        <v>0</v>
      </c>
      <c r="AH65" s="954">
        <f t="shared" si="21"/>
        <v>0</v>
      </c>
      <c r="AI65" s="954">
        <f t="shared" si="21"/>
        <v>0</v>
      </c>
      <c r="AJ65" s="954">
        <f t="shared" si="21"/>
        <v>0</v>
      </c>
      <c r="AK65" s="954">
        <f t="shared" si="21"/>
        <v>0</v>
      </c>
      <c r="AL65" s="954">
        <f t="shared" si="13"/>
        <v>0</v>
      </c>
      <c r="AM65" s="954">
        <f t="shared" si="13"/>
        <v>0</v>
      </c>
      <c r="AN65" s="954">
        <f t="shared" si="13"/>
        <v>0</v>
      </c>
      <c r="AO65" s="954">
        <f t="shared" si="13"/>
        <v>0</v>
      </c>
      <c r="AQ65" s="954">
        <f t="shared" si="8"/>
        <v>0</v>
      </c>
      <c r="AR65" s="954">
        <f t="shared" si="17"/>
        <v>0</v>
      </c>
      <c r="AS65" s="954">
        <f t="shared" si="17"/>
        <v>0</v>
      </c>
      <c r="AT65" s="954">
        <f t="shared" si="17"/>
        <v>0</v>
      </c>
      <c r="AU65" s="954">
        <f t="shared" si="17"/>
        <v>0</v>
      </c>
    </row>
    <row r="66" spans="2:47">
      <c r="B66" s="937">
        <f t="shared" si="14"/>
        <v>55</v>
      </c>
      <c r="C66" s="951" t="s">
        <v>531</v>
      </c>
      <c r="D66" s="952">
        <v>11037.6</v>
      </c>
      <c r="E66" s="953">
        <v>37773</v>
      </c>
      <c r="F66" s="937">
        <v>2</v>
      </c>
      <c r="G66" s="937">
        <v>4.17</v>
      </c>
      <c r="H66" s="937">
        <v>459.9</v>
      </c>
      <c r="I66" s="938">
        <v>0</v>
      </c>
      <c r="J66" s="938">
        <v>0</v>
      </c>
      <c r="K66" s="954">
        <f t="shared" si="10"/>
        <v>0</v>
      </c>
      <c r="L66" s="954">
        <f t="shared" si="11"/>
        <v>0</v>
      </c>
      <c r="M66" s="954">
        <f t="shared" si="12"/>
        <v>0</v>
      </c>
      <c r="N66" s="954">
        <f t="shared" si="20"/>
        <v>0</v>
      </c>
      <c r="O66" s="954">
        <f t="shared" si="20"/>
        <v>0</v>
      </c>
      <c r="P66" s="954">
        <f t="shared" si="20"/>
        <v>0</v>
      </c>
      <c r="Q66" s="954">
        <f t="shared" si="20"/>
        <v>0</v>
      </c>
      <c r="R66" s="954">
        <f t="shared" si="20"/>
        <v>0</v>
      </c>
      <c r="S66" s="954">
        <f t="shared" si="20"/>
        <v>0</v>
      </c>
      <c r="T66" s="954">
        <f t="shared" si="20"/>
        <v>0</v>
      </c>
      <c r="U66" s="954">
        <f t="shared" si="20"/>
        <v>0</v>
      </c>
      <c r="V66" s="954">
        <f t="shared" si="20"/>
        <v>0</v>
      </c>
      <c r="W66" s="954">
        <f t="shared" si="20"/>
        <v>0</v>
      </c>
      <c r="X66" s="954">
        <f t="shared" si="20"/>
        <v>0</v>
      </c>
      <c r="Y66" s="954">
        <f t="shared" si="20"/>
        <v>0</v>
      </c>
      <c r="Z66" s="954">
        <f t="shared" si="20"/>
        <v>0</v>
      </c>
      <c r="AA66" s="954">
        <f t="shared" si="20"/>
        <v>0</v>
      </c>
      <c r="AB66" s="954">
        <f t="shared" si="20"/>
        <v>0</v>
      </c>
      <c r="AC66" s="954">
        <f t="shared" si="20"/>
        <v>0</v>
      </c>
      <c r="AD66" s="954">
        <f t="shared" si="21"/>
        <v>0</v>
      </c>
      <c r="AE66" s="954">
        <f t="shared" si="21"/>
        <v>0</v>
      </c>
      <c r="AF66" s="954">
        <f t="shared" si="21"/>
        <v>0</v>
      </c>
      <c r="AG66" s="954">
        <f t="shared" si="21"/>
        <v>0</v>
      </c>
      <c r="AH66" s="954">
        <f t="shared" si="21"/>
        <v>0</v>
      </c>
      <c r="AI66" s="954">
        <f t="shared" si="21"/>
        <v>0</v>
      </c>
      <c r="AJ66" s="954">
        <f t="shared" si="21"/>
        <v>0</v>
      </c>
      <c r="AK66" s="954">
        <f t="shared" si="21"/>
        <v>0</v>
      </c>
      <c r="AL66" s="954">
        <f t="shared" si="13"/>
        <v>0</v>
      </c>
      <c r="AM66" s="954">
        <f t="shared" si="13"/>
        <v>0</v>
      </c>
      <c r="AN66" s="954">
        <f t="shared" si="13"/>
        <v>0</v>
      </c>
      <c r="AO66" s="954">
        <f t="shared" si="13"/>
        <v>0</v>
      </c>
      <c r="AQ66" s="954">
        <f t="shared" si="8"/>
        <v>0</v>
      </c>
      <c r="AR66" s="954">
        <f t="shared" si="17"/>
        <v>0</v>
      </c>
      <c r="AS66" s="954">
        <f t="shared" si="17"/>
        <v>0</v>
      </c>
      <c r="AT66" s="954">
        <f t="shared" si="17"/>
        <v>0</v>
      </c>
      <c r="AU66" s="954">
        <f t="shared" si="17"/>
        <v>0</v>
      </c>
    </row>
    <row r="67" spans="2:47">
      <c r="B67" s="937">
        <f t="shared" si="14"/>
        <v>56</v>
      </c>
      <c r="C67" s="951" t="s">
        <v>531</v>
      </c>
      <c r="D67" s="952">
        <v>11037.6</v>
      </c>
      <c r="E67" s="953">
        <v>37773</v>
      </c>
      <c r="F67" s="937">
        <v>2</v>
      </c>
      <c r="G67" s="937">
        <v>4.17</v>
      </c>
      <c r="H67" s="937">
        <v>459.9</v>
      </c>
      <c r="I67" s="938">
        <v>0</v>
      </c>
      <c r="J67" s="938">
        <v>0</v>
      </c>
      <c r="K67" s="954">
        <f t="shared" si="10"/>
        <v>0</v>
      </c>
      <c r="L67" s="954">
        <f t="shared" si="11"/>
        <v>0</v>
      </c>
      <c r="M67" s="954">
        <f t="shared" si="12"/>
        <v>0</v>
      </c>
      <c r="N67" s="954">
        <f t="shared" si="20"/>
        <v>0</v>
      </c>
      <c r="O67" s="954">
        <f t="shared" si="20"/>
        <v>0</v>
      </c>
      <c r="P67" s="954">
        <f t="shared" si="20"/>
        <v>0</v>
      </c>
      <c r="Q67" s="954">
        <f t="shared" si="20"/>
        <v>0</v>
      </c>
      <c r="R67" s="954">
        <f t="shared" si="20"/>
        <v>0</v>
      </c>
      <c r="S67" s="954">
        <f t="shared" si="20"/>
        <v>0</v>
      </c>
      <c r="T67" s="954">
        <f t="shared" si="20"/>
        <v>0</v>
      </c>
      <c r="U67" s="954">
        <f t="shared" si="20"/>
        <v>0</v>
      </c>
      <c r="V67" s="954">
        <f t="shared" si="20"/>
        <v>0</v>
      </c>
      <c r="W67" s="954">
        <f t="shared" si="20"/>
        <v>0</v>
      </c>
      <c r="X67" s="954">
        <f t="shared" si="20"/>
        <v>0</v>
      </c>
      <c r="Y67" s="954">
        <f t="shared" si="20"/>
        <v>0</v>
      </c>
      <c r="Z67" s="954">
        <f t="shared" si="20"/>
        <v>0</v>
      </c>
      <c r="AA67" s="954">
        <f t="shared" si="20"/>
        <v>0</v>
      </c>
      <c r="AB67" s="954">
        <f t="shared" si="20"/>
        <v>0</v>
      </c>
      <c r="AC67" s="954">
        <f t="shared" si="20"/>
        <v>0</v>
      </c>
      <c r="AD67" s="954">
        <f t="shared" si="21"/>
        <v>0</v>
      </c>
      <c r="AE67" s="954">
        <f t="shared" si="21"/>
        <v>0</v>
      </c>
      <c r="AF67" s="954">
        <f t="shared" si="21"/>
        <v>0</v>
      </c>
      <c r="AG67" s="954">
        <f t="shared" si="21"/>
        <v>0</v>
      </c>
      <c r="AH67" s="954">
        <f t="shared" si="21"/>
        <v>0</v>
      </c>
      <c r="AI67" s="954">
        <f t="shared" si="21"/>
        <v>0</v>
      </c>
      <c r="AJ67" s="954">
        <f t="shared" si="21"/>
        <v>0</v>
      </c>
      <c r="AK67" s="954">
        <f t="shared" si="21"/>
        <v>0</v>
      </c>
      <c r="AL67" s="954">
        <f t="shared" si="13"/>
        <v>0</v>
      </c>
      <c r="AM67" s="954">
        <f t="shared" si="13"/>
        <v>0</v>
      </c>
      <c r="AN67" s="954">
        <f t="shared" si="13"/>
        <v>0</v>
      </c>
      <c r="AO67" s="954">
        <f t="shared" si="13"/>
        <v>0</v>
      </c>
      <c r="AQ67" s="954">
        <f t="shared" si="8"/>
        <v>0</v>
      </c>
      <c r="AR67" s="954">
        <f t="shared" si="17"/>
        <v>0</v>
      </c>
      <c r="AS67" s="954">
        <f t="shared" si="17"/>
        <v>0</v>
      </c>
      <c r="AT67" s="954">
        <f t="shared" si="17"/>
        <v>0</v>
      </c>
      <c r="AU67" s="954">
        <f t="shared" si="17"/>
        <v>0</v>
      </c>
    </row>
    <row r="68" spans="2:47">
      <c r="B68" s="937">
        <f t="shared" si="14"/>
        <v>57</v>
      </c>
      <c r="C68" s="951" t="s">
        <v>531</v>
      </c>
      <c r="D68" s="952">
        <v>11037.6</v>
      </c>
      <c r="E68" s="953">
        <v>37773</v>
      </c>
      <c r="F68" s="937">
        <v>2</v>
      </c>
      <c r="G68" s="937">
        <v>4.17</v>
      </c>
      <c r="H68" s="937">
        <v>459.9</v>
      </c>
      <c r="I68" s="938">
        <v>0</v>
      </c>
      <c r="J68" s="938">
        <v>0</v>
      </c>
      <c r="K68" s="954">
        <f t="shared" si="10"/>
        <v>0</v>
      </c>
      <c r="L68" s="954">
        <f t="shared" si="11"/>
        <v>0</v>
      </c>
      <c r="M68" s="954">
        <f t="shared" si="12"/>
        <v>0</v>
      </c>
      <c r="N68" s="954">
        <f t="shared" si="20"/>
        <v>0</v>
      </c>
      <c r="O68" s="954">
        <f t="shared" si="20"/>
        <v>0</v>
      </c>
      <c r="P68" s="954">
        <f t="shared" si="20"/>
        <v>0</v>
      </c>
      <c r="Q68" s="954">
        <f t="shared" si="20"/>
        <v>0</v>
      </c>
      <c r="R68" s="954">
        <f t="shared" si="20"/>
        <v>0</v>
      </c>
      <c r="S68" s="954">
        <f t="shared" si="20"/>
        <v>0</v>
      </c>
      <c r="T68" s="954">
        <f t="shared" si="20"/>
        <v>0</v>
      </c>
      <c r="U68" s="954">
        <f t="shared" si="20"/>
        <v>0</v>
      </c>
      <c r="V68" s="954">
        <f t="shared" si="20"/>
        <v>0</v>
      </c>
      <c r="W68" s="954">
        <f t="shared" si="20"/>
        <v>0</v>
      </c>
      <c r="X68" s="954">
        <f t="shared" si="20"/>
        <v>0</v>
      </c>
      <c r="Y68" s="954">
        <f t="shared" si="20"/>
        <v>0</v>
      </c>
      <c r="Z68" s="954">
        <f t="shared" si="20"/>
        <v>0</v>
      </c>
      <c r="AA68" s="954">
        <f t="shared" si="20"/>
        <v>0</v>
      </c>
      <c r="AB68" s="954">
        <f t="shared" si="20"/>
        <v>0</v>
      </c>
      <c r="AC68" s="954">
        <f t="shared" si="20"/>
        <v>0</v>
      </c>
      <c r="AD68" s="954">
        <f t="shared" si="21"/>
        <v>0</v>
      </c>
      <c r="AE68" s="954">
        <f t="shared" si="21"/>
        <v>0</v>
      </c>
      <c r="AF68" s="954">
        <f t="shared" si="21"/>
        <v>0</v>
      </c>
      <c r="AG68" s="954">
        <f t="shared" si="21"/>
        <v>0</v>
      </c>
      <c r="AH68" s="954">
        <f t="shared" si="21"/>
        <v>0</v>
      </c>
      <c r="AI68" s="954">
        <f t="shared" si="21"/>
        <v>0</v>
      </c>
      <c r="AJ68" s="954">
        <f t="shared" si="21"/>
        <v>0</v>
      </c>
      <c r="AK68" s="954">
        <f t="shared" si="21"/>
        <v>0</v>
      </c>
      <c r="AL68" s="954">
        <f t="shared" si="13"/>
        <v>0</v>
      </c>
      <c r="AM68" s="954">
        <f t="shared" si="13"/>
        <v>0</v>
      </c>
      <c r="AN68" s="954">
        <f t="shared" si="13"/>
        <v>0</v>
      </c>
      <c r="AO68" s="954">
        <f t="shared" si="13"/>
        <v>0</v>
      </c>
      <c r="AQ68" s="954">
        <f t="shared" si="8"/>
        <v>0</v>
      </c>
      <c r="AR68" s="954">
        <f t="shared" si="17"/>
        <v>0</v>
      </c>
      <c r="AS68" s="954">
        <f t="shared" si="17"/>
        <v>0</v>
      </c>
      <c r="AT68" s="954">
        <f t="shared" si="17"/>
        <v>0</v>
      </c>
      <c r="AU68" s="954">
        <f t="shared" si="17"/>
        <v>0</v>
      </c>
    </row>
    <row r="69" spans="2:47">
      <c r="B69" s="937">
        <f t="shared" si="14"/>
        <v>58</v>
      </c>
      <c r="C69" s="951" t="s">
        <v>531</v>
      </c>
      <c r="D69" s="952">
        <v>11037.6</v>
      </c>
      <c r="E69" s="953">
        <v>37773</v>
      </c>
      <c r="F69" s="937">
        <v>2</v>
      </c>
      <c r="G69" s="937">
        <v>4.17</v>
      </c>
      <c r="H69" s="937">
        <v>459.9</v>
      </c>
      <c r="I69" s="938">
        <v>0</v>
      </c>
      <c r="J69" s="938">
        <v>0</v>
      </c>
      <c r="K69" s="954">
        <f t="shared" si="10"/>
        <v>0</v>
      </c>
      <c r="L69" s="954">
        <f t="shared" si="11"/>
        <v>0</v>
      </c>
      <c r="M69" s="954">
        <f t="shared" si="12"/>
        <v>0</v>
      </c>
      <c r="N69" s="954">
        <f t="shared" si="20"/>
        <v>0</v>
      </c>
      <c r="O69" s="954">
        <f t="shared" si="20"/>
        <v>0</v>
      </c>
      <c r="P69" s="954">
        <f t="shared" si="20"/>
        <v>0</v>
      </c>
      <c r="Q69" s="954">
        <f t="shared" si="20"/>
        <v>0</v>
      </c>
      <c r="R69" s="954">
        <f t="shared" si="20"/>
        <v>0</v>
      </c>
      <c r="S69" s="954">
        <f t="shared" si="20"/>
        <v>0</v>
      </c>
      <c r="T69" s="954">
        <f t="shared" si="20"/>
        <v>0</v>
      </c>
      <c r="U69" s="954">
        <f t="shared" si="20"/>
        <v>0</v>
      </c>
      <c r="V69" s="954">
        <f t="shared" si="20"/>
        <v>0</v>
      </c>
      <c r="W69" s="954">
        <f t="shared" si="20"/>
        <v>0</v>
      </c>
      <c r="X69" s="954">
        <f t="shared" si="20"/>
        <v>0</v>
      </c>
      <c r="Y69" s="954">
        <f t="shared" si="20"/>
        <v>0</v>
      </c>
      <c r="Z69" s="954">
        <f t="shared" si="20"/>
        <v>0</v>
      </c>
      <c r="AA69" s="954">
        <f t="shared" si="20"/>
        <v>0</v>
      </c>
      <c r="AB69" s="954">
        <f t="shared" si="20"/>
        <v>0</v>
      </c>
      <c r="AC69" s="954">
        <f t="shared" si="20"/>
        <v>0</v>
      </c>
      <c r="AD69" s="954">
        <f t="shared" si="21"/>
        <v>0</v>
      </c>
      <c r="AE69" s="954">
        <f t="shared" si="21"/>
        <v>0</v>
      </c>
      <c r="AF69" s="954">
        <f t="shared" si="21"/>
        <v>0</v>
      </c>
      <c r="AG69" s="954">
        <f t="shared" si="21"/>
        <v>0</v>
      </c>
      <c r="AH69" s="954">
        <f t="shared" si="21"/>
        <v>0</v>
      </c>
      <c r="AI69" s="954">
        <f t="shared" si="21"/>
        <v>0</v>
      </c>
      <c r="AJ69" s="954">
        <f t="shared" si="21"/>
        <v>0</v>
      </c>
      <c r="AK69" s="954">
        <f t="shared" si="21"/>
        <v>0</v>
      </c>
      <c r="AL69" s="954">
        <f t="shared" si="13"/>
        <v>0</v>
      </c>
      <c r="AM69" s="954">
        <f t="shared" si="13"/>
        <v>0</v>
      </c>
      <c r="AN69" s="954">
        <f t="shared" si="13"/>
        <v>0</v>
      </c>
      <c r="AO69" s="954">
        <f t="shared" si="13"/>
        <v>0</v>
      </c>
      <c r="AQ69" s="954">
        <f t="shared" si="8"/>
        <v>0</v>
      </c>
      <c r="AR69" s="954">
        <f t="shared" si="17"/>
        <v>0</v>
      </c>
      <c r="AS69" s="954">
        <f t="shared" si="17"/>
        <v>0</v>
      </c>
      <c r="AT69" s="954">
        <f t="shared" si="17"/>
        <v>0</v>
      </c>
      <c r="AU69" s="954">
        <f t="shared" si="17"/>
        <v>0</v>
      </c>
    </row>
    <row r="70" spans="2:47">
      <c r="B70" s="937">
        <f t="shared" si="14"/>
        <v>59</v>
      </c>
      <c r="C70" s="951" t="s">
        <v>532</v>
      </c>
      <c r="D70" s="952">
        <v>11037.6</v>
      </c>
      <c r="E70" s="953">
        <v>37773</v>
      </c>
      <c r="F70" s="937">
        <v>2</v>
      </c>
      <c r="G70" s="937">
        <v>4.17</v>
      </c>
      <c r="H70" s="937">
        <v>459.9</v>
      </c>
      <c r="I70" s="938">
        <v>0</v>
      </c>
      <c r="J70" s="938">
        <v>0</v>
      </c>
      <c r="K70" s="954">
        <f t="shared" si="10"/>
        <v>0</v>
      </c>
      <c r="L70" s="954">
        <f t="shared" si="11"/>
        <v>0</v>
      </c>
      <c r="M70" s="954">
        <f t="shared" si="12"/>
        <v>0</v>
      </c>
      <c r="N70" s="954">
        <f t="shared" si="20"/>
        <v>0</v>
      </c>
      <c r="O70" s="954">
        <f t="shared" si="20"/>
        <v>0</v>
      </c>
      <c r="P70" s="954">
        <f t="shared" si="20"/>
        <v>0</v>
      </c>
      <c r="Q70" s="954">
        <f t="shared" si="20"/>
        <v>0</v>
      </c>
      <c r="R70" s="954">
        <f t="shared" si="20"/>
        <v>0</v>
      </c>
      <c r="S70" s="954">
        <f t="shared" si="20"/>
        <v>0</v>
      </c>
      <c r="T70" s="954">
        <f t="shared" si="20"/>
        <v>0</v>
      </c>
      <c r="U70" s="954">
        <f t="shared" si="20"/>
        <v>0</v>
      </c>
      <c r="V70" s="954">
        <f t="shared" si="20"/>
        <v>0</v>
      </c>
      <c r="W70" s="954">
        <f t="shared" si="20"/>
        <v>0</v>
      </c>
      <c r="X70" s="954">
        <f t="shared" si="20"/>
        <v>0</v>
      </c>
      <c r="Y70" s="954">
        <f t="shared" si="20"/>
        <v>0</v>
      </c>
      <c r="Z70" s="954">
        <f t="shared" si="20"/>
        <v>0</v>
      </c>
      <c r="AA70" s="954">
        <f t="shared" si="20"/>
        <v>0</v>
      </c>
      <c r="AB70" s="954">
        <f t="shared" si="20"/>
        <v>0</v>
      </c>
      <c r="AC70" s="954">
        <f t="shared" si="20"/>
        <v>0</v>
      </c>
      <c r="AD70" s="954">
        <f t="shared" si="21"/>
        <v>0</v>
      </c>
      <c r="AE70" s="954">
        <f t="shared" si="21"/>
        <v>0</v>
      </c>
      <c r="AF70" s="954">
        <f t="shared" si="21"/>
        <v>0</v>
      </c>
      <c r="AG70" s="954">
        <f t="shared" si="21"/>
        <v>0</v>
      </c>
      <c r="AH70" s="954">
        <f t="shared" si="21"/>
        <v>0</v>
      </c>
      <c r="AI70" s="954">
        <f t="shared" si="21"/>
        <v>0</v>
      </c>
      <c r="AJ70" s="954">
        <f t="shared" si="21"/>
        <v>0</v>
      </c>
      <c r="AK70" s="954">
        <f t="shared" si="21"/>
        <v>0</v>
      </c>
      <c r="AL70" s="954">
        <f t="shared" si="13"/>
        <v>0</v>
      </c>
      <c r="AM70" s="954">
        <f t="shared" si="13"/>
        <v>0</v>
      </c>
      <c r="AN70" s="954">
        <f t="shared" si="13"/>
        <v>0</v>
      </c>
      <c r="AO70" s="954">
        <f t="shared" si="13"/>
        <v>0</v>
      </c>
      <c r="AQ70" s="954">
        <f t="shared" si="8"/>
        <v>0</v>
      </c>
      <c r="AR70" s="954">
        <f t="shared" si="17"/>
        <v>0</v>
      </c>
      <c r="AS70" s="954">
        <f t="shared" si="17"/>
        <v>0</v>
      </c>
      <c r="AT70" s="954">
        <f t="shared" si="17"/>
        <v>0</v>
      </c>
      <c r="AU70" s="954">
        <f t="shared" si="17"/>
        <v>0</v>
      </c>
    </row>
    <row r="71" spans="2:47">
      <c r="B71" s="937">
        <f t="shared" si="14"/>
        <v>60</v>
      </c>
      <c r="C71" s="951" t="s">
        <v>532</v>
      </c>
      <c r="D71" s="952">
        <v>11037.6</v>
      </c>
      <c r="E71" s="953">
        <v>37773</v>
      </c>
      <c r="F71" s="937">
        <v>2</v>
      </c>
      <c r="G71" s="937">
        <v>4.17</v>
      </c>
      <c r="H71" s="937">
        <v>459.9</v>
      </c>
      <c r="I71" s="938">
        <v>0</v>
      </c>
      <c r="J71" s="938">
        <v>0</v>
      </c>
      <c r="K71" s="954">
        <f t="shared" si="10"/>
        <v>0</v>
      </c>
      <c r="L71" s="954">
        <f t="shared" si="11"/>
        <v>0</v>
      </c>
      <c r="M71" s="954">
        <f t="shared" si="12"/>
        <v>0</v>
      </c>
      <c r="N71" s="954">
        <f t="shared" si="20"/>
        <v>0</v>
      </c>
      <c r="O71" s="954">
        <f t="shared" si="20"/>
        <v>0</v>
      </c>
      <c r="P71" s="954">
        <f t="shared" si="20"/>
        <v>0</v>
      </c>
      <c r="Q71" s="954">
        <f t="shared" si="20"/>
        <v>0</v>
      </c>
      <c r="R71" s="954">
        <f t="shared" si="20"/>
        <v>0</v>
      </c>
      <c r="S71" s="954">
        <f t="shared" si="20"/>
        <v>0</v>
      </c>
      <c r="T71" s="954">
        <f t="shared" si="20"/>
        <v>0</v>
      </c>
      <c r="U71" s="954">
        <f t="shared" si="20"/>
        <v>0</v>
      </c>
      <c r="V71" s="954">
        <f t="shared" si="20"/>
        <v>0</v>
      </c>
      <c r="W71" s="954">
        <f t="shared" si="20"/>
        <v>0</v>
      </c>
      <c r="X71" s="954">
        <f t="shared" si="20"/>
        <v>0</v>
      </c>
      <c r="Y71" s="954">
        <f t="shared" si="20"/>
        <v>0</v>
      </c>
      <c r="Z71" s="954">
        <f t="shared" si="20"/>
        <v>0</v>
      </c>
      <c r="AA71" s="954">
        <f t="shared" si="20"/>
        <v>0</v>
      </c>
      <c r="AB71" s="954">
        <f t="shared" si="20"/>
        <v>0</v>
      </c>
      <c r="AC71" s="954">
        <f t="shared" si="20"/>
        <v>0</v>
      </c>
      <c r="AD71" s="954">
        <f t="shared" si="21"/>
        <v>0</v>
      </c>
      <c r="AE71" s="954">
        <f t="shared" si="21"/>
        <v>0</v>
      </c>
      <c r="AF71" s="954">
        <f t="shared" si="21"/>
        <v>0</v>
      </c>
      <c r="AG71" s="954">
        <f t="shared" si="21"/>
        <v>0</v>
      </c>
      <c r="AH71" s="954">
        <f t="shared" si="21"/>
        <v>0</v>
      </c>
      <c r="AI71" s="954">
        <f t="shared" si="21"/>
        <v>0</v>
      </c>
      <c r="AJ71" s="954">
        <f t="shared" si="21"/>
        <v>0</v>
      </c>
      <c r="AK71" s="954">
        <f t="shared" si="21"/>
        <v>0</v>
      </c>
      <c r="AL71" s="954">
        <f t="shared" si="13"/>
        <v>0</v>
      </c>
      <c r="AM71" s="954">
        <f t="shared" si="13"/>
        <v>0</v>
      </c>
      <c r="AN71" s="954">
        <f t="shared" si="13"/>
        <v>0</v>
      </c>
      <c r="AO71" s="954">
        <f t="shared" si="13"/>
        <v>0</v>
      </c>
      <c r="AQ71" s="954">
        <f t="shared" si="8"/>
        <v>0</v>
      </c>
      <c r="AR71" s="954">
        <f t="shared" si="17"/>
        <v>0</v>
      </c>
      <c r="AS71" s="954">
        <f t="shared" si="17"/>
        <v>0</v>
      </c>
      <c r="AT71" s="954">
        <f t="shared" si="17"/>
        <v>0</v>
      </c>
      <c r="AU71" s="954">
        <f t="shared" si="17"/>
        <v>0</v>
      </c>
    </row>
    <row r="72" spans="2:47">
      <c r="B72" s="937">
        <f t="shared" si="14"/>
        <v>61</v>
      </c>
      <c r="C72" s="951" t="s">
        <v>532</v>
      </c>
      <c r="D72" s="952">
        <v>11037.6</v>
      </c>
      <c r="E72" s="953">
        <v>37773</v>
      </c>
      <c r="F72" s="937">
        <v>2</v>
      </c>
      <c r="G72" s="937">
        <v>4.17</v>
      </c>
      <c r="H72" s="937">
        <v>459.9</v>
      </c>
      <c r="I72" s="938">
        <v>0</v>
      </c>
      <c r="J72" s="938">
        <v>0</v>
      </c>
      <c r="K72" s="954">
        <f t="shared" si="10"/>
        <v>0</v>
      </c>
      <c r="L72" s="954">
        <f t="shared" si="11"/>
        <v>0</v>
      </c>
      <c r="M72" s="954">
        <f t="shared" si="12"/>
        <v>0</v>
      </c>
      <c r="N72" s="954">
        <f t="shared" si="20"/>
        <v>0</v>
      </c>
      <c r="O72" s="954">
        <f t="shared" si="20"/>
        <v>0</v>
      </c>
      <c r="P72" s="954">
        <f t="shared" si="20"/>
        <v>0</v>
      </c>
      <c r="Q72" s="954">
        <f t="shared" si="20"/>
        <v>0</v>
      </c>
      <c r="R72" s="954">
        <f t="shared" si="20"/>
        <v>0</v>
      </c>
      <c r="S72" s="954">
        <f t="shared" si="20"/>
        <v>0</v>
      </c>
      <c r="T72" s="954">
        <f t="shared" si="20"/>
        <v>0</v>
      </c>
      <c r="U72" s="954">
        <f t="shared" si="20"/>
        <v>0</v>
      </c>
      <c r="V72" s="954">
        <f t="shared" si="20"/>
        <v>0</v>
      </c>
      <c r="W72" s="954">
        <f t="shared" si="20"/>
        <v>0</v>
      </c>
      <c r="X72" s="954">
        <f t="shared" si="20"/>
        <v>0</v>
      </c>
      <c r="Y72" s="954">
        <f t="shared" si="20"/>
        <v>0</v>
      </c>
      <c r="Z72" s="954">
        <f t="shared" si="20"/>
        <v>0</v>
      </c>
      <c r="AA72" s="954">
        <f t="shared" si="20"/>
        <v>0</v>
      </c>
      <c r="AB72" s="954">
        <f t="shared" si="20"/>
        <v>0</v>
      </c>
      <c r="AC72" s="954">
        <f t="shared" si="20"/>
        <v>0</v>
      </c>
      <c r="AD72" s="954">
        <f t="shared" si="21"/>
        <v>0</v>
      </c>
      <c r="AE72" s="954">
        <f t="shared" si="21"/>
        <v>0</v>
      </c>
      <c r="AF72" s="954">
        <f t="shared" si="21"/>
        <v>0</v>
      </c>
      <c r="AG72" s="954">
        <f t="shared" si="21"/>
        <v>0</v>
      </c>
      <c r="AH72" s="954">
        <f t="shared" si="21"/>
        <v>0</v>
      </c>
      <c r="AI72" s="954">
        <f t="shared" si="21"/>
        <v>0</v>
      </c>
      <c r="AJ72" s="954">
        <f t="shared" si="21"/>
        <v>0</v>
      </c>
      <c r="AK72" s="954">
        <f t="shared" si="21"/>
        <v>0</v>
      </c>
      <c r="AL72" s="954">
        <f t="shared" si="13"/>
        <v>0</v>
      </c>
      <c r="AM72" s="954">
        <f t="shared" si="13"/>
        <v>0</v>
      </c>
      <c r="AN72" s="954">
        <f t="shared" si="13"/>
        <v>0</v>
      </c>
      <c r="AO72" s="954">
        <f t="shared" si="13"/>
        <v>0</v>
      </c>
      <c r="AQ72" s="954">
        <f t="shared" si="8"/>
        <v>0</v>
      </c>
      <c r="AR72" s="954">
        <f t="shared" si="17"/>
        <v>0</v>
      </c>
      <c r="AS72" s="954">
        <f t="shared" si="17"/>
        <v>0</v>
      </c>
      <c r="AT72" s="954">
        <f t="shared" si="17"/>
        <v>0</v>
      </c>
      <c r="AU72" s="954">
        <f t="shared" si="17"/>
        <v>0</v>
      </c>
    </row>
    <row r="73" spans="2:47">
      <c r="B73" s="937">
        <f t="shared" si="14"/>
        <v>62</v>
      </c>
      <c r="C73" s="951" t="s">
        <v>533</v>
      </c>
      <c r="D73" s="952">
        <v>29347.5</v>
      </c>
      <c r="E73" s="953">
        <v>36770</v>
      </c>
      <c r="F73" s="937">
        <v>5</v>
      </c>
      <c r="G73" s="937">
        <v>1.67</v>
      </c>
      <c r="H73" s="937">
        <v>489.13</v>
      </c>
      <c r="I73" s="938">
        <v>0</v>
      </c>
      <c r="J73" s="938">
        <v>0</v>
      </c>
      <c r="K73" s="954">
        <f t="shared" si="10"/>
        <v>0</v>
      </c>
      <c r="L73" s="954">
        <f t="shared" si="11"/>
        <v>0</v>
      </c>
      <c r="M73" s="954">
        <f t="shared" si="12"/>
        <v>0</v>
      </c>
      <c r="N73" s="954">
        <f t="shared" si="20"/>
        <v>0</v>
      </c>
      <c r="O73" s="954">
        <f t="shared" si="20"/>
        <v>0</v>
      </c>
      <c r="P73" s="954">
        <f t="shared" si="20"/>
        <v>0</v>
      </c>
      <c r="Q73" s="954">
        <f t="shared" si="20"/>
        <v>0</v>
      </c>
      <c r="R73" s="954">
        <f t="shared" si="20"/>
        <v>0</v>
      </c>
      <c r="S73" s="954">
        <f t="shared" si="20"/>
        <v>0</v>
      </c>
      <c r="T73" s="954">
        <f t="shared" si="20"/>
        <v>0</v>
      </c>
      <c r="U73" s="954">
        <f t="shared" si="20"/>
        <v>0</v>
      </c>
      <c r="V73" s="954">
        <f t="shared" si="20"/>
        <v>0</v>
      </c>
      <c r="W73" s="954">
        <f t="shared" si="20"/>
        <v>0</v>
      </c>
      <c r="X73" s="954">
        <f t="shared" si="20"/>
        <v>0</v>
      </c>
      <c r="Y73" s="954">
        <f t="shared" si="20"/>
        <v>0</v>
      </c>
      <c r="Z73" s="954">
        <f t="shared" si="20"/>
        <v>0</v>
      </c>
      <c r="AA73" s="954">
        <f t="shared" si="20"/>
        <v>0</v>
      </c>
      <c r="AB73" s="954">
        <f t="shared" si="20"/>
        <v>0</v>
      </c>
      <c r="AC73" s="954">
        <f t="shared" si="20"/>
        <v>0</v>
      </c>
      <c r="AD73" s="954">
        <f t="shared" si="21"/>
        <v>0</v>
      </c>
      <c r="AE73" s="954">
        <f t="shared" si="21"/>
        <v>0</v>
      </c>
      <c r="AF73" s="954">
        <f t="shared" si="21"/>
        <v>0</v>
      </c>
      <c r="AG73" s="954">
        <f t="shared" si="21"/>
        <v>0</v>
      </c>
      <c r="AH73" s="954">
        <f t="shared" si="21"/>
        <v>0</v>
      </c>
      <c r="AI73" s="954">
        <f t="shared" si="21"/>
        <v>0</v>
      </c>
      <c r="AJ73" s="954">
        <f t="shared" si="21"/>
        <v>0</v>
      </c>
      <c r="AK73" s="954">
        <f t="shared" si="21"/>
        <v>0</v>
      </c>
      <c r="AL73" s="954">
        <f t="shared" si="13"/>
        <v>0</v>
      </c>
      <c r="AM73" s="954">
        <f t="shared" si="13"/>
        <v>0</v>
      </c>
      <c r="AN73" s="954">
        <f t="shared" si="13"/>
        <v>0</v>
      </c>
      <c r="AO73" s="954">
        <f t="shared" si="13"/>
        <v>0</v>
      </c>
      <c r="AQ73" s="954">
        <f t="shared" si="8"/>
        <v>0</v>
      </c>
      <c r="AR73" s="954">
        <f t="shared" si="17"/>
        <v>0</v>
      </c>
      <c r="AS73" s="954">
        <f t="shared" si="17"/>
        <v>0</v>
      </c>
      <c r="AT73" s="954">
        <f t="shared" si="17"/>
        <v>0</v>
      </c>
      <c r="AU73" s="954">
        <f t="shared" si="17"/>
        <v>0</v>
      </c>
    </row>
    <row r="74" spans="2:47">
      <c r="B74" s="937">
        <f t="shared" si="14"/>
        <v>63</v>
      </c>
      <c r="C74" s="951" t="s">
        <v>534</v>
      </c>
      <c r="D74" s="952">
        <v>46285.2</v>
      </c>
      <c r="E74" s="953">
        <v>36770</v>
      </c>
      <c r="F74" s="937">
        <v>5</v>
      </c>
      <c r="G74" s="937">
        <v>1.67</v>
      </c>
      <c r="H74" s="937">
        <v>771.42</v>
      </c>
      <c r="I74" s="938">
        <v>0</v>
      </c>
      <c r="J74" s="938">
        <v>0</v>
      </c>
      <c r="K74" s="954">
        <f t="shared" si="10"/>
        <v>46285.2</v>
      </c>
      <c r="L74" s="954">
        <f t="shared" si="11"/>
        <v>771.42</v>
      </c>
      <c r="M74" s="954">
        <f t="shared" si="12"/>
        <v>0</v>
      </c>
      <c r="N74" s="954">
        <f t="shared" ref="N74:AC89" si="22">IF(M74-$L74&gt;0,M74-$L74,0)</f>
        <v>0</v>
      </c>
      <c r="O74" s="954">
        <f t="shared" si="22"/>
        <v>0</v>
      </c>
      <c r="P74" s="954">
        <f t="shared" si="22"/>
        <v>0</v>
      </c>
      <c r="Q74" s="954">
        <f t="shared" si="22"/>
        <v>0</v>
      </c>
      <c r="R74" s="954">
        <f t="shared" si="22"/>
        <v>0</v>
      </c>
      <c r="S74" s="954">
        <f t="shared" si="22"/>
        <v>0</v>
      </c>
      <c r="T74" s="954">
        <f t="shared" si="22"/>
        <v>0</v>
      </c>
      <c r="U74" s="954">
        <f t="shared" si="22"/>
        <v>0</v>
      </c>
      <c r="V74" s="954">
        <f t="shared" si="22"/>
        <v>0</v>
      </c>
      <c r="W74" s="954">
        <f t="shared" si="22"/>
        <v>0</v>
      </c>
      <c r="X74" s="954">
        <f t="shared" si="22"/>
        <v>0</v>
      </c>
      <c r="Y74" s="954">
        <f t="shared" si="22"/>
        <v>0</v>
      </c>
      <c r="Z74" s="954">
        <f t="shared" si="22"/>
        <v>0</v>
      </c>
      <c r="AA74" s="954">
        <f t="shared" si="22"/>
        <v>0</v>
      </c>
      <c r="AB74" s="954">
        <f t="shared" si="22"/>
        <v>0</v>
      </c>
      <c r="AC74" s="954">
        <f t="shared" si="22"/>
        <v>0</v>
      </c>
      <c r="AD74" s="954">
        <f t="shared" si="21"/>
        <v>0</v>
      </c>
      <c r="AE74" s="954">
        <f t="shared" si="21"/>
        <v>0</v>
      </c>
      <c r="AF74" s="954">
        <f t="shared" si="21"/>
        <v>0</v>
      </c>
      <c r="AG74" s="954">
        <f t="shared" si="21"/>
        <v>0</v>
      </c>
      <c r="AH74" s="954">
        <f t="shared" si="21"/>
        <v>0</v>
      </c>
      <c r="AI74" s="954">
        <f t="shared" si="21"/>
        <v>0</v>
      </c>
      <c r="AJ74" s="954">
        <f t="shared" si="21"/>
        <v>0</v>
      </c>
      <c r="AK74" s="954">
        <f t="shared" si="21"/>
        <v>0</v>
      </c>
      <c r="AL74" s="954">
        <f t="shared" si="13"/>
        <v>0</v>
      </c>
      <c r="AM74" s="954">
        <f t="shared" si="13"/>
        <v>0</v>
      </c>
      <c r="AN74" s="954">
        <f t="shared" si="13"/>
        <v>0</v>
      </c>
      <c r="AO74" s="954">
        <f t="shared" si="13"/>
        <v>0</v>
      </c>
      <c r="AQ74" s="954">
        <f t="shared" si="8"/>
        <v>0</v>
      </c>
      <c r="AR74" s="954">
        <f t="shared" si="17"/>
        <v>0</v>
      </c>
      <c r="AS74" s="954">
        <f t="shared" si="17"/>
        <v>0</v>
      </c>
      <c r="AT74" s="954">
        <f t="shared" si="17"/>
        <v>0</v>
      </c>
      <c r="AU74" s="954">
        <f t="shared" si="17"/>
        <v>0</v>
      </c>
    </row>
    <row r="75" spans="2:47">
      <c r="B75" s="937">
        <f t="shared" si="14"/>
        <v>64</v>
      </c>
      <c r="C75" s="951" t="s">
        <v>535</v>
      </c>
      <c r="D75" s="952">
        <v>296953.94</v>
      </c>
      <c r="E75" s="953">
        <v>37104</v>
      </c>
      <c r="F75" s="937">
        <v>10</v>
      </c>
      <c r="G75" s="937">
        <v>0.83</v>
      </c>
      <c r="H75" s="952">
        <v>2474.62</v>
      </c>
      <c r="I75" s="938">
        <v>0</v>
      </c>
      <c r="J75" s="938">
        <v>0</v>
      </c>
      <c r="K75" s="954">
        <f t="shared" si="10"/>
        <v>296953.94</v>
      </c>
      <c r="L75" s="954">
        <f t="shared" si="11"/>
        <v>2474.6161666666667</v>
      </c>
      <c r="M75" s="954">
        <f t="shared" si="12"/>
        <v>0</v>
      </c>
      <c r="N75" s="954">
        <f t="shared" si="22"/>
        <v>0</v>
      </c>
      <c r="O75" s="954">
        <f t="shared" si="22"/>
        <v>0</v>
      </c>
      <c r="P75" s="954">
        <f t="shared" si="22"/>
        <v>0</v>
      </c>
      <c r="Q75" s="954">
        <f t="shared" si="22"/>
        <v>0</v>
      </c>
      <c r="R75" s="954">
        <f t="shared" si="22"/>
        <v>0</v>
      </c>
      <c r="S75" s="954">
        <f t="shared" si="22"/>
        <v>0</v>
      </c>
      <c r="T75" s="954">
        <f t="shared" si="22"/>
        <v>0</v>
      </c>
      <c r="U75" s="954">
        <f t="shared" si="22"/>
        <v>0</v>
      </c>
      <c r="V75" s="954">
        <f t="shared" si="22"/>
        <v>0</v>
      </c>
      <c r="W75" s="954">
        <f t="shared" si="22"/>
        <v>0</v>
      </c>
      <c r="X75" s="954">
        <f t="shared" si="22"/>
        <v>0</v>
      </c>
      <c r="Y75" s="954">
        <f t="shared" si="22"/>
        <v>0</v>
      </c>
      <c r="Z75" s="954">
        <f t="shared" si="22"/>
        <v>0</v>
      </c>
      <c r="AA75" s="954">
        <f t="shared" si="22"/>
        <v>0</v>
      </c>
      <c r="AB75" s="954">
        <f t="shared" si="22"/>
        <v>0</v>
      </c>
      <c r="AC75" s="954">
        <f t="shared" si="22"/>
        <v>0</v>
      </c>
      <c r="AD75" s="954">
        <f t="shared" si="21"/>
        <v>0</v>
      </c>
      <c r="AE75" s="954">
        <f t="shared" si="21"/>
        <v>0</v>
      </c>
      <c r="AF75" s="954">
        <f t="shared" si="21"/>
        <v>0</v>
      </c>
      <c r="AG75" s="954">
        <f t="shared" si="21"/>
        <v>0</v>
      </c>
      <c r="AH75" s="954">
        <f t="shared" si="21"/>
        <v>0</v>
      </c>
      <c r="AI75" s="954">
        <f t="shared" si="21"/>
        <v>0</v>
      </c>
      <c r="AJ75" s="954">
        <f t="shared" si="21"/>
        <v>0</v>
      </c>
      <c r="AK75" s="954">
        <f t="shared" si="21"/>
        <v>0</v>
      </c>
      <c r="AL75" s="954">
        <f t="shared" si="13"/>
        <v>0</v>
      </c>
      <c r="AM75" s="954">
        <f t="shared" si="13"/>
        <v>0</v>
      </c>
      <c r="AN75" s="954">
        <f t="shared" si="13"/>
        <v>0</v>
      </c>
      <c r="AO75" s="954">
        <f t="shared" si="13"/>
        <v>0</v>
      </c>
      <c r="AQ75" s="954">
        <f t="shared" si="8"/>
        <v>0</v>
      </c>
      <c r="AR75" s="954">
        <f t="shared" si="17"/>
        <v>0</v>
      </c>
      <c r="AS75" s="954">
        <f t="shared" si="17"/>
        <v>0</v>
      </c>
      <c r="AT75" s="954">
        <f t="shared" si="17"/>
        <v>0</v>
      </c>
      <c r="AU75" s="954">
        <f t="shared" si="17"/>
        <v>0</v>
      </c>
    </row>
    <row r="76" spans="2:47">
      <c r="B76" s="937">
        <f t="shared" si="14"/>
        <v>65</v>
      </c>
      <c r="C76" s="951" t="s">
        <v>535</v>
      </c>
      <c r="D76" s="952">
        <v>296953.94</v>
      </c>
      <c r="E76" s="953">
        <v>37104</v>
      </c>
      <c r="F76" s="937">
        <v>10</v>
      </c>
      <c r="G76" s="937">
        <v>0.83</v>
      </c>
      <c r="H76" s="952">
        <v>2474.62</v>
      </c>
      <c r="I76" s="938">
        <v>0</v>
      </c>
      <c r="J76" s="938">
        <v>0</v>
      </c>
      <c r="K76" s="954">
        <f t="shared" si="10"/>
        <v>296953.94</v>
      </c>
      <c r="L76" s="954">
        <f t="shared" si="11"/>
        <v>2474.6161666666667</v>
      </c>
      <c r="M76" s="954">
        <f t="shared" si="12"/>
        <v>0</v>
      </c>
      <c r="N76" s="954">
        <f t="shared" si="22"/>
        <v>0</v>
      </c>
      <c r="O76" s="954">
        <f t="shared" si="22"/>
        <v>0</v>
      </c>
      <c r="P76" s="954">
        <f t="shared" si="22"/>
        <v>0</v>
      </c>
      <c r="Q76" s="954">
        <f t="shared" si="22"/>
        <v>0</v>
      </c>
      <c r="R76" s="954">
        <f t="shared" si="22"/>
        <v>0</v>
      </c>
      <c r="S76" s="954">
        <f t="shared" si="22"/>
        <v>0</v>
      </c>
      <c r="T76" s="954">
        <f t="shared" si="22"/>
        <v>0</v>
      </c>
      <c r="U76" s="954">
        <f t="shared" si="22"/>
        <v>0</v>
      </c>
      <c r="V76" s="954">
        <f t="shared" si="22"/>
        <v>0</v>
      </c>
      <c r="W76" s="954">
        <f t="shared" si="22"/>
        <v>0</v>
      </c>
      <c r="X76" s="954">
        <f t="shared" si="22"/>
        <v>0</v>
      </c>
      <c r="Y76" s="954">
        <f t="shared" si="22"/>
        <v>0</v>
      </c>
      <c r="Z76" s="954">
        <f t="shared" si="22"/>
        <v>0</v>
      </c>
      <c r="AA76" s="954">
        <f t="shared" si="22"/>
        <v>0</v>
      </c>
      <c r="AB76" s="954">
        <f t="shared" si="22"/>
        <v>0</v>
      </c>
      <c r="AC76" s="954">
        <f t="shared" si="22"/>
        <v>0</v>
      </c>
      <c r="AD76" s="954">
        <f t="shared" ref="AD76:AK91" si="23">IF(AC76-$L76&gt;0,AC76-$L76,0)</f>
        <v>0</v>
      </c>
      <c r="AE76" s="954">
        <f t="shared" si="23"/>
        <v>0</v>
      </c>
      <c r="AF76" s="954">
        <f t="shared" si="23"/>
        <v>0</v>
      </c>
      <c r="AG76" s="954">
        <f t="shared" si="23"/>
        <v>0</v>
      </c>
      <c r="AH76" s="954">
        <f t="shared" si="23"/>
        <v>0</v>
      </c>
      <c r="AI76" s="954">
        <f t="shared" si="23"/>
        <v>0</v>
      </c>
      <c r="AJ76" s="954">
        <f t="shared" si="23"/>
        <v>0</v>
      </c>
      <c r="AK76" s="954">
        <f t="shared" si="23"/>
        <v>0</v>
      </c>
      <c r="AL76" s="954">
        <f t="shared" si="13"/>
        <v>0</v>
      </c>
      <c r="AM76" s="954">
        <f t="shared" si="13"/>
        <v>0</v>
      </c>
      <c r="AN76" s="954">
        <f t="shared" si="13"/>
        <v>0</v>
      </c>
      <c r="AO76" s="954">
        <f t="shared" ref="AO76:AO139" si="24">IF(AN76-$L76*12&gt;0,AN76-$L76*12,0)</f>
        <v>0</v>
      </c>
      <c r="AQ76" s="954">
        <f t="shared" ref="AQ76:AQ139" si="25">Y76-AK76</f>
        <v>0</v>
      </c>
      <c r="AR76" s="954">
        <f t="shared" si="17"/>
        <v>0</v>
      </c>
      <c r="AS76" s="954">
        <f t="shared" si="17"/>
        <v>0</v>
      </c>
      <c r="AT76" s="954">
        <f t="shared" si="17"/>
        <v>0</v>
      </c>
      <c r="AU76" s="954">
        <f t="shared" si="17"/>
        <v>0</v>
      </c>
    </row>
    <row r="77" spans="2:47">
      <c r="B77" s="937">
        <f t="shared" si="14"/>
        <v>66</v>
      </c>
      <c r="C77" s="951" t="s">
        <v>536</v>
      </c>
      <c r="D77" s="952">
        <v>50310</v>
      </c>
      <c r="E77" s="953">
        <v>36678</v>
      </c>
      <c r="F77" s="937">
        <v>15</v>
      </c>
      <c r="G77" s="937">
        <v>0.56000000000000005</v>
      </c>
      <c r="H77" s="937">
        <v>279.5</v>
      </c>
      <c r="I77" s="938">
        <v>5031</v>
      </c>
      <c r="J77" s="938">
        <v>3354</v>
      </c>
      <c r="K77" s="954">
        <f t="shared" ref="K77:K140" si="26">IF(AND(D77&gt;40000,($K$10-E77)/365),D77,0)</f>
        <v>50310</v>
      </c>
      <c r="L77" s="954">
        <f t="shared" ref="L77:L140" si="27">IF(K77&gt;0,K77/F77/12,0)</f>
        <v>279.5</v>
      </c>
      <c r="M77" s="954">
        <v>0</v>
      </c>
      <c r="N77" s="954">
        <f t="shared" si="22"/>
        <v>0</v>
      </c>
      <c r="O77" s="954">
        <f t="shared" si="22"/>
        <v>0</v>
      </c>
      <c r="P77" s="954">
        <f t="shared" si="22"/>
        <v>0</v>
      </c>
      <c r="Q77" s="954">
        <f t="shared" si="22"/>
        <v>0</v>
      </c>
      <c r="R77" s="954">
        <f t="shared" si="22"/>
        <v>0</v>
      </c>
      <c r="S77" s="954">
        <f t="shared" si="22"/>
        <v>0</v>
      </c>
      <c r="T77" s="954">
        <f t="shared" si="22"/>
        <v>0</v>
      </c>
      <c r="U77" s="954">
        <f t="shared" si="22"/>
        <v>0</v>
      </c>
      <c r="V77" s="954">
        <f t="shared" si="22"/>
        <v>0</v>
      </c>
      <c r="W77" s="954">
        <f t="shared" si="22"/>
        <v>0</v>
      </c>
      <c r="X77" s="954">
        <f t="shared" si="22"/>
        <v>0</v>
      </c>
      <c r="Y77" s="954">
        <f t="shared" si="22"/>
        <v>0</v>
      </c>
      <c r="Z77" s="954">
        <f t="shared" si="22"/>
        <v>0</v>
      </c>
      <c r="AA77" s="954">
        <f t="shared" si="22"/>
        <v>0</v>
      </c>
      <c r="AB77" s="954">
        <f t="shared" si="22"/>
        <v>0</v>
      </c>
      <c r="AC77" s="954">
        <f t="shared" si="22"/>
        <v>0</v>
      </c>
      <c r="AD77" s="954">
        <f t="shared" si="23"/>
        <v>0</v>
      </c>
      <c r="AE77" s="954">
        <f t="shared" si="23"/>
        <v>0</v>
      </c>
      <c r="AF77" s="954">
        <f t="shared" si="23"/>
        <v>0</v>
      </c>
      <c r="AG77" s="954">
        <f t="shared" si="23"/>
        <v>0</v>
      </c>
      <c r="AH77" s="954">
        <f t="shared" si="23"/>
        <v>0</v>
      </c>
      <c r="AI77" s="954">
        <f t="shared" si="23"/>
        <v>0</v>
      </c>
      <c r="AJ77" s="954">
        <f t="shared" si="23"/>
        <v>0</v>
      </c>
      <c r="AK77" s="954">
        <f t="shared" si="23"/>
        <v>0</v>
      </c>
      <c r="AL77" s="954">
        <f t="shared" ref="AL77:AO140" si="28">IF(AK77-$L77*12&gt;0,AK77-$L77*12,0)</f>
        <v>0</v>
      </c>
      <c r="AM77" s="954">
        <f t="shared" si="28"/>
        <v>0</v>
      </c>
      <c r="AN77" s="954">
        <f t="shared" si="28"/>
        <v>0</v>
      </c>
      <c r="AO77" s="954">
        <f t="shared" si="24"/>
        <v>0</v>
      </c>
      <c r="AQ77" s="954">
        <f t="shared" si="25"/>
        <v>0</v>
      </c>
      <c r="AR77" s="954">
        <f t="shared" si="17"/>
        <v>0</v>
      </c>
      <c r="AS77" s="954">
        <f t="shared" si="17"/>
        <v>0</v>
      </c>
      <c r="AT77" s="954">
        <f t="shared" si="17"/>
        <v>0</v>
      </c>
      <c r="AU77" s="954">
        <f t="shared" si="17"/>
        <v>0</v>
      </c>
    </row>
    <row r="78" spans="2:47">
      <c r="B78" s="937">
        <f t="shared" ref="B78:B141" si="29">B77+1</f>
        <v>67</v>
      </c>
      <c r="C78" s="951" t="s">
        <v>536</v>
      </c>
      <c r="D78" s="952">
        <v>50310</v>
      </c>
      <c r="E78" s="953">
        <v>36678</v>
      </c>
      <c r="F78" s="937">
        <v>15</v>
      </c>
      <c r="G78" s="937">
        <v>0.56000000000000005</v>
      </c>
      <c r="H78" s="937">
        <v>279.5</v>
      </c>
      <c r="I78" s="938">
        <v>5031</v>
      </c>
      <c r="J78" s="938">
        <v>3354</v>
      </c>
      <c r="K78" s="954">
        <f t="shared" si="26"/>
        <v>50310</v>
      </c>
      <c r="L78" s="954">
        <f t="shared" si="27"/>
        <v>279.5</v>
      </c>
      <c r="M78" s="954">
        <v>0</v>
      </c>
      <c r="N78" s="954">
        <f t="shared" si="22"/>
        <v>0</v>
      </c>
      <c r="O78" s="954">
        <f t="shared" si="22"/>
        <v>0</v>
      </c>
      <c r="P78" s="954">
        <f t="shared" si="22"/>
        <v>0</v>
      </c>
      <c r="Q78" s="954">
        <f t="shared" si="22"/>
        <v>0</v>
      </c>
      <c r="R78" s="954">
        <f t="shared" si="22"/>
        <v>0</v>
      </c>
      <c r="S78" s="954">
        <f t="shared" si="22"/>
        <v>0</v>
      </c>
      <c r="T78" s="954">
        <f t="shared" si="22"/>
        <v>0</v>
      </c>
      <c r="U78" s="954">
        <f t="shared" si="22"/>
        <v>0</v>
      </c>
      <c r="V78" s="954">
        <f t="shared" si="22"/>
        <v>0</v>
      </c>
      <c r="W78" s="954">
        <f t="shared" si="22"/>
        <v>0</v>
      </c>
      <c r="X78" s="954">
        <f t="shared" si="22"/>
        <v>0</v>
      </c>
      <c r="Y78" s="954">
        <f t="shared" si="22"/>
        <v>0</v>
      </c>
      <c r="Z78" s="954">
        <f t="shared" si="22"/>
        <v>0</v>
      </c>
      <c r="AA78" s="954">
        <f t="shared" si="22"/>
        <v>0</v>
      </c>
      <c r="AB78" s="954">
        <f t="shared" si="22"/>
        <v>0</v>
      </c>
      <c r="AC78" s="954">
        <f t="shared" si="22"/>
        <v>0</v>
      </c>
      <c r="AD78" s="954">
        <f t="shared" si="23"/>
        <v>0</v>
      </c>
      <c r="AE78" s="954">
        <f t="shared" si="23"/>
        <v>0</v>
      </c>
      <c r="AF78" s="954">
        <f t="shared" si="23"/>
        <v>0</v>
      </c>
      <c r="AG78" s="954">
        <f t="shared" si="23"/>
        <v>0</v>
      </c>
      <c r="AH78" s="954">
        <f t="shared" si="23"/>
        <v>0</v>
      </c>
      <c r="AI78" s="954">
        <f t="shared" si="23"/>
        <v>0</v>
      </c>
      <c r="AJ78" s="954">
        <f t="shared" si="23"/>
        <v>0</v>
      </c>
      <c r="AK78" s="954">
        <f t="shared" si="23"/>
        <v>0</v>
      </c>
      <c r="AL78" s="954">
        <f t="shared" si="28"/>
        <v>0</v>
      </c>
      <c r="AM78" s="954">
        <f t="shared" si="28"/>
        <v>0</v>
      </c>
      <c r="AN78" s="954">
        <f t="shared" si="28"/>
        <v>0</v>
      </c>
      <c r="AO78" s="954">
        <f t="shared" si="24"/>
        <v>0</v>
      </c>
      <c r="AQ78" s="954">
        <f t="shared" si="25"/>
        <v>0</v>
      </c>
      <c r="AR78" s="954">
        <f t="shared" si="17"/>
        <v>0</v>
      </c>
      <c r="AS78" s="954">
        <f t="shared" si="17"/>
        <v>0</v>
      </c>
      <c r="AT78" s="954">
        <f t="shared" si="17"/>
        <v>0</v>
      </c>
      <c r="AU78" s="954">
        <f t="shared" si="17"/>
        <v>0</v>
      </c>
    </row>
    <row r="79" spans="2:47">
      <c r="B79" s="937">
        <f t="shared" si="29"/>
        <v>68</v>
      </c>
      <c r="C79" s="951" t="s">
        <v>537</v>
      </c>
      <c r="D79" s="952">
        <v>50310</v>
      </c>
      <c r="E79" s="953">
        <v>36678</v>
      </c>
      <c r="F79" s="937">
        <v>15</v>
      </c>
      <c r="G79" s="937">
        <v>0.56000000000000005</v>
      </c>
      <c r="H79" s="937">
        <v>279.5</v>
      </c>
      <c r="I79" s="938">
        <v>5031</v>
      </c>
      <c r="J79" s="938">
        <v>3354</v>
      </c>
      <c r="K79" s="954">
        <f t="shared" si="26"/>
        <v>50310</v>
      </c>
      <c r="L79" s="954">
        <f t="shared" si="27"/>
        <v>279.5</v>
      </c>
      <c r="M79" s="954">
        <v>0</v>
      </c>
      <c r="N79" s="954">
        <f t="shared" si="22"/>
        <v>0</v>
      </c>
      <c r="O79" s="954">
        <f t="shared" si="22"/>
        <v>0</v>
      </c>
      <c r="P79" s="954">
        <f t="shared" si="22"/>
        <v>0</v>
      </c>
      <c r="Q79" s="954">
        <f t="shared" si="22"/>
        <v>0</v>
      </c>
      <c r="R79" s="954">
        <f t="shared" si="22"/>
        <v>0</v>
      </c>
      <c r="S79" s="954">
        <f t="shared" si="22"/>
        <v>0</v>
      </c>
      <c r="T79" s="954">
        <f t="shared" si="22"/>
        <v>0</v>
      </c>
      <c r="U79" s="954">
        <f t="shared" si="22"/>
        <v>0</v>
      </c>
      <c r="V79" s="954">
        <f t="shared" si="22"/>
        <v>0</v>
      </c>
      <c r="W79" s="954">
        <f t="shared" si="22"/>
        <v>0</v>
      </c>
      <c r="X79" s="954">
        <f t="shared" si="22"/>
        <v>0</v>
      </c>
      <c r="Y79" s="954">
        <f t="shared" si="22"/>
        <v>0</v>
      </c>
      <c r="Z79" s="954">
        <f t="shared" si="22"/>
        <v>0</v>
      </c>
      <c r="AA79" s="954">
        <f t="shared" si="22"/>
        <v>0</v>
      </c>
      <c r="AB79" s="954">
        <f t="shared" si="22"/>
        <v>0</v>
      </c>
      <c r="AC79" s="954">
        <f t="shared" si="22"/>
        <v>0</v>
      </c>
      <c r="AD79" s="954">
        <f t="shared" si="23"/>
        <v>0</v>
      </c>
      <c r="AE79" s="954">
        <f t="shared" si="23"/>
        <v>0</v>
      </c>
      <c r="AF79" s="954">
        <f t="shared" si="23"/>
        <v>0</v>
      </c>
      <c r="AG79" s="954">
        <f t="shared" si="23"/>
        <v>0</v>
      </c>
      <c r="AH79" s="954">
        <f t="shared" si="23"/>
        <v>0</v>
      </c>
      <c r="AI79" s="954">
        <f t="shared" si="23"/>
        <v>0</v>
      </c>
      <c r="AJ79" s="954">
        <f t="shared" si="23"/>
        <v>0</v>
      </c>
      <c r="AK79" s="954">
        <f t="shared" si="23"/>
        <v>0</v>
      </c>
      <c r="AL79" s="954">
        <f t="shared" si="28"/>
        <v>0</v>
      </c>
      <c r="AM79" s="954">
        <f t="shared" si="28"/>
        <v>0</v>
      </c>
      <c r="AN79" s="954">
        <f t="shared" si="28"/>
        <v>0</v>
      </c>
      <c r="AO79" s="954">
        <f t="shared" si="24"/>
        <v>0</v>
      </c>
      <c r="AQ79" s="954">
        <f t="shared" si="25"/>
        <v>0</v>
      </c>
      <c r="AR79" s="954">
        <f t="shared" si="17"/>
        <v>0</v>
      </c>
      <c r="AS79" s="954">
        <f t="shared" si="17"/>
        <v>0</v>
      </c>
      <c r="AT79" s="954">
        <f t="shared" si="17"/>
        <v>0</v>
      </c>
      <c r="AU79" s="954">
        <f t="shared" si="17"/>
        <v>0</v>
      </c>
    </row>
    <row r="80" spans="2:47">
      <c r="B80" s="937">
        <f t="shared" si="29"/>
        <v>69</v>
      </c>
      <c r="C80" s="951" t="s">
        <v>538</v>
      </c>
      <c r="D80" s="952">
        <v>195599.88</v>
      </c>
      <c r="E80" s="953">
        <v>38322</v>
      </c>
      <c r="F80" s="937">
        <v>10</v>
      </c>
      <c r="G80" s="937">
        <v>0.83</v>
      </c>
      <c r="H80" s="952">
        <v>1630</v>
      </c>
      <c r="I80" s="938">
        <v>19559.990000000002</v>
      </c>
      <c r="J80" s="938">
        <v>19559.990000000002</v>
      </c>
      <c r="K80" s="954">
        <f t="shared" si="26"/>
        <v>195599.88</v>
      </c>
      <c r="L80" s="954">
        <f t="shared" si="27"/>
        <v>1629.999</v>
      </c>
      <c r="M80" s="954">
        <v>0</v>
      </c>
      <c r="N80" s="954">
        <f t="shared" si="22"/>
        <v>0</v>
      </c>
      <c r="O80" s="954">
        <f t="shared" si="22"/>
        <v>0</v>
      </c>
      <c r="P80" s="954">
        <f t="shared" si="22"/>
        <v>0</v>
      </c>
      <c r="Q80" s="954">
        <f t="shared" si="22"/>
        <v>0</v>
      </c>
      <c r="R80" s="954">
        <f t="shared" si="22"/>
        <v>0</v>
      </c>
      <c r="S80" s="954">
        <f t="shared" si="22"/>
        <v>0</v>
      </c>
      <c r="T80" s="954">
        <f t="shared" si="22"/>
        <v>0</v>
      </c>
      <c r="U80" s="954">
        <f t="shared" si="22"/>
        <v>0</v>
      </c>
      <c r="V80" s="954">
        <f t="shared" si="22"/>
        <v>0</v>
      </c>
      <c r="W80" s="954">
        <f t="shared" si="22"/>
        <v>0</v>
      </c>
      <c r="X80" s="954">
        <f t="shared" si="22"/>
        <v>0</v>
      </c>
      <c r="Y80" s="954">
        <f t="shared" si="22"/>
        <v>0</v>
      </c>
      <c r="Z80" s="954">
        <f t="shared" si="22"/>
        <v>0</v>
      </c>
      <c r="AA80" s="954">
        <f t="shared" si="22"/>
        <v>0</v>
      </c>
      <c r="AB80" s="954">
        <f t="shared" si="22"/>
        <v>0</v>
      </c>
      <c r="AC80" s="954">
        <f t="shared" si="22"/>
        <v>0</v>
      </c>
      <c r="AD80" s="954">
        <f t="shared" si="23"/>
        <v>0</v>
      </c>
      <c r="AE80" s="954">
        <f t="shared" si="23"/>
        <v>0</v>
      </c>
      <c r="AF80" s="954">
        <f t="shared" si="23"/>
        <v>0</v>
      </c>
      <c r="AG80" s="954">
        <f t="shared" si="23"/>
        <v>0</v>
      </c>
      <c r="AH80" s="954">
        <f t="shared" si="23"/>
        <v>0</v>
      </c>
      <c r="AI80" s="954">
        <f t="shared" si="23"/>
        <v>0</v>
      </c>
      <c r="AJ80" s="954">
        <f t="shared" si="23"/>
        <v>0</v>
      </c>
      <c r="AK80" s="954">
        <f t="shared" si="23"/>
        <v>0</v>
      </c>
      <c r="AL80" s="954">
        <f t="shared" si="28"/>
        <v>0</v>
      </c>
      <c r="AM80" s="954">
        <f t="shared" si="28"/>
        <v>0</v>
      </c>
      <c r="AN80" s="954">
        <f t="shared" si="28"/>
        <v>0</v>
      </c>
      <c r="AO80" s="954">
        <f t="shared" si="24"/>
        <v>0</v>
      </c>
      <c r="AQ80" s="954">
        <f t="shared" si="25"/>
        <v>0</v>
      </c>
      <c r="AR80" s="954">
        <f t="shared" si="17"/>
        <v>0</v>
      </c>
      <c r="AS80" s="954">
        <f t="shared" si="17"/>
        <v>0</v>
      </c>
      <c r="AT80" s="954">
        <f t="shared" si="17"/>
        <v>0</v>
      </c>
      <c r="AU80" s="954">
        <f t="shared" si="17"/>
        <v>0</v>
      </c>
    </row>
    <row r="81" spans="2:47">
      <c r="B81" s="937">
        <f t="shared" si="29"/>
        <v>70</v>
      </c>
      <c r="C81" s="951" t="s">
        <v>539</v>
      </c>
      <c r="D81" s="952">
        <v>15000</v>
      </c>
      <c r="E81" s="953">
        <v>40543</v>
      </c>
      <c r="F81" s="937">
        <v>10</v>
      </c>
      <c r="G81" s="937">
        <v>0.83</v>
      </c>
      <c r="H81" s="937">
        <v>125</v>
      </c>
      <c r="I81" s="938">
        <v>10500</v>
      </c>
      <c r="J81" s="938">
        <v>1500</v>
      </c>
      <c r="K81" s="954">
        <f t="shared" si="26"/>
        <v>0</v>
      </c>
      <c r="L81" s="954">
        <f t="shared" si="27"/>
        <v>0</v>
      </c>
      <c r="M81" s="954">
        <f t="shared" ref="M81:M144" si="30">IF(AND(L81&gt;0,I81&gt;0),I81-L81*12*2,0)</f>
        <v>0</v>
      </c>
      <c r="N81" s="954">
        <f t="shared" si="22"/>
        <v>0</v>
      </c>
      <c r="O81" s="954">
        <f t="shared" si="22"/>
        <v>0</v>
      </c>
      <c r="P81" s="954">
        <f t="shared" si="22"/>
        <v>0</v>
      </c>
      <c r="Q81" s="954">
        <f t="shared" si="22"/>
        <v>0</v>
      </c>
      <c r="R81" s="954">
        <f t="shared" si="22"/>
        <v>0</v>
      </c>
      <c r="S81" s="954">
        <f t="shared" si="22"/>
        <v>0</v>
      </c>
      <c r="T81" s="954">
        <f t="shared" si="22"/>
        <v>0</v>
      </c>
      <c r="U81" s="954">
        <f t="shared" si="22"/>
        <v>0</v>
      </c>
      <c r="V81" s="954">
        <f t="shared" si="22"/>
        <v>0</v>
      </c>
      <c r="W81" s="954">
        <f t="shared" si="22"/>
        <v>0</v>
      </c>
      <c r="X81" s="954">
        <f t="shared" si="22"/>
        <v>0</v>
      </c>
      <c r="Y81" s="954">
        <f t="shared" si="22"/>
        <v>0</v>
      </c>
      <c r="Z81" s="954">
        <f t="shared" si="22"/>
        <v>0</v>
      </c>
      <c r="AA81" s="954">
        <f t="shared" si="22"/>
        <v>0</v>
      </c>
      <c r="AB81" s="954">
        <f t="shared" si="22"/>
        <v>0</v>
      </c>
      <c r="AC81" s="954">
        <f t="shared" si="22"/>
        <v>0</v>
      </c>
      <c r="AD81" s="954">
        <f t="shared" si="23"/>
        <v>0</v>
      </c>
      <c r="AE81" s="954">
        <f t="shared" si="23"/>
        <v>0</v>
      </c>
      <c r="AF81" s="954">
        <f t="shared" si="23"/>
        <v>0</v>
      </c>
      <c r="AG81" s="954">
        <f t="shared" si="23"/>
        <v>0</v>
      </c>
      <c r="AH81" s="954">
        <f t="shared" si="23"/>
        <v>0</v>
      </c>
      <c r="AI81" s="954">
        <f t="shared" si="23"/>
        <v>0</v>
      </c>
      <c r="AJ81" s="954">
        <f t="shared" si="23"/>
        <v>0</v>
      </c>
      <c r="AK81" s="954">
        <f t="shared" si="23"/>
        <v>0</v>
      </c>
      <c r="AL81" s="954">
        <f t="shared" si="28"/>
        <v>0</v>
      </c>
      <c r="AM81" s="954">
        <f t="shared" si="28"/>
        <v>0</v>
      </c>
      <c r="AN81" s="954">
        <f t="shared" si="28"/>
        <v>0</v>
      </c>
      <c r="AO81" s="954">
        <f t="shared" si="24"/>
        <v>0</v>
      </c>
      <c r="AQ81" s="954">
        <f t="shared" si="25"/>
        <v>0</v>
      </c>
      <c r="AR81" s="954">
        <f t="shared" si="17"/>
        <v>0</v>
      </c>
      <c r="AS81" s="954">
        <f t="shared" si="17"/>
        <v>0</v>
      </c>
      <c r="AT81" s="954">
        <f t="shared" si="17"/>
        <v>0</v>
      </c>
      <c r="AU81" s="954">
        <f t="shared" si="17"/>
        <v>0</v>
      </c>
    </row>
    <row r="82" spans="2:47">
      <c r="B82" s="937">
        <f t="shared" si="29"/>
        <v>71</v>
      </c>
      <c r="C82" s="951" t="s">
        <v>540</v>
      </c>
      <c r="D82" s="952">
        <v>42951</v>
      </c>
      <c r="E82" s="953">
        <v>39020</v>
      </c>
      <c r="F82" s="937">
        <v>7</v>
      </c>
      <c r="G82" s="937">
        <v>1.19</v>
      </c>
      <c r="H82" s="937">
        <v>511.32</v>
      </c>
      <c r="I82" s="938">
        <v>0</v>
      </c>
      <c r="J82" s="938">
        <v>0</v>
      </c>
      <c r="K82" s="954">
        <f t="shared" si="26"/>
        <v>42951</v>
      </c>
      <c r="L82" s="954">
        <f t="shared" si="27"/>
        <v>511.32142857142861</v>
      </c>
      <c r="M82" s="954">
        <f t="shared" si="30"/>
        <v>0</v>
      </c>
      <c r="N82" s="954">
        <f t="shared" si="22"/>
        <v>0</v>
      </c>
      <c r="O82" s="954">
        <f t="shared" si="22"/>
        <v>0</v>
      </c>
      <c r="P82" s="954">
        <f t="shared" si="22"/>
        <v>0</v>
      </c>
      <c r="Q82" s="954">
        <f t="shared" si="22"/>
        <v>0</v>
      </c>
      <c r="R82" s="954">
        <f t="shared" si="22"/>
        <v>0</v>
      </c>
      <c r="S82" s="954">
        <f t="shared" si="22"/>
        <v>0</v>
      </c>
      <c r="T82" s="954">
        <f t="shared" si="22"/>
        <v>0</v>
      </c>
      <c r="U82" s="954">
        <f t="shared" si="22"/>
        <v>0</v>
      </c>
      <c r="V82" s="954">
        <f t="shared" si="22"/>
        <v>0</v>
      </c>
      <c r="W82" s="954">
        <f t="shared" si="22"/>
        <v>0</v>
      </c>
      <c r="X82" s="954">
        <f t="shared" si="22"/>
        <v>0</v>
      </c>
      <c r="Y82" s="954">
        <f t="shared" si="22"/>
        <v>0</v>
      </c>
      <c r="Z82" s="954">
        <f t="shared" si="22"/>
        <v>0</v>
      </c>
      <c r="AA82" s="954">
        <f t="shared" si="22"/>
        <v>0</v>
      </c>
      <c r="AB82" s="954">
        <f t="shared" si="22"/>
        <v>0</v>
      </c>
      <c r="AC82" s="954">
        <f t="shared" si="22"/>
        <v>0</v>
      </c>
      <c r="AD82" s="954">
        <f t="shared" si="23"/>
        <v>0</v>
      </c>
      <c r="AE82" s="954">
        <f t="shared" si="23"/>
        <v>0</v>
      </c>
      <c r="AF82" s="954">
        <f t="shared" si="23"/>
        <v>0</v>
      </c>
      <c r="AG82" s="954">
        <f t="shared" si="23"/>
        <v>0</v>
      </c>
      <c r="AH82" s="954">
        <f t="shared" si="23"/>
        <v>0</v>
      </c>
      <c r="AI82" s="954">
        <f t="shared" si="23"/>
        <v>0</v>
      </c>
      <c r="AJ82" s="954">
        <f t="shared" si="23"/>
        <v>0</v>
      </c>
      <c r="AK82" s="954">
        <f t="shared" si="23"/>
        <v>0</v>
      </c>
      <c r="AL82" s="954">
        <f t="shared" si="28"/>
        <v>0</v>
      </c>
      <c r="AM82" s="954">
        <f t="shared" si="28"/>
        <v>0</v>
      </c>
      <c r="AN82" s="954">
        <f t="shared" si="28"/>
        <v>0</v>
      </c>
      <c r="AO82" s="954">
        <f t="shared" si="24"/>
        <v>0</v>
      </c>
      <c r="AQ82" s="954">
        <f t="shared" si="25"/>
        <v>0</v>
      </c>
      <c r="AR82" s="954">
        <f t="shared" si="17"/>
        <v>0</v>
      </c>
      <c r="AS82" s="954">
        <f t="shared" si="17"/>
        <v>0</v>
      </c>
      <c r="AT82" s="954">
        <f t="shared" si="17"/>
        <v>0</v>
      </c>
      <c r="AU82" s="954">
        <f t="shared" si="17"/>
        <v>0</v>
      </c>
    </row>
    <row r="83" spans="2:47">
      <c r="B83" s="937">
        <f t="shared" si="29"/>
        <v>72</v>
      </c>
      <c r="C83" s="951" t="s">
        <v>541</v>
      </c>
      <c r="D83" s="952">
        <v>340461.91</v>
      </c>
      <c r="E83" s="953">
        <v>39082</v>
      </c>
      <c r="F83" s="937">
        <v>7</v>
      </c>
      <c r="G83" s="937">
        <v>1.19</v>
      </c>
      <c r="H83" s="952">
        <v>4053.12</v>
      </c>
      <c r="I83" s="938">
        <v>0</v>
      </c>
      <c r="J83" s="938">
        <v>0</v>
      </c>
      <c r="K83" s="954">
        <f t="shared" si="26"/>
        <v>340461.91</v>
      </c>
      <c r="L83" s="954">
        <f t="shared" si="27"/>
        <v>4053.1179761904755</v>
      </c>
      <c r="M83" s="954">
        <f t="shared" si="30"/>
        <v>0</v>
      </c>
      <c r="N83" s="954">
        <f t="shared" si="22"/>
        <v>0</v>
      </c>
      <c r="O83" s="954">
        <f t="shared" si="22"/>
        <v>0</v>
      </c>
      <c r="P83" s="954">
        <f t="shared" si="22"/>
        <v>0</v>
      </c>
      <c r="Q83" s="954">
        <f t="shared" si="22"/>
        <v>0</v>
      </c>
      <c r="R83" s="954">
        <f t="shared" si="22"/>
        <v>0</v>
      </c>
      <c r="S83" s="954">
        <f t="shared" si="22"/>
        <v>0</v>
      </c>
      <c r="T83" s="954">
        <f t="shared" si="22"/>
        <v>0</v>
      </c>
      <c r="U83" s="954">
        <f t="shared" si="22"/>
        <v>0</v>
      </c>
      <c r="V83" s="954">
        <f t="shared" si="22"/>
        <v>0</v>
      </c>
      <c r="W83" s="954">
        <f t="shared" si="22"/>
        <v>0</v>
      </c>
      <c r="X83" s="954">
        <f t="shared" si="22"/>
        <v>0</v>
      </c>
      <c r="Y83" s="954">
        <f t="shared" si="22"/>
        <v>0</v>
      </c>
      <c r="Z83" s="954">
        <f t="shared" si="22"/>
        <v>0</v>
      </c>
      <c r="AA83" s="954">
        <f t="shared" si="22"/>
        <v>0</v>
      </c>
      <c r="AB83" s="954">
        <f t="shared" si="22"/>
        <v>0</v>
      </c>
      <c r="AC83" s="954">
        <f t="shared" si="22"/>
        <v>0</v>
      </c>
      <c r="AD83" s="954">
        <f t="shared" si="23"/>
        <v>0</v>
      </c>
      <c r="AE83" s="954">
        <f t="shared" si="23"/>
        <v>0</v>
      </c>
      <c r="AF83" s="954">
        <f t="shared" si="23"/>
        <v>0</v>
      </c>
      <c r="AG83" s="954">
        <f t="shared" si="23"/>
        <v>0</v>
      </c>
      <c r="AH83" s="954">
        <f t="shared" si="23"/>
        <v>0</v>
      </c>
      <c r="AI83" s="954">
        <f t="shared" si="23"/>
        <v>0</v>
      </c>
      <c r="AJ83" s="954">
        <f t="shared" si="23"/>
        <v>0</v>
      </c>
      <c r="AK83" s="954">
        <f t="shared" si="23"/>
        <v>0</v>
      </c>
      <c r="AL83" s="954">
        <f t="shared" si="28"/>
        <v>0</v>
      </c>
      <c r="AM83" s="954">
        <f t="shared" si="28"/>
        <v>0</v>
      </c>
      <c r="AN83" s="954">
        <f t="shared" si="28"/>
        <v>0</v>
      </c>
      <c r="AO83" s="954">
        <f t="shared" si="24"/>
        <v>0</v>
      </c>
      <c r="AQ83" s="954">
        <f t="shared" si="25"/>
        <v>0</v>
      </c>
      <c r="AR83" s="954">
        <f t="shared" si="17"/>
        <v>0</v>
      </c>
      <c r="AS83" s="954">
        <f t="shared" si="17"/>
        <v>0</v>
      </c>
      <c r="AT83" s="954">
        <f t="shared" si="17"/>
        <v>0</v>
      </c>
      <c r="AU83" s="954">
        <f t="shared" si="17"/>
        <v>0</v>
      </c>
    </row>
    <row r="84" spans="2:47">
      <c r="B84" s="937">
        <f t="shared" si="29"/>
        <v>73</v>
      </c>
      <c r="C84" s="951" t="s">
        <v>542</v>
      </c>
      <c r="D84" s="952">
        <v>1082511.94</v>
      </c>
      <c r="E84" s="953">
        <v>39082</v>
      </c>
      <c r="F84" s="937">
        <v>7</v>
      </c>
      <c r="G84" s="937">
        <v>1.19</v>
      </c>
      <c r="H84" s="952">
        <v>12887.05</v>
      </c>
      <c r="I84" s="938">
        <v>0</v>
      </c>
      <c r="J84" s="938">
        <v>0</v>
      </c>
      <c r="K84" s="954">
        <f t="shared" si="26"/>
        <v>1082511.94</v>
      </c>
      <c r="L84" s="954">
        <f t="shared" si="27"/>
        <v>12887.046904761904</v>
      </c>
      <c r="M84" s="954">
        <f t="shared" si="30"/>
        <v>0</v>
      </c>
      <c r="N84" s="954">
        <f t="shared" si="22"/>
        <v>0</v>
      </c>
      <c r="O84" s="954">
        <f t="shared" si="22"/>
        <v>0</v>
      </c>
      <c r="P84" s="954">
        <f t="shared" si="22"/>
        <v>0</v>
      </c>
      <c r="Q84" s="954">
        <f t="shared" si="22"/>
        <v>0</v>
      </c>
      <c r="R84" s="954">
        <f t="shared" si="22"/>
        <v>0</v>
      </c>
      <c r="S84" s="954">
        <f t="shared" si="22"/>
        <v>0</v>
      </c>
      <c r="T84" s="954">
        <f t="shared" si="22"/>
        <v>0</v>
      </c>
      <c r="U84" s="954">
        <f t="shared" si="22"/>
        <v>0</v>
      </c>
      <c r="V84" s="954">
        <f t="shared" si="22"/>
        <v>0</v>
      </c>
      <c r="W84" s="954">
        <f t="shared" si="22"/>
        <v>0</v>
      </c>
      <c r="X84" s="954">
        <f t="shared" si="22"/>
        <v>0</v>
      </c>
      <c r="Y84" s="954">
        <f t="shared" si="22"/>
        <v>0</v>
      </c>
      <c r="Z84" s="954">
        <f t="shared" si="22"/>
        <v>0</v>
      </c>
      <c r="AA84" s="954">
        <f t="shared" si="22"/>
        <v>0</v>
      </c>
      <c r="AB84" s="954">
        <f t="shared" si="22"/>
        <v>0</v>
      </c>
      <c r="AC84" s="954">
        <f t="shared" si="22"/>
        <v>0</v>
      </c>
      <c r="AD84" s="954">
        <f t="shared" si="23"/>
        <v>0</v>
      </c>
      <c r="AE84" s="954">
        <f t="shared" si="23"/>
        <v>0</v>
      </c>
      <c r="AF84" s="954">
        <f t="shared" si="23"/>
        <v>0</v>
      </c>
      <c r="AG84" s="954">
        <f t="shared" si="23"/>
        <v>0</v>
      </c>
      <c r="AH84" s="954">
        <f t="shared" si="23"/>
        <v>0</v>
      </c>
      <c r="AI84" s="954">
        <f t="shared" si="23"/>
        <v>0</v>
      </c>
      <c r="AJ84" s="954">
        <f t="shared" si="23"/>
        <v>0</v>
      </c>
      <c r="AK84" s="954">
        <f t="shared" si="23"/>
        <v>0</v>
      </c>
      <c r="AL84" s="954">
        <f t="shared" si="28"/>
        <v>0</v>
      </c>
      <c r="AM84" s="954">
        <f t="shared" si="28"/>
        <v>0</v>
      </c>
      <c r="AN84" s="954">
        <f t="shared" si="28"/>
        <v>0</v>
      </c>
      <c r="AO84" s="954">
        <f t="shared" si="24"/>
        <v>0</v>
      </c>
      <c r="AQ84" s="954">
        <f t="shared" si="25"/>
        <v>0</v>
      </c>
      <c r="AR84" s="954">
        <f t="shared" si="17"/>
        <v>0</v>
      </c>
      <c r="AS84" s="954">
        <f t="shared" si="17"/>
        <v>0</v>
      </c>
      <c r="AT84" s="954">
        <f t="shared" si="17"/>
        <v>0</v>
      </c>
      <c r="AU84" s="954">
        <f t="shared" si="17"/>
        <v>0</v>
      </c>
    </row>
    <row r="85" spans="2:47">
      <c r="B85" s="937">
        <f t="shared" si="29"/>
        <v>74</v>
      </c>
      <c r="C85" s="951" t="s">
        <v>543</v>
      </c>
      <c r="D85" s="952">
        <v>5077338.9000000004</v>
      </c>
      <c r="E85" s="953">
        <v>39082</v>
      </c>
      <c r="F85" s="937">
        <v>20</v>
      </c>
      <c r="G85" s="937">
        <v>0.42</v>
      </c>
      <c r="H85" s="952">
        <v>21155.58</v>
      </c>
      <c r="I85" s="938">
        <v>3300270.29</v>
      </c>
      <c r="J85" s="938">
        <v>253866.95</v>
      </c>
      <c r="K85" s="954">
        <f t="shared" si="26"/>
        <v>5077338.9000000004</v>
      </c>
      <c r="L85" s="954">
        <f t="shared" si="27"/>
        <v>21155.578750000001</v>
      </c>
      <c r="M85" s="954">
        <f t="shared" si="30"/>
        <v>2792536.4</v>
      </c>
      <c r="N85" s="954">
        <f t="shared" si="22"/>
        <v>2771380.82125</v>
      </c>
      <c r="O85" s="954">
        <f t="shared" si="22"/>
        <v>2750225.2425000002</v>
      </c>
      <c r="P85" s="954">
        <f t="shared" si="22"/>
        <v>2729069.6637500003</v>
      </c>
      <c r="Q85" s="954">
        <f t="shared" si="22"/>
        <v>2707914.0850000004</v>
      </c>
      <c r="R85" s="954">
        <f t="shared" si="22"/>
        <v>2686758.5062500006</v>
      </c>
      <c r="S85" s="954">
        <f t="shared" si="22"/>
        <v>2665602.9275000007</v>
      </c>
      <c r="T85" s="954">
        <f t="shared" si="22"/>
        <v>2644447.3487500008</v>
      </c>
      <c r="U85" s="954">
        <f t="shared" si="22"/>
        <v>2623291.7700000009</v>
      </c>
      <c r="V85" s="954">
        <f t="shared" si="22"/>
        <v>2602136.1912500011</v>
      </c>
      <c r="W85" s="954">
        <f t="shared" si="22"/>
        <v>2580980.6125000012</v>
      </c>
      <c r="X85" s="954">
        <f t="shared" si="22"/>
        <v>2559825.0337500013</v>
      </c>
      <c r="Y85" s="954">
        <f t="shared" si="22"/>
        <v>2538669.4550000015</v>
      </c>
      <c r="Z85" s="954">
        <f t="shared" si="22"/>
        <v>2517513.8762500016</v>
      </c>
      <c r="AA85" s="954">
        <f t="shared" si="22"/>
        <v>2496358.2975000017</v>
      </c>
      <c r="AB85" s="954">
        <f t="shared" si="22"/>
        <v>2475202.7187500019</v>
      </c>
      <c r="AC85" s="954">
        <f t="shared" si="22"/>
        <v>2454047.140000002</v>
      </c>
      <c r="AD85" s="954">
        <f t="shared" si="23"/>
        <v>2432891.5612500021</v>
      </c>
      <c r="AE85" s="954">
        <f t="shared" si="23"/>
        <v>2411735.9825000023</v>
      </c>
      <c r="AF85" s="954">
        <f t="shared" si="23"/>
        <v>2390580.4037500024</v>
      </c>
      <c r="AG85" s="954">
        <f t="shared" si="23"/>
        <v>2369424.8250000025</v>
      </c>
      <c r="AH85" s="954">
        <f t="shared" si="23"/>
        <v>2348269.2462500026</v>
      </c>
      <c r="AI85" s="954">
        <f t="shared" si="23"/>
        <v>2327113.6675000028</v>
      </c>
      <c r="AJ85" s="954">
        <f t="shared" si="23"/>
        <v>2305958.0887500029</v>
      </c>
      <c r="AK85" s="954">
        <f t="shared" si="23"/>
        <v>2284802.510000003</v>
      </c>
      <c r="AL85" s="954">
        <f t="shared" si="28"/>
        <v>2030935.565000003</v>
      </c>
      <c r="AM85" s="954">
        <f t="shared" si="28"/>
        <v>1777068.6200000029</v>
      </c>
      <c r="AN85" s="954">
        <f t="shared" si="28"/>
        <v>1523201.6750000028</v>
      </c>
      <c r="AO85" s="954">
        <f t="shared" si="24"/>
        <v>1269334.7300000028</v>
      </c>
      <c r="AQ85" s="954">
        <f t="shared" si="25"/>
        <v>253866.94499999844</v>
      </c>
      <c r="AR85" s="954">
        <f t="shared" si="17"/>
        <v>253866.94500000007</v>
      </c>
      <c r="AS85" s="954">
        <f t="shared" si="17"/>
        <v>253866.94500000007</v>
      </c>
      <c r="AT85" s="954">
        <f t="shared" si="17"/>
        <v>253866.94500000007</v>
      </c>
      <c r="AU85" s="954">
        <f t="shared" si="17"/>
        <v>253866.94500000007</v>
      </c>
    </row>
    <row r="86" spans="2:47">
      <c r="B86" s="937">
        <f t="shared" si="29"/>
        <v>75</v>
      </c>
      <c r="C86" s="951" t="s">
        <v>544</v>
      </c>
      <c r="D86" s="952">
        <v>200494.12</v>
      </c>
      <c r="E86" s="953">
        <v>39448</v>
      </c>
      <c r="F86" s="937">
        <v>20</v>
      </c>
      <c r="G86" s="937">
        <v>0.42</v>
      </c>
      <c r="H86" s="937">
        <v>835.39</v>
      </c>
      <c r="I86" s="938">
        <v>0</v>
      </c>
      <c r="J86" s="938">
        <v>0</v>
      </c>
      <c r="K86" s="954">
        <f t="shared" si="26"/>
        <v>200494.12</v>
      </c>
      <c r="L86" s="954">
        <f t="shared" si="27"/>
        <v>835.39216666666664</v>
      </c>
      <c r="M86" s="954">
        <f t="shared" si="30"/>
        <v>0</v>
      </c>
      <c r="N86" s="954">
        <f t="shared" si="22"/>
        <v>0</v>
      </c>
      <c r="O86" s="954">
        <f t="shared" si="22"/>
        <v>0</v>
      </c>
      <c r="P86" s="954">
        <f t="shared" si="22"/>
        <v>0</v>
      </c>
      <c r="Q86" s="954">
        <f t="shared" si="22"/>
        <v>0</v>
      </c>
      <c r="R86" s="954">
        <f t="shared" si="22"/>
        <v>0</v>
      </c>
      <c r="S86" s="954">
        <f t="shared" si="22"/>
        <v>0</v>
      </c>
      <c r="T86" s="954">
        <f t="shared" si="22"/>
        <v>0</v>
      </c>
      <c r="U86" s="954">
        <f t="shared" si="22"/>
        <v>0</v>
      </c>
      <c r="V86" s="954">
        <f t="shared" si="22"/>
        <v>0</v>
      </c>
      <c r="W86" s="954">
        <f t="shared" si="22"/>
        <v>0</v>
      </c>
      <c r="X86" s="954">
        <f t="shared" si="22"/>
        <v>0</v>
      </c>
      <c r="Y86" s="954">
        <f t="shared" si="22"/>
        <v>0</v>
      </c>
      <c r="Z86" s="954">
        <f t="shared" si="22"/>
        <v>0</v>
      </c>
      <c r="AA86" s="954">
        <f t="shared" si="22"/>
        <v>0</v>
      </c>
      <c r="AB86" s="954">
        <f t="shared" si="22"/>
        <v>0</v>
      </c>
      <c r="AC86" s="954">
        <f t="shared" si="22"/>
        <v>0</v>
      </c>
      <c r="AD86" s="954">
        <f t="shared" si="23"/>
        <v>0</v>
      </c>
      <c r="AE86" s="954">
        <f t="shared" si="23"/>
        <v>0</v>
      </c>
      <c r="AF86" s="954">
        <f t="shared" si="23"/>
        <v>0</v>
      </c>
      <c r="AG86" s="954">
        <f t="shared" si="23"/>
        <v>0</v>
      </c>
      <c r="AH86" s="954">
        <f t="shared" si="23"/>
        <v>0</v>
      </c>
      <c r="AI86" s="954">
        <f t="shared" si="23"/>
        <v>0</v>
      </c>
      <c r="AJ86" s="954">
        <f t="shared" si="23"/>
        <v>0</v>
      </c>
      <c r="AK86" s="954">
        <f t="shared" si="23"/>
        <v>0</v>
      </c>
      <c r="AL86" s="954">
        <f t="shared" si="28"/>
        <v>0</v>
      </c>
      <c r="AM86" s="954">
        <f t="shared" si="28"/>
        <v>0</v>
      </c>
      <c r="AN86" s="954">
        <f t="shared" si="28"/>
        <v>0</v>
      </c>
      <c r="AO86" s="954">
        <f t="shared" si="24"/>
        <v>0</v>
      </c>
      <c r="AQ86" s="954">
        <f t="shared" si="25"/>
        <v>0</v>
      </c>
      <c r="AR86" s="954">
        <f t="shared" si="17"/>
        <v>0</v>
      </c>
      <c r="AS86" s="954">
        <f t="shared" si="17"/>
        <v>0</v>
      </c>
      <c r="AT86" s="954">
        <f t="shared" si="17"/>
        <v>0</v>
      </c>
      <c r="AU86" s="954">
        <f t="shared" si="17"/>
        <v>0</v>
      </c>
    </row>
    <row r="87" spans="2:47">
      <c r="B87" s="937">
        <f t="shared" si="29"/>
        <v>76</v>
      </c>
      <c r="C87" s="951" t="s">
        <v>545</v>
      </c>
      <c r="D87" s="952">
        <v>42214490.18</v>
      </c>
      <c r="E87" s="953">
        <v>39082</v>
      </c>
      <c r="F87" s="942">
        <v>100</v>
      </c>
      <c r="G87" s="937">
        <v>0.28000000000000003</v>
      </c>
      <c r="H87" s="952">
        <v>117262.47</v>
      </c>
      <c r="I87" s="938">
        <v>32364442.469999999</v>
      </c>
      <c r="J87" s="938">
        <v>1407149.67</v>
      </c>
      <c r="K87" s="954">
        <f t="shared" si="26"/>
        <v>42214490.18</v>
      </c>
      <c r="L87" s="954">
        <f t="shared" si="27"/>
        <v>35178.741816666668</v>
      </c>
      <c r="M87" s="954">
        <f t="shared" si="30"/>
        <v>31520152.6664</v>
      </c>
      <c r="N87" s="954">
        <f t="shared" si="22"/>
        <v>31484973.924583334</v>
      </c>
      <c r="O87" s="954">
        <f t="shared" si="22"/>
        <v>31449795.182766668</v>
      </c>
      <c r="P87" s="954">
        <f t="shared" si="22"/>
        <v>31414616.440950003</v>
      </c>
      <c r="Q87" s="954">
        <f t="shared" si="22"/>
        <v>31379437.699133337</v>
      </c>
      <c r="R87" s="954">
        <f t="shared" si="22"/>
        <v>31344258.957316671</v>
      </c>
      <c r="S87" s="954">
        <f t="shared" si="22"/>
        <v>31309080.215500005</v>
      </c>
      <c r="T87" s="954">
        <f t="shared" si="22"/>
        <v>31273901.473683339</v>
      </c>
      <c r="U87" s="954">
        <f t="shared" si="22"/>
        <v>31238722.731866673</v>
      </c>
      <c r="V87" s="954">
        <f t="shared" si="22"/>
        <v>31203543.990050007</v>
      </c>
      <c r="W87" s="954">
        <f t="shared" si="22"/>
        <v>31168365.248233341</v>
      </c>
      <c r="X87" s="954">
        <f t="shared" si="22"/>
        <v>31133186.506416675</v>
      </c>
      <c r="Y87" s="954">
        <f t="shared" si="22"/>
        <v>31098007.764600009</v>
      </c>
      <c r="Z87" s="954">
        <f t="shared" si="22"/>
        <v>31062829.022783343</v>
      </c>
      <c r="AA87" s="954">
        <f t="shared" si="22"/>
        <v>31027650.280966677</v>
      </c>
      <c r="AB87" s="954">
        <f t="shared" si="22"/>
        <v>30992471.539150011</v>
      </c>
      <c r="AC87" s="954">
        <f t="shared" si="22"/>
        <v>30957292.797333345</v>
      </c>
      <c r="AD87" s="954">
        <f t="shared" si="23"/>
        <v>30922114.055516679</v>
      </c>
      <c r="AE87" s="954">
        <f t="shared" si="23"/>
        <v>30886935.313700013</v>
      </c>
      <c r="AF87" s="954">
        <f t="shared" si="23"/>
        <v>30851756.571883347</v>
      </c>
      <c r="AG87" s="954">
        <f t="shared" si="23"/>
        <v>30816577.830066681</v>
      </c>
      <c r="AH87" s="954">
        <f t="shared" si="23"/>
        <v>30781399.088250015</v>
      </c>
      <c r="AI87" s="954">
        <f t="shared" si="23"/>
        <v>30746220.346433349</v>
      </c>
      <c r="AJ87" s="954">
        <f t="shared" si="23"/>
        <v>30711041.604616683</v>
      </c>
      <c r="AK87" s="954">
        <f t="shared" si="23"/>
        <v>30675862.862800017</v>
      </c>
      <c r="AL87" s="954">
        <f t="shared" si="28"/>
        <v>30253717.961000018</v>
      </c>
      <c r="AM87" s="954">
        <f t="shared" si="28"/>
        <v>29831573.059200019</v>
      </c>
      <c r="AN87" s="954">
        <f t="shared" si="28"/>
        <v>29409428.157400019</v>
      </c>
      <c r="AO87" s="954">
        <f t="shared" si="24"/>
        <v>28987283.25560002</v>
      </c>
      <c r="AQ87" s="954">
        <f t="shared" si="25"/>
        <v>422144.90179999173</v>
      </c>
      <c r="AR87" s="954">
        <f t="shared" si="17"/>
        <v>422144.90179999918</v>
      </c>
      <c r="AS87" s="954">
        <f t="shared" si="17"/>
        <v>422144.90179999918</v>
      </c>
      <c r="AT87" s="954">
        <f t="shared" si="17"/>
        <v>422144.90179999918</v>
      </c>
      <c r="AU87" s="954">
        <f t="shared" si="17"/>
        <v>422144.90179999918</v>
      </c>
    </row>
    <row r="88" spans="2:47">
      <c r="B88" s="937">
        <f t="shared" si="29"/>
        <v>77</v>
      </c>
      <c r="C88" s="951" t="s">
        <v>546</v>
      </c>
      <c r="D88" s="952">
        <v>23900</v>
      </c>
      <c r="E88" s="953">
        <v>40695</v>
      </c>
      <c r="F88" s="937">
        <v>5</v>
      </c>
      <c r="G88" s="937">
        <v>1.67</v>
      </c>
      <c r="H88" s="937">
        <v>398.33</v>
      </c>
      <c r="I88" s="938">
        <v>11950</v>
      </c>
      <c r="J88" s="938">
        <v>4780</v>
      </c>
      <c r="K88" s="954">
        <f t="shared" si="26"/>
        <v>0</v>
      </c>
      <c r="L88" s="954">
        <f t="shared" si="27"/>
        <v>0</v>
      </c>
      <c r="M88" s="954">
        <f t="shared" si="30"/>
        <v>0</v>
      </c>
      <c r="N88" s="954">
        <f t="shared" si="22"/>
        <v>0</v>
      </c>
      <c r="O88" s="954">
        <f t="shared" si="22"/>
        <v>0</v>
      </c>
      <c r="P88" s="954">
        <f t="shared" si="22"/>
        <v>0</v>
      </c>
      <c r="Q88" s="954">
        <f t="shared" si="22"/>
        <v>0</v>
      </c>
      <c r="R88" s="954">
        <f t="shared" si="22"/>
        <v>0</v>
      </c>
      <c r="S88" s="954">
        <f t="shared" si="22"/>
        <v>0</v>
      </c>
      <c r="T88" s="954">
        <f t="shared" si="22"/>
        <v>0</v>
      </c>
      <c r="U88" s="954">
        <f t="shared" si="22"/>
        <v>0</v>
      </c>
      <c r="V88" s="954">
        <f t="shared" si="22"/>
        <v>0</v>
      </c>
      <c r="W88" s="954">
        <f t="shared" si="22"/>
        <v>0</v>
      </c>
      <c r="X88" s="954">
        <f t="shared" si="22"/>
        <v>0</v>
      </c>
      <c r="Y88" s="954">
        <f t="shared" si="22"/>
        <v>0</v>
      </c>
      <c r="Z88" s="954">
        <f t="shared" si="22"/>
        <v>0</v>
      </c>
      <c r="AA88" s="954">
        <f t="shared" si="22"/>
        <v>0</v>
      </c>
      <c r="AB88" s="954">
        <f t="shared" si="22"/>
        <v>0</v>
      </c>
      <c r="AC88" s="954">
        <f t="shared" si="22"/>
        <v>0</v>
      </c>
      <c r="AD88" s="954">
        <f t="shared" si="23"/>
        <v>0</v>
      </c>
      <c r="AE88" s="954">
        <f t="shared" si="23"/>
        <v>0</v>
      </c>
      <c r="AF88" s="954">
        <f t="shared" si="23"/>
        <v>0</v>
      </c>
      <c r="AG88" s="954">
        <f t="shared" si="23"/>
        <v>0</v>
      </c>
      <c r="AH88" s="954">
        <f t="shared" si="23"/>
        <v>0</v>
      </c>
      <c r="AI88" s="954">
        <f t="shared" si="23"/>
        <v>0</v>
      </c>
      <c r="AJ88" s="954">
        <f t="shared" si="23"/>
        <v>0</v>
      </c>
      <c r="AK88" s="954">
        <f t="shared" si="23"/>
        <v>0</v>
      </c>
      <c r="AL88" s="954">
        <f t="shared" si="28"/>
        <v>0</v>
      </c>
      <c r="AM88" s="954">
        <f t="shared" si="28"/>
        <v>0</v>
      </c>
      <c r="AN88" s="954">
        <f t="shared" si="28"/>
        <v>0</v>
      </c>
      <c r="AO88" s="954">
        <f t="shared" si="24"/>
        <v>0</v>
      </c>
      <c r="AQ88" s="954">
        <f t="shared" si="25"/>
        <v>0</v>
      </c>
      <c r="AR88" s="954">
        <f t="shared" si="17"/>
        <v>0</v>
      </c>
      <c r="AS88" s="954">
        <f t="shared" si="17"/>
        <v>0</v>
      </c>
      <c r="AT88" s="954">
        <f t="shared" si="17"/>
        <v>0</v>
      </c>
      <c r="AU88" s="954">
        <f t="shared" si="17"/>
        <v>0</v>
      </c>
    </row>
    <row r="89" spans="2:47">
      <c r="B89" s="937">
        <f t="shared" si="29"/>
        <v>78</v>
      </c>
      <c r="C89" s="951" t="s">
        <v>500</v>
      </c>
      <c r="D89" s="952">
        <v>882358.27</v>
      </c>
      <c r="E89" s="953">
        <v>39082</v>
      </c>
      <c r="F89" s="937">
        <v>10</v>
      </c>
      <c r="G89" s="937">
        <v>0.83</v>
      </c>
      <c r="H89" s="952">
        <v>7352.49</v>
      </c>
      <c r="I89" s="938">
        <v>264707.48</v>
      </c>
      <c r="J89" s="938">
        <v>88235.83</v>
      </c>
      <c r="K89" s="954">
        <f t="shared" si="26"/>
        <v>882358.27</v>
      </c>
      <c r="L89" s="954">
        <f t="shared" si="27"/>
        <v>7352.985583333334</v>
      </c>
      <c r="M89" s="954">
        <f t="shared" si="30"/>
        <v>88235.825999999972</v>
      </c>
      <c r="N89" s="954">
        <f t="shared" si="22"/>
        <v>80882.840416666644</v>
      </c>
      <c r="O89" s="954">
        <f t="shared" si="22"/>
        <v>73529.854833333316</v>
      </c>
      <c r="P89" s="954">
        <f t="shared" si="22"/>
        <v>66176.869249999989</v>
      </c>
      <c r="Q89" s="954">
        <f t="shared" si="22"/>
        <v>58823.883666666654</v>
      </c>
      <c r="R89" s="954">
        <f t="shared" si="22"/>
        <v>51470.898083333319</v>
      </c>
      <c r="S89" s="954">
        <f t="shared" si="22"/>
        <v>44117.912499999984</v>
      </c>
      <c r="T89" s="954">
        <f t="shared" si="22"/>
        <v>36764.926916666649</v>
      </c>
      <c r="U89" s="954">
        <f t="shared" si="22"/>
        <v>29411.941333333314</v>
      </c>
      <c r="V89" s="954">
        <f t="shared" si="22"/>
        <v>22058.955749999979</v>
      </c>
      <c r="W89" s="954">
        <f t="shared" si="22"/>
        <v>14705.970166666644</v>
      </c>
      <c r="X89" s="954">
        <f t="shared" si="22"/>
        <v>7352.9845833333102</v>
      </c>
      <c r="Y89" s="954">
        <f t="shared" si="22"/>
        <v>0</v>
      </c>
      <c r="Z89" s="954">
        <f t="shared" si="22"/>
        <v>0</v>
      </c>
      <c r="AA89" s="954">
        <f t="shared" si="22"/>
        <v>0</v>
      </c>
      <c r="AB89" s="954">
        <f t="shared" si="22"/>
        <v>0</v>
      </c>
      <c r="AC89" s="954">
        <f t="shared" ref="N89:AC104" si="31">IF(AB89-$L89&gt;0,AB89-$L89,0)</f>
        <v>0</v>
      </c>
      <c r="AD89" s="954">
        <f t="shared" si="23"/>
        <v>0</v>
      </c>
      <c r="AE89" s="954">
        <f t="shared" si="23"/>
        <v>0</v>
      </c>
      <c r="AF89" s="954">
        <f t="shared" si="23"/>
        <v>0</v>
      </c>
      <c r="AG89" s="954">
        <f t="shared" si="23"/>
        <v>0</v>
      </c>
      <c r="AH89" s="954">
        <f t="shared" si="23"/>
        <v>0</v>
      </c>
      <c r="AI89" s="954">
        <f t="shared" si="23"/>
        <v>0</v>
      </c>
      <c r="AJ89" s="954">
        <f t="shared" si="23"/>
        <v>0</v>
      </c>
      <c r="AK89" s="954">
        <f t="shared" si="23"/>
        <v>0</v>
      </c>
      <c r="AL89" s="954">
        <f t="shared" si="28"/>
        <v>0</v>
      </c>
      <c r="AM89" s="954">
        <f t="shared" si="28"/>
        <v>0</v>
      </c>
      <c r="AN89" s="954">
        <f t="shared" si="28"/>
        <v>0</v>
      </c>
      <c r="AO89" s="954">
        <f t="shared" si="24"/>
        <v>0</v>
      </c>
      <c r="AQ89" s="954">
        <f t="shared" si="25"/>
        <v>0</v>
      </c>
      <c r="AR89" s="954">
        <f t="shared" si="17"/>
        <v>0</v>
      </c>
      <c r="AS89" s="954">
        <f t="shared" si="17"/>
        <v>0</v>
      </c>
      <c r="AT89" s="954">
        <f t="shared" si="17"/>
        <v>0</v>
      </c>
      <c r="AU89" s="954">
        <f t="shared" si="17"/>
        <v>0</v>
      </c>
    </row>
    <row r="90" spans="2:47">
      <c r="B90" s="937">
        <f t="shared" si="29"/>
        <v>79</v>
      </c>
      <c r="C90" s="951" t="s">
        <v>500</v>
      </c>
      <c r="D90" s="952">
        <v>882358.27</v>
      </c>
      <c r="E90" s="953">
        <v>39082</v>
      </c>
      <c r="F90" s="937">
        <v>10</v>
      </c>
      <c r="G90" s="937">
        <v>0.83</v>
      </c>
      <c r="H90" s="952">
        <v>7352.99</v>
      </c>
      <c r="I90" s="938">
        <v>264707.48</v>
      </c>
      <c r="J90" s="938">
        <v>88235.83</v>
      </c>
      <c r="K90" s="954">
        <f t="shared" si="26"/>
        <v>882358.27</v>
      </c>
      <c r="L90" s="954">
        <f t="shared" si="27"/>
        <v>7352.985583333334</v>
      </c>
      <c r="M90" s="954">
        <f t="shared" si="30"/>
        <v>88235.825999999972</v>
      </c>
      <c r="N90" s="954">
        <f t="shared" si="31"/>
        <v>80882.840416666644</v>
      </c>
      <c r="O90" s="954">
        <f t="shared" si="31"/>
        <v>73529.854833333316</v>
      </c>
      <c r="P90" s="954">
        <f t="shared" si="31"/>
        <v>66176.869249999989</v>
      </c>
      <c r="Q90" s="954">
        <f t="shared" si="31"/>
        <v>58823.883666666654</v>
      </c>
      <c r="R90" s="954">
        <f t="shared" si="31"/>
        <v>51470.898083333319</v>
      </c>
      <c r="S90" s="954">
        <f t="shared" si="31"/>
        <v>44117.912499999984</v>
      </c>
      <c r="T90" s="954">
        <f t="shared" si="31"/>
        <v>36764.926916666649</v>
      </c>
      <c r="U90" s="954">
        <f t="shared" si="31"/>
        <v>29411.941333333314</v>
      </c>
      <c r="V90" s="954">
        <f t="shared" si="31"/>
        <v>22058.955749999979</v>
      </c>
      <c r="W90" s="954">
        <f t="shared" si="31"/>
        <v>14705.970166666644</v>
      </c>
      <c r="X90" s="954">
        <f t="shared" si="31"/>
        <v>7352.9845833333102</v>
      </c>
      <c r="Y90" s="954">
        <f t="shared" si="31"/>
        <v>0</v>
      </c>
      <c r="Z90" s="954">
        <f t="shared" si="31"/>
        <v>0</v>
      </c>
      <c r="AA90" s="954">
        <f t="shared" si="31"/>
        <v>0</v>
      </c>
      <c r="AB90" s="954">
        <f t="shared" si="31"/>
        <v>0</v>
      </c>
      <c r="AC90" s="954">
        <f t="shared" si="31"/>
        <v>0</v>
      </c>
      <c r="AD90" s="954">
        <f t="shared" si="23"/>
        <v>0</v>
      </c>
      <c r="AE90" s="954">
        <f t="shared" si="23"/>
        <v>0</v>
      </c>
      <c r="AF90" s="954">
        <f t="shared" si="23"/>
        <v>0</v>
      </c>
      <c r="AG90" s="954">
        <f t="shared" si="23"/>
        <v>0</v>
      </c>
      <c r="AH90" s="954">
        <f t="shared" si="23"/>
        <v>0</v>
      </c>
      <c r="AI90" s="954">
        <f t="shared" si="23"/>
        <v>0</v>
      </c>
      <c r="AJ90" s="954">
        <f t="shared" si="23"/>
        <v>0</v>
      </c>
      <c r="AK90" s="954">
        <f t="shared" si="23"/>
        <v>0</v>
      </c>
      <c r="AL90" s="954">
        <f t="shared" si="28"/>
        <v>0</v>
      </c>
      <c r="AM90" s="954">
        <f t="shared" si="28"/>
        <v>0</v>
      </c>
      <c r="AN90" s="954">
        <f t="shared" si="28"/>
        <v>0</v>
      </c>
      <c r="AO90" s="954">
        <f t="shared" si="24"/>
        <v>0</v>
      </c>
      <c r="AQ90" s="954">
        <f t="shared" si="25"/>
        <v>0</v>
      </c>
      <c r="AR90" s="954">
        <f t="shared" si="17"/>
        <v>0</v>
      </c>
      <c r="AS90" s="954">
        <f t="shared" si="17"/>
        <v>0</v>
      </c>
      <c r="AT90" s="954">
        <f t="shared" si="17"/>
        <v>0</v>
      </c>
      <c r="AU90" s="954">
        <f t="shared" si="17"/>
        <v>0</v>
      </c>
    </row>
    <row r="91" spans="2:47">
      <c r="B91" s="937">
        <f t="shared" si="29"/>
        <v>80</v>
      </c>
      <c r="C91" s="951" t="s">
        <v>547</v>
      </c>
      <c r="D91" s="952">
        <v>109200</v>
      </c>
      <c r="E91" s="953">
        <v>40599</v>
      </c>
      <c r="F91" s="937">
        <v>10</v>
      </c>
      <c r="G91" s="937">
        <v>0.83</v>
      </c>
      <c r="H91" s="937">
        <v>910</v>
      </c>
      <c r="I91" s="938">
        <v>79170</v>
      </c>
      <c r="J91" s="938">
        <v>10920</v>
      </c>
      <c r="K91" s="954">
        <f t="shared" si="26"/>
        <v>109200</v>
      </c>
      <c r="L91" s="954">
        <f t="shared" si="27"/>
        <v>910</v>
      </c>
      <c r="M91" s="954">
        <f t="shared" si="30"/>
        <v>57330</v>
      </c>
      <c r="N91" s="954">
        <f t="shared" si="31"/>
        <v>56420</v>
      </c>
      <c r="O91" s="954">
        <f t="shared" si="31"/>
        <v>55510</v>
      </c>
      <c r="P91" s="954">
        <f t="shared" si="31"/>
        <v>54600</v>
      </c>
      <c r="Q91" s="954">
        <f t="shared" si="31"/>
        <v>53690</v>
      </c>
      <c r="R91" s="954">
        <f t="shared" si="31"/>
        <v>52780</v>
      </c>
      <c r="S91" s="954">
        <f t="shared" si="31"/>
        <v>51870</v>
      </c>
      <c r="T91" s="954">
        <f t="shared" si="31"/>
        <v>50960</v>
      </c>
      <c r="U91" s="954">
        <f t="shared" si="31"/>
        <v>50050</v>
      </c>
      <c r="V91" s="954">
        <f t="shared" si="31"/>
        <v>49140</v>
      </c>
      <c r="W91" s="954">
        <f t="shared" si="31"/>
        <v>48230</v>
      </c>
      <c r="X91" s="954">
        <f t="shared" si="31"/>
        <v>47320</v>
      </c>
      <c r="Y91" s="954">
        <f t="shared" si="31"/>
        <v>46410</v>
      </c>
      <c r="Z91" s="954">
        <f t="shared" si="31"/>
        <v>45500</v>
      </c>
      <c r="AA91" s="954">
        <f t="shared" si="31"/>
        <v>44590</v>
      </c>
      <c r="AB91" s="954">
        <f t="shared" si="31"/>
        <v>43680</v>
      </c>
      <c r="AC91" s="954">
        <f t="shared" si="31"/>
        <v>42770</v>
      </c>
      <c r="AD91" s="954">
        <f t="shared" si="23"/>
        <v>41860</v>
      </c>
      <c r="AE91" s="954">
        <f t="shared" si="23"/>
        <v>40950</v>
      </c>
      <c r="AF91" s="954">
        <f t="shared" si="23"/>
        <v>40040</v>
      </c>
      <c r="AG91" s="954">
        <f t="shared" si="23"/>
        <v>39130</v>
      </c>
      <c r="AH91" s="954">
        <f t="shared" si="23"/>
        <v>38220</v>
      </c>
      <c r="AI91" s="954">
        <f t="shared" si="23"/>
        <v>37310</v>
      </c>
      <c r="AJ91" s="954">
        <f t="shared" si="23"/>
        <v>36400</v>
      </c>
      <c r="AK91" s="954">
        <f t="shared" si="23"/>
        <v>35490</v>
      </c>
      <c r="AL91" s="954">
        <f t="shared" si="28"/>
        <v>24570</v>
      </c>
      <c r="AM91" s="954">
        <f t="shared" si="28"/>
        <v>13650</v>
      </c>
      <c r="AN91" s="954">
        <f t="shared" si="28"/>
        <v>2730</v>
      </c>
      <c r="AO91" s="954">
        <f t="shared" si="24"/>
        <v>0</v>
      </c>
      <c r="AQ91" s="954">
        <f t="shared" si="25"/>
        <v>10920</v>
      </c>
      <c r="AR91" s="954">
        <f t="shared" ref="AR91:AU154" si="32">AK91-AL91</f>
        <v>10920</v>
      </c>
      <c r="AS91" s="954">
        <f t="shared" si="32"/>
        <v>10920</v>
      </c>
      <c r="AT91" s="954">
        <f t="shared" si="32"/>
        <v>10920</v>
      </c>
      <c r="AU91" s="954">
        <f t="shared" si="32"/>
        <v>2730</v>
      </c>
    </row>
    <row r="92" spans="2:47">
      <c r="B92" s="937">
        <f t="shared" si="29"/>
        <v>81</v>
      </c>
      <c r="C92" s="951" t="s">
        <v>548</v>
      </c>
      <c r="D92" s="952">
        <v>129224.16</v>
      </c>
      <c r="E92" s="953">
        <v>39082</v>
      </c>
      <c r="F92" s="937">
        <v>10</v>
      </c>
      <c r="G92" s="937">
        <v>0.83</v>
      </c>
      <c r="H92" s="952">
        <v>1076.8699999999999</v>
      </c>
      <c r="I92" s="938">
        <v>38767.25</v>
      </c>
      <c r="J92" s="938">
        <v>12922.42</v>
      </c>
      <c r="K92" s="954">
        <f t="shared" si="26"/>
        <v>129224.16</v>
      </c>
      <c r="L92" s="954">
        <f t="shared" si="27"/>
        <v>1076.8680000000002</v>
      </c>
      <c r="M92" s="954">
        <f t="shared" si="30"/>
        <v>12922.417999999998</v>
      </c>
      <c r="N92" s="954">
        <f t="shared" si="31"/>
        <v>11845.549999999997</v>
      </c>
      <c r="O92" s="954">
        <f t="shared" si="31"/>
        <v>10768.681999999997</v>
      </c>
      <c r="P92" s="954">
        <f t="shared" si="31"/>
        <v>9691.8139999999967</v>
      </c>
      <c r="Q92" s="954">
        <f t="shared" si="31"/>
        <v>8614.9459999999963</v>
      </c>
      <c r="R92" s="954">
        <f t="shared" si="31"/>
        <v>7538.0779999999959</v>
      </c>
      <c r="S92" s="954">
        <f t="shared" si="31"/>
        <v>6461.2099999999955</v>
      </c>
      <c r="T92" s="954">
        <f t="shared" si="31"/>
        <v>5384.3419999999951</v>
      </c>
      <c r="U92" s="954">
        <f t="shared" si="31"/>
        <v>4307.4739999999947</v>
      </c>
      <c r="V92" s="954">
        <f t="shared" si="31"/>
        <v>3230.6059999999943</v>
      </c>
      <c r="W92" s="954">
        <f t="shared" si="31"/>
        <v>2153.7379999999939</v>
      </c>
      <c r="X92" s="954">
        <f t="shared" si="31"/>
        <v>1076.8699999999938</v>
      </c>
      <c r="Y92" s="954">
        <v>0</v>
      </c>
      <c r="Z92" s="954">
        <f t="shared" si="31"/>
        <v>0</v>
      </c>
      <c r="AA92" s="954">
        <f t="shared" si="31"/>
        <v>0</v>
      </c>
      <c r="AB92" s="954">
        <f t="shared" si="31"/>
        <v>0</v>
      </c>
      <c r="AC92" s="954">
        <f t="shared" si="31"/>
        <v>0</v>
      </c>
      <c r="AD92" s="954">
        <f t="shared" ref="AD92:AK107" si="33">IF(AC92-$L92&gt;0,AC92-$L92,0)</f>
        <v>0</v>
      </c>
      <c r="AE92" s="954">
        <f t="shared" si="33"/>
        <v>0</v>
      </c>
      <c r="AF92" s="954">
        <f t="shared" si="33"/>
        <v>0</v>
      </c>
      <c r="AG92" s="954">
        <f t="shared" si="33"/>
        <v>0</v>
      </c>
      <c r="AH92" s="954">
        <f t="shared" si="33"/>
        <v>0</v>
      </c>
      <c r="AI92" s="954">
        <f t="shared" si="33"/>
        <v>0</v>
      </c>
      <c r="AJ92" s="954">
        <f t="shared" si="33"/>
        <v>0</v>
      </c>
      <c r="AK92" s="954">
        <f t="shared" si="33"/>
        <v>0</v>
      </c>
      <c r="AL92" s="954">
        <f t="shared" si="28"/>
        <v>0</v>
      </c>
      <c r="AM92" s="954">
        <f t="shared" si="28"/>
        <v>0</v>
      </c>
      <c r="AN92" s="954">
        <f t="shared" si="28"/>
        <v>0</v>
      </c>
      <c r="AO92" s="954">
        <f t="shared" si="24"/>
        <v>0</v>
      </c>
      <c r="AQ92" s="954">
        <f t="shared" si="25"/>
        <v>0</v>
      </c>
      <c r="AR92" s="954">
        <f t="shared" si="32"/>
        <v>0</v>
      </c>
      <c r="AS92" s="954">
        <f t="shared" si="32"/>
        <v>0</v>
      </c>
      <c r="AT92" s="954">
        <f t="shared" si="32"/>
        <v>0</v>
      </c>
      <c r="AU92" s="954">
        <f t="shared" si="32"/>
        <v>0</v>
      </c>
    </row>
    <row r="93" spans="2:47">
      <c r="B93" s="937">
        <f t="shared" si="29"/>
        <v>82</v>
      </c>
      <c r="C93" s="951" t="s">
        <v>549</v>
      </c>
      <c r="D93" s="952">
        <v>35900</v>
      </c>
      <c r="E93" s="953">
        <v>40687</v>
      </c>
      <c r="F93" s="937">
        <v>5</v>
      </c>
      <c r="G93" s="937">
        <v>1.67</v>
      </c>
      <c r="H93" s="937">
        <v>598.33000000000004</v>
      </c>
      <c r="I93" s="938">
        <v>17950</v>
      </c>
      <c r="J93" s="938">
        <v>7180</v>
      </c>
      <c r="K93" s="954">
        <f t="shared" si="26"/>
        <v>0</v>
      </c>
      <c r="L93" s="954">
        <f t="shared" si="27"/>
        <v>0</v>
      </c>
      <c r="M93" s="954">
        <f t="shared" si="30"/>
        <v>0</v>
      </c>
      <c r="N93" s="954">
        <f t="shared" si="31"/>
        <v>0</v>
      </c>
      <c r="O93" s="954">
        <f t="shared" si="31"/>
        <v>0</v>
      </c>
      <c r="P93" s="954">
        <f t="shared" si="31"/>
        <v>0</v>
      </c>
      <c r="Q93" s="954">
        <f t="shared" si="31"/>
        <v>0</v>
      </c>
      <c r="R93" s="954">
        <f t="shared" si="31"/>
        <v>0</v>
      </c>
      <c r="S93" s="954">
        <f t="shared" si="31"/>
        <v>0</v>
      </c>
      <c r="T93" s="954">
        <f t="shared" si="31"/>
        <v>0</v>
      </c>
      <c r="U93" s="954">
        <f t="shared" si="31"/>
        <v>0</v>
      </c>
      <c r="V93" s="954">
        <f t="shared" si="31"/>
        <v>0</v>
      </c>
      <c r="W93" s="954">
        <f t="shared" si="31"/>
        <v>0</v>
      </c>
      <c r="X93" s="954">
        <f t="shared" si="31"/>
        <v>0</v>
      </c>
      <c r="Y93" s="954">
        <f t="shared" si="31"/>
        <v>0</v>
      </c>
      <c r="Z93" s="954">
        <f t="shared" si="31"/>
        <v>0</v>
      </c>
      <c r="AA93" s="954">
        <f t="shared" si="31"/>
        <v>0</v>
      </c>
      <c r="AB93" s="954">
        <f t="shared" si="31"/>
        <v>0</v>
      </c>
      <c r="AC93" s="954">
        <f t="shared" si="31"/>
        <v>0</v>
      </c>
      <c r="AD93" s="954">
        <f t="shared" si="33"/>
        <v>0</v>
      </c>
      <c r="AE93" s="954">
        <f t="shared" si="33"/>
        <v>0</v>
      </c>
      <c r="AF93" s="954">
        <f t="shared" si="33"/>
        <v>0</v>
      </c>
      <c r="AG93" s="954">
        <f t="shared" si="33"/>
        <v>0</v>
      </c>
      <c r="AH93" s="954">
        <f t="shared" si="33"/>
        <v>0</v>
      </c>
      <c r="AI93" s="954">
        <f t="shared" si="33"/>
        <v>0</v>
      </c>
      <c r="AJ93" s="954">
        <f t="shared" si="33"/>
        <v>0</v>
      </c>
      <c r="AK93" s="954">
        <f t="shared" si="33"/>
        <v>0</v>
      </c>
      <c r="AL93" s="954">
        <f t="shared" si="28"/>
        <v>0</v>
      </c>
      <c r="AM93" s="954">
        <f t="shared" si="28"/>
        <v>0</v>
      </c>
      <c r="AN93" s="954">
        <f t="shared" si="28"/>
        <v>0</v>
      </c>
      <c r="AO93" s="954">
        <f t="shared" si="24"/>
        <v>0</v>
      </c>
      <c r="AQ93" s="954">
        <f t="shared" si="25"/>
        <v>0</v>
      </c>
      <c r="AR93" s="954">
        <f t="shared" si="32"/>
        <v>0</v>
      </c>
      <c r="AS93" s="954">
        <f t="shared" si="32"/>
        <v>0</v>
      </c>
      <c r="AT93" s="954">
        <f t="shared" si="32"/>
        <v>0</v>
      </c>
      <c r="AU93" s="954">
        <f t="shared" si="32"/>
        <v>0</v>
      </c>
    </row>
    <row r="94" spans="2:47">
      <c r="B94" s="937">
        <f t="shared" si="29"/>
        <v>83</v>
      </c>
      <c r="C94" s="951" t="s">
        <v>550</v>
      </c>
      <c r="D94" s="937">
        <v>486269.1</v>
      </c>
      <c r="E94" s="953">
        <v>41363</v>
      </c>
      <c r="F94" s="937">
        <v>10</v>
      </c>
      <c r="G94" s="937">
        <v>0.83</v>
      </c>
      <c r="H94" s="952">
        <v>4052.24</v>
      </c>
      <c r="I94" s="938">
        <v>449798.92</v>
      </c>
      <c r="J94" s="938">
        <v>48626.91</v>
      </c>
      <c r="K94" s="954">
        <f t="shared" si="26"/>
        <v>486269.1</v>
      </c>
      <c r="L94" s="954">
        <f t="shared" si="27"/>
        <v>4052.2424999999998</v>
      </c>
      <c r="M94" s="954">
        <f t="shared" si="30"/>
        <v>352545.1</v>
      </c>
      <c r="N94" s="954">
        <f t="shared" si="31"/>
        <v>348492.85749999998</v>
      </c>
      <c r="O94" s="954">
        <f t="shared" si="31"/>
        <v>344440.61499999999</v>
      </c>
      <c r="P94" s="954">
        <f t="shared" si="31"/>
        <v>340388.3725</v>
      </c>
      <c r="Q94" s="954">
        <f t="shared" si="31"/>
        <v>336336.13</v>
      </c>
      <c r="R94" s="954">
        <f t="shared" si="31"/>
        <v>332283.88750000001</v>
      </c>
      <c r="S94" s="954">
        <f t="shared" si="31"/>
        <v>328231.64500000002</v>
      </c>
      <c r="T94" s="954">
        <f t="shared" si="31"/>
        <v>324179.40250000003</v>
      </c>
      <c r="U94" s="954">
        <f t="shared" si="31"/>
        <v>320127.16000000003</v>
      </c>
      <c r="V94" s="954">
        <f t="shared" si="31"/>
        <v>316074.91750000004</v>
      </c>
      <c r="W94" s="954">
        <f t="shared" si="31"/>
        <v>312022.67500000005</v>
      </c>
      <c r="X94" s="954">
        <f t="shared" si="31"/>
        <v>307970.43250000005</v>
      </c>
      <c r="Y94" s="954">
        <f t="shared" si="31"/>
        <v>303918.19000000006</v>
      </c>
      <c r="Z94" s="954">
        <f t="shared" si="31"/>
        <v>299865.94750000007</v>
      </c>
      <c r="AA94" s="954">
        <f t="shared" si="31"/>
        <v>295813.70500000007</v>
      </c>
      <c r="AB94" s="954">
        <f t="shared" si="31"/>
        <v>291761.46250000008</v>
      </c>
      <c r="AC94" s="954">
        <f t="shared" si="31"/>
        <v>287709.22000000009</v>
      </c>
      <c r="AD94" s="954">
        <f t="shared" si="33"/>
        <v>283656.9775000001</v>
      </c>
      <c r="AE94" s="954">
        <f t="shared" si="33"/>
        <v>279604.7350000001</v>
      </c>
      <c r="AF94" s="954">
        <f t="shared" si="33"/>
        <v>275552.49250000011</v>
      </c>
      <c r="AG94" s="954">
        <f t="shared" si="33"/>
        <v>271500.25000000012</v>
      </c>
      <c r="AH94" s="954">
        <f t="shared" si="33"/>
        <v>267448.00750000012</v>
      </c>
      <c r="AI94" s="954">
        <f t="shared" si="33"/>
        <v>263395.76500000013</v>
      </c>
      <c r="AJ94" s="954">
        <f t="shared" si="33"/>
        <v>259343.52250000014</v>
      </c>
      <c r="AK94" s="954">
        <f t="shared" si="33"/>
        <v>255291.28000000014</v>
      </c>
      <c r="AL94" s="954">
        <f t="shared" si="28"/>
        <v>206664.37000000014</v>
      </c>
      <c r="AM94" s="954">
        <f t="shared" si="28"/>
        <v>158037.46000000014</v>
      </c>
      <c r="AN94" s="954">
        <f t="shared" si="28"/>
        <v>109410.55000000013</v>
      </c>
      <c r="AO94" s="954">
        <f t="shared" si="24"/>
        <v>60783.640000000138</v>
      </c>
      <c r="AQ94" s="954">
        <f t="shared" si="25"/>
        <v>48626.909999999916</v>
      </c>
      <c r="AR94" s="954">
        <f t="shared" si="32"/>
        <v>48626.91</v>
      </c>
      <c r="AS94" s="954">
        <f t="shared" si="32"/>
        <v>48626.91</v>
      </c>
      <c r="AT94" s="954">
        <f t="shared" si="32"/>
        <v>48626.91</v>
      </c>
      <c r="AU94" s="954">
        <f t="shared" si="32"/>
        <v>48626.909999999996</v>
      </c>
    </row>
    <row r="95" spans="2:47">
      <c r="B95" s="937">
        <f t="shared" si="29"/>
        <v>84</v>
      </c>
      <c r="C95" s="951" t="s">
        <v>551</v>
      </c>
      <c r="D95" s="952">
        <v>28938.81</v>
      </c>
      <c r="E95" s="953">
        <v>39082</v>
      </c>
      <c r="F95" s="937">
        <v>10</v>
      </c>
      <c r="G95" s="937">
        <v>0.83</v>
      </c>
      <c r="H95" s="937">
        <v>241.16</v>
      </c>
      <c r="I95" s="938">
        <v>8681.64</v>
      </c>
      <c r="J95" s="938">
        <v>2893.88</v>
      </c>
      <c r="K95" s="954">
        <f t="shared" si="26"/>
        <v>0</v>
      </c>
      <c r="L95" s="954">
        <f t="shared" si="27"/>
        <v>0</v>
      </c>
      <c r="M95" s="954">
        <f t="shared" si="30"/>
        <v>0</v>
      </c>
      <c r="N95" s="954">
        <f t="shared" si="31"/>
        <v>0</v>
      </c>
      <c r="O95" s="954">
        <f t="shared" si="31"/>
        <v>0</v>
      </c>
      <c r="P95" s="954">
        <f t="shared" si="31"/>
        <v>0</v>
      </c>
      <c r="Q95" s="954">
        <f t="shared" si="31"/>
        <v>0</v>
      </c>
      <c r="R95" s="954">
        <f t="shared" si="31"/>
        <v>0</v>
      </c>
      <c r="S95" s="954">
        <f t="shared" si="31"/>
        <v>0</v>
      </c>
      <c r="T95" s="954">
        <f t="shared" si="31"/>
        <v>0</v>
      </c>
      <c r="U95" s="954">
        <f t="shared" si="31"/>
        <v>0</v>
      </c>
      <c r="V95" s="954">
        <f t="shared" si="31"/>
        <v>0</v>
      </c>
      <c r="W95" s="954">
        <f t="shared" si="31"/>
        <v>0</v>
      </c>
      <c r="X95" s="954">
        <f t="shared" si="31"/>
        <v>0</v>
      </c>
      <c r="Y95" s="954">
        <f t="shared" si="31"/>
        <v>0</v>
      </c>
      <c r="Z95" s="954">
        <f t="shared" si="31"/>
        <v>0</v>
      </c>
      <c r="AA95" s="954">
        <f t="shared" si="31"/>
        <v>0</v>
      </c>
      <c r="AB95" s="954">
        <f t="shared" si="31"/>
        <v>0</v>
      </c>
      <c r="AC95" s="954">
        <f t="shared" si="31"/>
        <v>0</v>
      </c>
      <c r="AD95" s="954">
        <f t="shared" si="33"/>
        <v>0</v>
      </c>
      <c r="AE95" s="954">
        <f t="shared" si="33"/>
        <v>0</v>
      </c>
      <c r="AF95" s="954">
        <f t="shared" si="33"/>
        <v>0</v>
      </c>
      <c r="AG95" s="954">
        <f t="shared" si="33"/>
        <v>0</v>
      </c>
      <c r="AH95" s="954">
        <f t="shared" si="33"/>
        <v>0</v>
      </c>
      <c r="AI95" s="954">
        <f t="shared" si="33"/>
        <v>0</v>
      </c>
      <c r="AJ95" s="954">
        <f t="shared" si="33"/>
        <v>0</v>
      </c>
      <c r="AK95" s="954">
        <f t="shared" si="33"/>
        <v>0</v>
      </c>
      <c r="AL95" s="954">
        <f t="shared" si="28"/>
        <v>0</v>
      </c>
      <c r="AM95" s="954">
        <f t="shared" si="28"/>
        <v>0</v>
      </c>
      <c r="AN95" s="954">
        <f t="shared" si="28"/>
        <v>0</v>
      </c>
      <c r="AO95" s="954">
        <f t="shared" si="24"/>
        <v>0</v>
      </c>
      <c r="AQ95" s="954">
        <f t="shared" si="25"/>
        <v>0</v>
      </c>
      <c r="AR95" s="954">
        <f t="shared" si="32"/>
        <v>0</v>
      </c>
      <c r="AS95" s="954">
        <f t="shared" si="32"/>
        <v>0</v>
      </c>
      <c r="AT95" s="954">
        <f t="shared" si="32"/>
        <v>0</v>
      </c>
      <c r="AU95" s="954">
        <f t="shared" si="32"/>
        <v>0</v>
      </c>
    </row>
    <row r="96" spans="2:47">
      <c r="B96" s="937">
        <f t="shared" si="29"/>
        <v>85</v>
      </c>
      <c r="C96" s="951" t="s">
        <v>552</v>
      </c>
      <c r="D96" s="952">
        <v>908735.46</v>
      </c>
      <c r="E96" s="953">
        <v>39082</v>
      </c>
      <c r="F96" s="937">
        <v>10</v>
      </c>
      <c r="G96" s="937">
        <v>0.83</v>
      </c>
      <c r="H96" s="952">
        <v>7572.8</v>
      </c>
      <c r="I96" s="938">
        <v>272620.64</v>
      </c>
      <c r="J96" s="938">
        <v>90873.55</v>
      </c>
      <c r="K96" s="954">
        <f t="shared" si="26"/>
        <v>908735.46</v>
      </c>
      <c r="L96" s="954">
        <f t="shared" si="27"/>
        <v>7572.7955000000002</v>
      </c>
      <c r="M96" s="954">
        <f t="shared" si="30"/>
        <v>90873.54800000001</v>
      </c>
      <c r="N96" s="954">
        <f t="shared" si="31"/>
        <v>83300.752500000002</v>
      </c>
      <c r="O96" s="954">
        <f t="shared" si="31"/>
        <v>75727.956999999995</v>
      </c>
      <c r="P96" s="954">
        <f t="shared" si="31"/>
        <v>68155.161499999987</v>
      </c>
      <c r="Q96" s="954">
        <f t="shared" si="31"/>
        <v>60582.365999999987</v>
      </c>
      <c r="R96" s="954">
        <f t="shared" si="31"/>
        <v>53009.570499999987</v>
      </c>
      <c r="S96" s="954">
        <f t="shared" si="31"/>
        <v>45436.774999999987</v>
      </c>
      <c r="T96" s="954">
        <f t="shared" si="31"/>
        <v>37863.979499999987</v>
      </c>
      <c r="U96" s="954">
        <f t="shared" si="31"/>
        <v>30291.183999999987</v>
      </c>
      <c r="V96" s="954">
        <f t="shared" si="31"/>
        <v>22718.388499999986</v>
      </c>
      <c r="W96" s="954">
        <f t="shared" si="31"/>
        <v>15145.592999999986</v>
      </c>
      <c r="X96" s="954">
        <f t="shared" si="31"/>
        <v>7572.797499999986</v>
      </c>
      <c r="Y96" s="954">
        <f t="shared" si="31"/>
        <v>1.9999999858555384E-3</v>
      </c>
      <c r="Z96" s="954">
        <f t="shared" si="31"/>
        <v>0</v>
      </c>
      <c r="AA96" s="954">
        <f t="shared" si="31"/>
        <v>0</v>
      </c>
      <c r="AB96" s="954">
        <f t="shared" si="31"/>
        <v>0</v>
      </c>
      <c r="AC96" s="954">
        <f t="shared" si="31"/>
        <v>0</v>
      </c>
      <c r="AD96" s="954">
        <f t="shared" si="33"/>
        <v>0</v>
      </c>
      <c r="AE96" s="954">
        <f t="shared" si="33"/>
        <v>0</v>
      </c>
      <c r="AF96" s="954">
        <f t="shared" si="33"/>
        <v>0</v>
      </c>
      <c r="AG96" s="954">
        <f t="shared" si="33"/>
        <v>0</v>
      </c>
      <c r="AH96" s="954">
        <f t="shared" si="33"/>
        <v>0</v>
      </c>
      <c r="AI96" s="954">
        <f t="shared" si="33"/>
        <v>0</v>
      </c>
      <c r="AJ96" s="954">
        <f t="shared" si="33"/>
        <v>0</v>
      </c>
      <c r="AK96" s="954">
        <f t="shared" si="33"/>
        <v>0</v>
      </c>
      <c r="AL96" s="954">
        <f t="shared" si="28"/>
        <v>0</v>
      </c>
      <c r="AM96" s="954">
        <f t="shared" si="28"/>
        <v>0</v>
      </c>
      <c r="AN96" s="954">
        <f t="shared" si="28"/>
        <v>0</v>
      </c>
      <c r="AO96" s="954">
        <f t="shared" si="24"/>
        <v>0</v>
      </c>
      <c r="AQ96" s="954">
        <f t="shared" si="25"/>
        <v>1.9999999858555384E-3</v>
      </c>
      <c r="AR96" s="954">
        <f t="shared" si="32"/>
        <v>0</v>
      </c>
      <c r="AS96" s="954">
        <f t="shared" si="32"/>
        <v>0</v>
      </c>
      <c r="AT96" s="954">
        <f t="shared" si="32"/>
        <v>0</v>
      </c>
      <c r="AU96" s="954">
        <f t="shared" si="32"/>
        <v>0</v>
      </c>
    </row>
    <row r="97" spans="2:47">
      <c r="B97" s="937">
        <f t="shared" si="29"/>
        <v>86</v>
      </c>
      <c r="C97" s="951" t="s">
        <v>552</v>
      </c>
      <c r="D97" s="952">
        <v>908735.46</v>
      </c>
      <c r="E97" s="953">
        <v>39082</v>
      </c>
      <c r="F97" s="937">
        <v>10</v>
      </c>
      <c r="G97" s="937">
        <v>0.83</v>
      </c>
      <c r="H97" s="952">
        <v>7572.8</v>
      </c>
      <c r="I97" s="938">
        <v>272620.64</v>
      </c>
      <c r="J97" s="938">
        <v>90873.55</v>
      </c>
      <c r="K97" s="954">
        <f t="shared" si="26"/>
        <v>908735.46</v>
      </c>
      <c r="L97" s="954">
        <f t="shared" si="27"/>
        <v>7572.7955000000002</v>
      </c>
      <c r="M97" s="954">
        <f t="shared" si="30"/>
        <v>90873.54800000001</v>
      </c>
      <c r="N97" s="954">
        <f t="shared" si="31"/>
        <v>83300.752500000002</v>
      </c>
      <c r="O97" s="954">
        <f t="shared" si="31"/>
        <v>75727.956999999995</v>
      </c>
      <c r="P97" s="954">
        <f t="shared" si="31"/>
        <v>68155.161499999987</v>
      </c>
      <c r="Q97" s="954">
        <f t="shared" si="31"/>
        <v>60582.365999999987</v>
      </c>
      <c r="R97" s="954">
        <f t="shared" si="31"/>
        <v>53009.570499999987</v>
      </c>
      <c r="S97" s="954">
        <f t="shared" si="31"/>
        <v>45436.774999999987</v>
      </c>
      <c r="T97" s="954">
        <f t="shared" si="31"/>
        <v>37863.979499999987</v>
      </c>
      <c r="U97" s="954">
        <f t="shared" si="31"/>
        <v>30291.183999999987</v>
      </c>
      <c r="V97" s="954">
        <f t="shared" si="31"/>
        <v>22718.388499999986</v>
      </c>
      <c r="W97" s="954">
        <f t="shared" si="31"/>
        <v>15145.592999999986</v>
      </c>
      <c r="X97" s="954">
        <f t="shared" si="31"/>
        <v>7572.797499999986</v>
      </c>
      <c r="Y97" s="954">
        <f t="shared" si="31"/>
        <v>1.9999999858555384E-3</v>
      </c>
      <c r="Z97" s="954">
        <f t="shared" si="31"/>
        <v>0</v>
      </c>
      <c r="AA97" s="954">
        <f t="shared" si="31"/>
        <v>0</v>
      </c>
      <c r="AB97" s="954">
        <f t="shared" si="31"/>
        <v>0</v>
      </c>
      <c r="AC97" s="954">
        <f t="shared" si="31"/>
        <v>0</v>
      </c>
      <c r="AD97" s="954">
        <f t="shared" si="33"/>
        <v>0</v>
      </c>
      <c r="AE97" s="954">
        <f t="shared" si="33"/>
        <v>0</v>
      </c>
      <c r="AF97" s="954">
        <f t="shared" si="33"/>
        <v>0</v>
      </c>
      <c r="AG97" s="954">
        <f t="shared" si="33"/>
        <v>0</v>
      </c>
      <c r="AH97" s="954">
        <f t="shared" si="33"/>
        <v>0</v>
      </c>
      <c r="AI97" s="954">
        <f t="shared" si="33"/>
        <v>0</v>
      </c>
      <c r="AJ97" s="954">
        <f t="shared" si="33"/>
        <v>0</v>
      </c>
      <c r="AK97" s="954">
        <f t="shared" si="33"/>
        <v>0</v>
      </c>
      <c r="AL97" s="954">
        <f t="shared" si="28"/>
        <v>0</v>
      </c>
      <c r="AM97" s="954">
        <f t="shared" si="28"/>
        <v>0</v>
      </c>
      <c r="AN97" s="954">
        <f t="shared" si="28"/>
        <v>0</v>
      </c>
      <c r="AO97" s="954">
        <f t="shared" si="24"/>
        <v>0</v>
      </c>
      <c r="AQ97" s="954">
        <f t="shared" si="25"/>
        <v>1.9999999858555384E-3</v>
      </c>
      <c r="AR97" s="954">
        <f t="shared" si="32"/>
        <v>0</v>
      </c>
      <c r="AS97" s="954">
        <f t="shared" si="32"/>
        <v>0</v>
      </c>
      <c r="AT97" s="954">
        <f t="shared" si="32"/>
        <v>0</v>
      </c>
      <c r="AU97" s="954">
        <f t="shared" si="32"/>
        <v>0</v>
      </c>
    </row>
    <row r="98" spans="2:47">
      <c r="B98" s="937">
        <f t="shared" si="29"/>
        <v>87</v>
      </c>
      <c r="C98" s="951" t="s">
        <v>552</v>
      </c>
      <c r="D98" s="952">
        <v>405939.35</v>
      </c>
      <c r="E98" s="953">
        <v>39082</v>
      </c>
      <c r="F98" s="937">
        <v>10</v>
      </c>
      <c r="G98" s="937">
        <v>0.83</v>
      </c>
      <c r="H98" s="952">
        <v>3382.83</v>
      </c>
      <c r="I98" s="938">
        <v>121781.81</v>
      </c>
      <c r="J98" s="938">
        <v>40593.94</v>
      </c>
      <c r="K98" s="954">
        <f t="shared" si="26"/>
        <v>405939.35</v>
      </c>
      <c r="L98" s="954">
        <f t="shared" si="27"/>
        <v>3382.8279166666666</v>
      </c>
      <c r="M98" s="954">
        <f t="shared" si="30"/>
        <v>40593.94</v>
      </c>
      <c r="N98" s="954">
        <f t="shared" si="31"/>
        <v>37211.112083333333</v>
      </c>
      <c r="O98" s="954">
        <f t="shared" si="31"/>
        <v>33828.284166666665</v>
      </c>
      <c r="P98" s="954">
        <f t="shared" si="31"/>
        <v>30445.456249999999</v>
      </c>
      <c r="Q98" s="954">
        <f t="shared" si="31"/>
        <v>27062.628333333334</v>
      </c>
      <c r="R98" s="954">
        <f t="shared" si="31"/>
        <v>23679.800416666669</v>
      </c>
      <c r="S98" s="954">
        <f t="shared" si="31"/>
        <v>20296.972500000003</v>
      </c>
      <c r="T98" s="954">
        <f t="shared" si="31"/>
        <v>16914.144583333338</v>
      </c>
      <c r="U98" s="954">
        <f t="shared" si="31"/>
        <v>13531.316666666671</v>
      </c>
      <c r="V98" s="954">
        <f t="shared" si="31"/>
        <v>10148.488750000004</v>
      </c>
      <c r="W98" s="954">
        <f t="shared" si="31"/>
        <v>6765.660833333337</v>
      </c>
      <c r="X98" s="954">
        <f t="shared" si="31"/>
        <v>3382.8329166666704</v>
      </c>
      <c r="Y98" s="954">
        <f t="shared" si="31"/>
        <v>5.0000000037471182E-3</v>
      </c>
      <c r="Z98" s="954">
        <f t="shared" si="31"/>
        <v>0</v>
      </c>
      <c r="AA98" s="954">
        <f t="shared" si="31"/>
        <v>0</v>
      </c>
      <c r="AB98" s="954">
        <f t="shared" si="31"/>
        <v>0</v>
      </c>
      <c r="AC98" s="954">
        <f t="shared" si="31"/>
        <v>0</v>
      </c>
      <c r="AD98" s="954">
        <f t="shared" si="33"/>
        <v>0</v>
      </c>
      <c r="AE98" s="954">
        <f t="shared" si="33"/>
        <v>0</v>
      </c>
      <c r="AF98" s="954">
        <f t="shared" si="33"/>
        <v>0</v>
      </c>
      <c r="AG98" s="954">
        <f t="shared" si="33"/>
        <v>0</v>
      </c>
      <c r="AH98" s="954">
        <f t="shared" si="33"/>
        <v>0</v>
      </c>
      <c r="AI98" s="954">
        <f t="shared" si="33"/>
        <v>0</v>
      </c>
      <c r="AJ98" s="954">
        <f t="shared" si="33"/>
        <v>0</v>
      </c>
      <c r="AK98" s="954">
        <f t="shared" si="33"/>
        <v>0</v>
      </c>
      <c r="AL98" s="954">
        <f t="shared" si="28"/>
        <v>0</v>
      </c>
      <c r="AM98" s="954">
        <f t="shared" si="28"/>
        <v>0</v>
      </c>
      <c r="AN98" s="954">
        <f t="shared" si="28"/>
        <v>0</v>
      </c>
      <c r="AO98" s="954">
        <f t="shared" si="24"/>
        <v>0</v>
      </c>
      <c r="AQ98" s="954">
        <f t="shared" si="25"/>
        <v>5.0000000037471182E-3</v>
      </c>
      <c r="AR98" s="954">
        <f t="shared" si="32"/>
        <v>0</v>
      </c>
      <c r="AS98" s="954">
        <f t="shared" si="32"/>
        <v>0</v>
      </c>
      <c r="AT98" s="954">
        <f t="shared" si="32"/>
        <v>0</v>
      </c>
      <c r="AU98" s="954">
        <f t="shared" si="32"/>
        <v>0</v>
      </c>
    </row>
    <row r="99" spans="2:47">
      <c r="B99" s="937">
        <f t="shared" si="29"/>
        <v>88</v>
      </c>
      <c r="C99" s="951" t="s">
        <v>553</v>
      </c>
      <c r="D99" s="952">
        <v>438602.78</v>
      </c>
      <c r="E99" s="953">
        <v>41363</v>
      </c>
      <c r="F99" s="937">
        <v>10</v>
      </c>
      <c r="G99" s="937">
        <v>0.83</v>
      </c>
      <c r="H99" s="952">
        <v>3655.1120000000001</v>
      </c>
      <c r="I99" s="938">
        <v>405707.57</v>
      </c>
      <c r="J99" s="938">
        <v>43860.28</v>
      </c>
      <c r="K99" s="954">
        <f t="shared" si="26"/>
        <v>438602.78</v>
      </c>
      <c r="L99" s="954">
        <f t="shared" si="27"/>
        <v>3655.0231666666673</v>
      </c>
      <c r="M99" s="954">
        <f t="shared" si="30"/>
        <v>317987.01399999997</v>
      </c>
      <c r="N99" s="954">
        <f t="shared" si="31"/>
        <v>314331.99083333329</v>
      </c>
      <c r="O99" s="954">
        <f t="shared" si="31"/>
        <v>310676.96766666661</v>
      </c>
      <c r="P99" s="954">
        <f t="shared" si="31"/>
        <v>307021.94449999993</v>
      </c>
      <c r="Q99" s="954">
        <f t="shared" si="31"/>
        <v>303366.92133333324</v>
      </c>
      <c r="R99" s="954">
        <f t="shared" si="31"/>
        <v>299711.89816666656</v>
      </c>
      <c r="S99" s="954">
        <f t="shared" si="31"/>
        <v>296056.87499999988</v>
      </c>
      <c r="T99" s="954">
        <f t="shared" si="31"/>
        <v>292401.8518333332</v>
      </c>
      <c r="U99" s="954">
        <f t="shared" si="31"/>
        <v>288746.82866666652</v>
      </c>
      <c r="V99" s="954">
        <f t="shared" si="31"/>
        <v>285091.80549999984</v>
      </c>
      <c r="W99" s="954">
        <f t="shared" si="31"/>
        <v>281436.78233333316</v>
      </c>
      <c r="X99" s="954">
        <f t="shared" si="31"/>
        <v>277781.75916666648</v>
      </c>
      <c r="Y99" s="954">
        <f t="shared" si="31"/>
        <v>274126.7359999998</v>
      </c>
      <c r="Z99" s="954">
        <f t="shared" si="31"/>
        <v>270471.71283333312</v>
      </c>
      <c r="AA99" s="954">
        <f t="shared" si="31"/>
        <v>266816.68966666644</v>
      </c>
      <c r="AB99" s="954">
        <f t="shared" si="31"/>
        <v>263161.66649999976</v>
      </c>
      <c r="AC99" s="954">
        <f t="shared" si="31"/>
        <v>259506.64333333308</v>
      </c>
      <c r="AD99" s="954">
        <f t="shared" si="33"/>
        <v>255851.6201666664</v>
      </c>
      <c r="AE99" s="954">
        <f t="shared" si="33"/>
        <v>252196.59699999972</v>
      </c>
      <c r="AF99" s="954">
        <f t="shared" si="33"/>
        <v>248541.57383333304</v>
      </c>
      <c r="AG99" s="954">
        <f t="shared" si="33"/>
        <v>244886.55066666636</v>
      </c>
      <c r="AH99" s="954">
        <f t="shared" si="33"/>
        <v>241231.52749999968</v>
      </c>
      <c r="AI99" s="954">
        <f t="shared" si="33"/>
        <v>237576.504333333</v>
      </c>
      <c r="AJ99" s="954">
        <f t="shared" si="33"/>
        <v>233921.48116666632</v>
      </c>
      <c r="AK99" s="954">
        <f t="shared" si="33"/>
        <v>230266.45799999963</v>
      </c>
      <c r="AL99" s="954">
        <f t="shared" si="28"/>
        <v>186406.17999999964</v>
      </c>
      <c r="AM99" s="954">
        <f t="shared" si="28"/>
        <v>142545.90199999965</v>
      </c>
      <c r="AN99" s="954">
        <f t="shared" si="28"/>
        <v>98685.623999999647</v>
      </c>
      <c r="AO99" s="954">
        <f t="shared" si="24"/>
        <v>54825.345999999641</v>
      </c>
      <c r="AQ99" s="954">
        <f t="shared" si="25"/>
        <v>43860.278000000166</v>
      </c>
      <c r="AR99" s="954">
        <f t="shared" si="32"/>
        <v>43860.277999999991</v>
      </c>
      <c r="AS99" s="954">
        <f t="shared" si="32"/>
        <v>43860.277999999991</v>
      </c>
      <c r="AT99" s="954">
        <f t="shared" si="32"/>
        <v>43860.278000000006</v>
      </c>
      <c r="AU99" s="954">
        <f t="shared" si="32"/>
        <v>43860.278000000006</v>
      </c>
    </row>
    <row r="100" spans="2:47">
      <c r="B100" s="937">
        <f t="shared" si="29"/>
        <v>89</v>
      </c>
      <c r="C100" s="951" t="s">
        <v>554</v>
      </c>
      <c r="D100" s="952">
        <v>107974.14</v>
      </c>
      <c r="E100" s="953">
        <v>38625</v>
      </c>
      <c r="F100" s="937">
        <v>10</v>
      </c>
      <c r="G100" s="937">
        <v>0.83</v>
      </c>
      <c r="H100" s="937">
        <v>899.78</v>
      </c>
      <c r="I100" s="938">
        <v>18895.47</v>
      </c>
      <c r="J100" s="938">
        <v>10797.41</v>
      </c>
      <c r="K100" s="954">
        <f t="shared" si="26"/>
        <v>107974.14</v>
      </c>
      <c r="L100" s="954">
        <f t="shared" si="27"/>
        <v>899.78450000000009</v>
      </c>
      <c r="M100" s="954">
        <v>0</v>
      </c>
      <c r="N100" s="954">
        <f t="shared" si="31"/>
        <v>0</v>
      </c>
      <c r="O100" s="954">
        <f t="shared" si="31"/>
        <v>0</v>
      </c>
      <c r="P100" s="954">
        <f t="shared" si="31"/>
        <v>0</v>
      </c>
      <c r="Q100" s="954">
        <f t="shared" si="31"/>
        <v>0</v>
      </c>
      <c r="R100" s="954">
        <f t="shared" si="31"/>
        <v>0</v>
      </c>
      <c r="S100" s="954">
        <f t="shared" si="31"/>
        <v>0</v>
      </c>
      <c r="T100" s="954">
        <f t="shared" si="31"/>
        <v>0</v>
      </c>
      <c r="U100" s="954">
        <f t="shared" si="31"/>
        <v>0</v>
      </c>
      <c r="V100" s="954">
        <f t="shared" si="31"/>
        <v>0</v>
      </c>
      <c r="W100" s="954">
        <f t="shared" si="31"/>
        <v>0</v>
      </c>
      <c r="X100" s="954">
        <f t="shared" si="31"/>
        <v>0</v>
      </c>
      <c r="Y100" s="954">
        <f t="shared" si="31"/>
        <v>0</v>
      </c>
      <c r="Z100" s="954">
        <f t="shared" si="31"/>
        <v>0</v>
      </c>
      <c r="AA100" s="954">
        <f t="shared" si="31"/>
        <v>0</v>
      </c>
      <c r="AB100" s="954">
        <f t="shared" si="31"/>
        <v>0</v>
      </c>
      <c r="AC100" s="954">
        <f t="shared" si="31"/>
        <v>0</v>
      </c>
      <c r="AD100" s="954">
        <f t="shared" si="33"/>
        <v>0</v>
      </c>
      <c r="AE100" s="954">
        <f t="shared" si="33"/>
        <v>0</v>
      </c>
      <c r="AF100" s="954">
        <f t="shared" si="33"/>
        <v>0</v>
      </c>
      <c r="AG100" s="954">
        <f t="shared" si="33"/>
        <v>0</v>
      </c>
      <c r="AH100" s="954">
        <f t="shared" si="33"/>
        <v>0</v>
      </c>
      <c r="AI100" s="954">
        <f t="shared" si="33"/>
        <v>0</v>
      </c>
      <c r="AJ100" s="954">
        <f t="shared" si="33"/>
        <v>0</v>
      </c>
      <c r="AK100" s="954">
        <f t="shared" si="33"/>
        <v>0</v>
      </c>
      <c r="AL100" s="954">
        <f t="shared" si="28"/>
        <v>0</v>
      </c>
      <c r="AM100" s="954">
        <f t="shared" si="28"/>
        <v>0</v>
      </c>
      <c r="AN100" s="954">
        <f t="shared" si="28"/>
        <v>0</v>
      </c>
      <c r="AO100" s="954">
        <f t="shared" si="24"/>
        <v>0</v>
      </c>
      <c r="AQ100" s="954">
        <f t="shared" si="25"/>
        <v>0</v>
      </c>
      <c r="AR100" s="954">
        <f t="shared" si="32"/>
        <v>0</v>
      </c>
      <c r="AS100" s="954">
        <f t="shared" si="32"/>
        <v>0</v>
      </c>
      <c r="AT100" s="954">
        <f t="shared" si="32"/>
        <v>0</v>
      </c>
      <c r="AU100" s="954">
        <f t="shared" si="32"/>
        <v>0</v>
      </c>
    </row>
    <row r="101" spans="2:47">
      <c r="B101" s="937">
        <f t="shared" si="29"/>
        <v>90</v>
      </c>
      <c r="C101" s="951" t="s">
        <v>554</v>
      </c>
      <c r="D101" s="952">
        <v>107974.14</v>
      </c>
      <c r="E101" s="953">
        <v>38625</v>
      </c>
      <c r="F101" s="937">
        <v>10</v>
      </c>
      <c r="G101" s="937">
        <v>0.83</v>
      </c>
      <c r="H101" s="937">
        <v>894.78</v>
      </c>
      <c r="I101" s="938">
        <v>18895.47</v>
      </c>
      <c r="J101" s="938">
        <v>10797.41</v>
      </c>
      <c r="K101" s="954">
        <f t="shared" si="26"/>
        <v>107974.14</v>
      </c>
      <c r="L101" s="954">
        <f t="shared" si="27"/>
        <v>899.78450000000009</v>
      </c>
      <c r="M101" s="954">
        <v>0</v>
      </c>
      <c r="N101" s="954">
        <f t="shared" si="31"/>
        <v>0</v>
      </c>
      <c r="O101" s="954">
        <f t="shared" si="31"/>
        <v>0</v>
      </c>
      <c r="P101" s="954">
        <f t="shared" si="31"/>
        <v>0</v>
      </c>
      <c r="Q101" s="954">
        <f t="shared" si="31"/>
        <v>0</v>
      </c>
      <c r="R101" s="954">
        <f t="shared" si="31"/>
        <v>0</v>
      </c>
      <c r="S101" s="954">
        <f t="shared" si="31"/>
        <v>0</v>
      </c>
      <c r="T101" s="954">
        <f t="shared" si="31"/>
        <v>0</v>
      </c>
      <c r="U101" s="954">
        <f t="shared" si="31"/>
        <v>0</v>
      </c>
      <c r="V101" s="954">
        <f t="shared" si="31"/>
        <v>0</v>
      </c>
      <c r="W101" s="954">
        <f t="shared" si="31"/>
        <v>0</v>
      </c>
      <c r="X101" s="954">
        <f t="shared" si="31"/>
        <v>0</v>
      </c>
      <c r="Y101" s="954">
        <f t="shared" si="31"/>
        <v>0</v>
      </c>
      <c r="Z101" s="954">
        <f t="shared" si="31"/>
        <v>0</v>
      </c>
      <c r="AA101" s="954">
        <f t="shared" si="31"/>
        <v>0</v>
      </c>
      <c r="AB101" s="954">
        <f t="shared" si="31"/>
        <v>0</v>
      </c>
      <c r="AC101" s="954">
        <f t="shared" si="31"/>
        <v>0</v>
      </c>
      <c r="AD101" s="954">
        <f t="shared" si="33"/>
        <v>0</v>
      </c>
      <c r="AE101" s="954">
        <f t="shared" si="33"/>
        <v>0</v>
      </c>
      <c r="AF101" s="954">
        <f t="shared" si="33"/>
        <v>0</v>
      </c>
      <c r="AG101" s="954">
        <f t="shared" si="33"/>
        <v>0</v>
      </c>
      <c r="AH101" s="954">
        <f t="shared" si="33"/>
        <v>0</v>
      </c>
      <c r="AI101" s="954">
        <f t="shared" si="33"/>
        <v>0</v>
      </c>
      <c r="AJ101" s="954">
        <f t="shared" si="33"/>
        <v>0</v>
      </c>
      <c r="AK101" s="954">
        <f t="shared" si="33"/>
        <v>0</v>
      </c>
      <c r="AL101" s="954">
        <f t="shared" si="28"/>
        <v>0</v>
      </c>
      <c r="AM101" s="954">
        <f t="shared" si="28"/>
        <v>0</v>
      </c>
      <c r="AN101" s="954">
        <f t="shared" si="28"/>
        <v>0</v>
      </c>
      <c r="AO101" s="954">
        <f t="shared" si="24"/>
        <v>0</v>
      </c>
      <c r="AQ101" s="954">
        <f t="shared" si="25"/>
        <v>0</v>
      </c>
      <c r="AR101" s="954">
        <f t="shared" si="32"/>
        <v>0</v>
      </c>
      <c r="AS101" s="954">
        <f t="shared" si="32"/>
        <v>0</v>
      </c>
      <c r="AT101" s="954">
        <f t="shared" si="32"/>
        <v>0</v>
      </c>
      <c r="AU101" s="954">
        <f t="shared" si="32"/>
        <v>0</v>
      </c>
    </row>
    <row r="102" spans="2:47">
      <c r="B102" s="937">
        <f t="shared" si="29"/>
        <v>91</v>
      </c>
      <c r="C102" s="951" t="s">
        <v>555</v>
      </c>
      <c r="D102" s="952">
        <v>28988.16</v>
      </c>
      <c r="E102" s="953">
        <v>39141</v>
      </c>
      <c r="F102" s="937">
        <v>3</v>
      </c>
      <c r="G102" s="937">
        <v>2.78</v>
      </c>
      <c r="H102" s="937">
        <v>805.23</v>
      </c>
      <c r="I102" s="938">
        <v>0</v>
      </c>
      <c r="J102" s="938">
        <v>0</v>
      </c>
      <c r="K102" s="954">
        <f t="shared" si="26"/>
        <v>0</v>
      </c>
      <c r="L102" s="954">
        <f t="shared" si="27"/>
        <v>0</v>
      </c>
      <c r="M102" s="954">
        <f t="shared" si="30"/>
        <v>0</v>
      </c>
      <c r="N102" s="954">
        <f t="shared" si="31"/>
        <v>0</v>
      </c>
      <c r="O102" s="954">
        <f t="shared" si="31"/>
        <v>0</v>
      </c>
      <c r="P102" s="954">
        <f t="shared" si="31"/>
        <v>0</v>
      </c>
      <c r="Q102" s="954">
        <f t="shared" si="31"/>
        <v>0</v>
      </c>
      <c r="R102" s="954">
        <f t="shared" si="31"/>
        <v>0</v>
      </c>
      <c r="S102" s="954">
        <f t="shared" si="31"/>
        <v>0</v>
      </c>
      <c r="T102" s="954">
        <f t="shared" si="31"/>
        <v>0</v>
      </c>
      <c r="U102" s="954">
        <f t="shared" si="31"/>
        <v>0</v>
      </c>
      <c r="V102" s="954">
        <f t="shared" si="31"/>
        <v>0</v>
      </c>
      <c r="W102" s="954">
        <f t="shared" si="31"/>
        <v>0</v>
      </c>
      <c r="X102" s="954">
        <f t="shared" si="31"/>
        <v>0</v>
      </c>
      <c r="Y102" s="954">
        <f t="shared" si="31"/>
        <v>0</v>
      </c>
      <c r="Z102" s="954">
        <f t="shared" si="31"/>
        <v>0</v>
      </c>
      <c r="AA102" s="954">
        <f t="shared" si="31"/>
        <v>0</v>
      </c>
      <c r="AB102" s="954">
        <f t="shared" si="31"/>
        <v>0</v>
      </c>
      <c r="AC102" s="954">
        <f t="shared" si="31"/>
        <v>0</v>
      </c>
      <c r="AD102" s="954">
        <f t="shared" si="33"/>
        <v>0</v>
      </c>
      <c r="AE102" s="954">
        <f t="shared" si="33"/>
        <v>0</v>
      </c>
      <c r="AF102" s="954">
        <f t="shared" si="33"/>
        <v>0</v>
      </c>
      <c r="AG102" s="954">
        <f t="shared" si="33"/>
        <v>0</v>
      </c>
      <c r="AH102" s="954">
        <f t="shared" si="33"/>
        <v>0</v>
      </c>
      <c r="AI102" s="954">
        <f t="shared" si="33"/>
        <v>0</v>
      </c>
      <c r="AJ102" s="954">
        <f t="shared" si="33"/>
        <v>0</v>
      </c>
      <c r="AK102" s="954">
        <f t="shared" si="33"/>
        <v>0</v>
      </c>
      <c r="AL102" s="954">
        <f t="shared" si="28"/>
        <v>0</v>
      </c>
      <c r="AM102" s="954">
        <f t="shared" si="28"/>
        <v>0</v>
      </c>
      <c r="AN102" s="954">
        <f t="shared" si="28"/>
        <v>0</v>
      </c>
      <c r="AO102" s="954">
        <f t="shared" si="24"/>
        <v>0</v>
      </c>
      <c r="AQ102" s="954">
        <f t="shared" si="25"/>
        <v>0</v>
      </c>
      <c r="AR102" s="954">
        <f t="shared" si="32"/>
        <v>0</v>
      </c>
      <c r="AS102" s="954">
        <f t="shared" si="32"/>
        <v>0</v>
      </c>
      <c r="AT102" s="954">
        <f t="shared" si="32"/>
        <v>0</v>
      </c>
      <c r="AU102" s="954">
        <f t="shared" si="32"/>
        <v>0</v>
      </c>
    </row>
    <row r="103" spans="2:47">
      <c r="B103" s="937">
        <f t="shared" si="29"/>
        <v>92</v>
      </c>
      <c r="C103" s="951" t="s">
        <v>556</v>
      </c>
      <c r="D103" s="952">
        <v>525336</v>
      </c>
      <c r="E103" s="953">
        <v>39082</v>
      </c>
      <c r="F103" s="937">
        <v>10</v>
      </c>
      <c r="G103" s="937">
        <v>0.83</v>
      </c>
      <c r="H103" s="952">
        <v>4377.8</v>
      </c>
      <c r="I103" s="938">
        <v>157600.79999999999</v>
      </c>
      <c r="J103" s="938">
        <v>52533.599999999999</v>
      </c>
      <c r="K103" s="954">
        <f t="shared" si="26"/>
        <v>525336</v>
      </c>
      <c r="L103" s="954">
        <f t="shared" si="27"/>
        <v>4377.8</v>
      </c>
      <c r="M103" s="954">
        <f t="shared" si="30"/>
        <v>52533.599999999977</v>
      </c>
      <c r="N103" s="954">
        <f t="shared" si="31"/>
        <v>48155.799999999974</v>
      </c>
      <c r="O103" s="954">
        <f t="shared" si="31"/>
        <v>43777.999999999971</v>
      </c>
      <c r="P103" s="954">
        <f t="shared" si="31"/>
        <v>39400.199999999968</v>
      </c>
      <c r="Q103" s="954">
        <f t="shared" si="31"/>
        <v>35022.399999999965</v>
      </c>
      <c r="R103" s="954">
        <f t="shared" si="31"/>
        <v>30644.599999999966</v>
      </c>
      <c r="S103" s="954">
        <f t="shared" si="31"/>
        <v>26266.799999999967</v>
      </c>
      <c r="T103" s="954">
        <f t="shared" si="31"/>
        <v>21888.999999999967</v>
      </c>
      <c r="U103" s="954">
        <f t="shared" si="31"/>
        <v>17511.199999999968</v>
      </c>
      <c r="V103" s="954">
        <f t="shared" si="31"/>
        <v>13133.399999999969</v>
      </c>
      <c r="W103" s="954">
        <f t="shared" si="31"/>
        <v>8755.5999999999694</v>
      </c>
      <c r="X103" s="954">
        <f t="shared" si="31"/>
        <v>4377.7999999999693</v>
      </c>
      <c r="Y103" s="954">
        <f t="shared" si="31"/>
        <v>0</v>
      </c>
      <c r="Z103" s="954">
        <f t="shared" si="31"/>
        <v>0</v>
      </c>
      <c r="AA103" s="954">
        <f t="shared" si="31"/>
        <v>0</v>
      </c>
      <c r="AB103" s="954">
        <f t="shared" si="31"/>
        <v>0</v>
      </c>
      <c r="AC103" s="954">
        <f t="shared" si="31"/>
        <v>0</v>
      </c>
      <c r="AD103" s="954">
        <f t="shared" si="33"/>
        <v>0</v>
      </c>
      <c r="AE103" s="954">
        <f t="shared" si="33"/>
        <v>0</v>
      </c>
      <c r="AF103" s="954">
        <f t="shared" si="33"/>
        <v>0</v>
      </c>
      <c r="AG103" s="954">
        <f t="shared" si="33"/>
        <v>0</v>
      </c>
      <c r="AH103" s="954">
        <f t="shared" si="33"/>
        <v>0</v>
      </c>
      <c r="AI103" s="954">
        <f t="shared" si="33"/>
        <v>0</v>
      </c>
      <c r="AJ103" s="954">
        <f t="shared" si="33"/>
        <v>0</v>
      </c>
      <c r="AK103" s="954">
        <f t="shared" si="33"/>
        <v>0</v>
      </c>
      <c r="AL103" s="954">
        <f t="shared" si="28"/>
        <v>0</v>
      </c>
      <c r="AM103" s="954">
        <f t="shared" si="28"/>
        <v>0</v>
      </c>
      <c r="AN103" s="954">
        <f t="shared" si="28"/>
        <v>0</v>
      </c>
      <c r="AO103" s="954">
        <f t="shared" si="24"/>
        <v>0</v>
      </c>
      <c r="AQ103" s="954">
        <f t="shared" si="25"/>
        <v>0</v>
      </c>
      <c r="AR103" s="954">
        <f t="shared" si="32"/>
        <v>0</v>
      </c>
      <c r="AS103" s="954">
        <f t="shared" si="32"/>
        <v>0</v>
      </c>
      <c r="AT103" s="954">
        <f t="shared" si="32"/>
        <v>0</v>
      </c>
      <c r="AU103" s="954">
        <f t="shared" si="32"/>
        <v>0</v>
      </c>
    </row>
    <row r="104" spans="2:47">
      <c r="B104" s="937">
        <f t="shared" si="29"/>
        <v>93</v>
      </c>
      <c r="C104" s="951" t="s">
        <v>556</v>
      </c>
      <c r="D104" s="952">
        <v>760376.16</v>
      </c>
      <c r="E104" s="953">
        <v>39082</v>
      </c>
      <c r="F104" s="937">
        <v>10</v>
      </c>
      <c r="G104" s="937">
        <v>0.83</v>
      </c>
      <c r="H104" s="952">
        <v>6336.47</v>
      </c>
      <c r="I104" s="938">
        <v>228112.85</v>
      </c>
      <c r="J104" s="938">
        <v>76037.62</v>
      </c>
      <c r="K104" s="954">
        <f t="shared" si="26"/>
        <v>760376.16</v>
      </c>
      <c r="L104" s="954">
        <f t="shared" si="27"/>
        <v>6336.4680000000008</v>
      </c>
      <c r="M104" s="954">
        <f t="shared" si="30"/>
        <v>76037.617999999988</v>
      </c>
      <c r="N104" s="954">
        <f t="shared" si="31"/>
        <v>69701.149999999994</v>
      </c>
      <c r="O104" s="954">
        <f t="shared" si="31"/>
        <v>63364.681999999993</v>
      </c>
      <c r="P104" s="954">
        <f t="shared" si="31"/>
        <v>57028.213999999993</v>
      </c>
      <c r="Q104" s="954">
        <f t="shared" si="31"/>
        <v>50691.745999999992</v>
      </c>
      <c r="R104" s="954">
        <f t="shared" si="31"/>
        <v>44355.277999999991</v>
      </c>
      <c r="S104" s="954">
        <f t="shared" si="31"/>
        <v>38018.80999999999</v>
      </c>
      <c r="T104" s="954">
        <f t="shared" si="31"/>
        <v>31682.34199999999</v>
      </c>
      <c r="U104" s="954">
        <f t="shared" si="31"/>
        <v>25345.873999999989</v>
      </c>
      <c r="V104" s="954">
        <f t="shared" si="31"/>
        <v>19009.405999999988</v>
      </c>
      <c r="W104" s="954">
        <f t="shared" si="31"/>
        <v>12672.937999999987</v>
      </c>
      <c r="X104" s="954">
        <f t="shared" si="31"/>
        <v>6336.4699999999866</v>
      </c>
      <c r="Y104" s="954">
        <f t="shared" si="31"/>
        <v>1.9999999858555384E-3</v>
      </c>
      <c r="Z104" s="954">
        <f t="shared" si="31"/>
        <v>0</v>
      </c>
      <c r="AA104" s="954">
        <f t="shared" si="31"/>
        <v>0</v>
      </c>
      <c r="AB104" s="954">
        <f t="shared" si="31"/>
        <v>0</v>
      </c>
      <c r="AC104" s="954">
        <f t="shared" si="31"/>
        <v>0</v>
      </c>
      <c r="AD104" s="954">
        <f t="shared" si="33"/>
        <v>0</v>
      </c>
      <c r="AE104" s="954">
        <f t="shared" si="33"/>
        <v>0</v>
      </c>
      <c r="AF104" s="954">
        <f t="shared" si="33"/>
        <v>0</v>
      </c>
      <c r="AG104" s="954">
        <f t="shared" si="33"/>
        <v>0</v>
      </c>
      <c r="AH104" s="954">
        <f t="shared" si="33"/>
        <v>0</v>
      </c>
      <c r="AI104" s="954">
        <f t="shared" si="33"/>
        <v>0</v>
      </c>
      <c r="AJ104" s="954">
        <f t="shared" si="33"/>
        <v>0</v>
      </c>
      <c r="AK104" s="954">
        <f t="shared" si="33"/>
        <v>0</v>
      </c>
      <c r="AL104" s="954">
        <f t="shared" si="28"/>
        <v>0</v>
      </c>
      <c r="AM104" s="954">
        <f t="shared" si="28"/>
        <v>0</v>
      </c>
      <c r="AN104" s="954">
        <f t="shared" si="28"/>
        <v>0</v>
      </c>
      <c r="AO104" s="954">
        <f t="shared" si="24"/>
        <v>0</v>
      </c>
      <c r="AQ104" s="954">
        <f t="shared" si="25"/>
        <v>1.9999999858555384E-3</v>
      </c>
      <c r="AR104" s="954">
        <f t="shared" si="32"/>
        <v>0</v>
      </c>
      <c r="AS104" s="954">
        <f t="shared" si="32"/>
        <v>0</v>
      </c>
      <c r="AT104" s="954">
        <f t="shared" si="32"/>
        <v>0</v>
      </c>
      <c r="AU104" s="954">
        <f t="shared" si="32"/>
        <v>0</v>
      </c>
    </row>
    <row r="105" spans="2:47">
      <c r="B105" s="937">
        <f t="shared" si="29"/>
        <v>94</v>
      </c>
      <c r="C105" s="951" t="s">
        <v>556</v>
      </c>
      <c r="D105" s="952">
        <v>760376.16</v>
      </c>
      <c r="E105" s="953">
        <v>39082</v>
      </c>
      <c r="F105" s="937">
        <v>10</v>
      </c>
      <c r="G105" s="937">
        <v>0.83</v>
      </c>
      <c r="H105" s="952">
        <v>6336.47</v>
      </c>
      <c r="I105" s="938">
        <v>228112.85</v>
      </c>
      <c r="J105" s="938">
        <v>76037.62</v>
      </c>
      <c r="K105" s="954">
        <f t="shared" si="26"/>
        <v>760376.16</v>
      </c>
      <c r="L105" s="954">
        <f t="shared" si="27"/>
        <v>6336.4680000000008</v>
      </c>
      <c r="M105" s="954">
        <f t="shared" si="30"/>
        <v>76037.617999999988</v>
      </c>
      <c r="N105" s="954">
        <f t="shared" ref="N105:AC120" si="34">IF(M105-$L105&gt;0,M105-$L105,0)</f>
        <v>69701.149999999994</v>
      </c>
      <c r="O105" s="954">
        <f t="shared" si="34"/>
        <v>63364.681999999993</v>
      </c>
      <c r="P105" s="954">
        <f t="shared" si="34"/>
        <v>57028.213999999993</v>
      </c>
      <c r="Q105" s="954">
        <f t="shared" si="34"/>
        <v>50691.745999999992</v>
      </c>
      <c r="R105" s="954">
        <f t="shared" si="34"/>
        <v>44355.277999999991</v>
      </c>
      <c r="S105" s="954">
        <f t="shared" si="34"/>
        <v>38018.80999999999</v>
      </c>
      <c r="T105" s="954">
        <f t="shared" si="34"/>
        <v>31682.34199999999</v>
      </c>
      <c r="U105" s="954">
        <f t="shared" si="34"/>
        <v>25345.873999999989</v>
      </c>
      <c r="V105" s="954">
        <f t="shared" si="34"/>
        <v>19009.405999999988</v>
      </c>
      <c r="W105" s="954">
        <f t="shared" si="34"/>
        <v>12672.937999999987</v>
      </c>
      <c r="X105" s="954">
        <f t="shared" si="34"/>
        <v>6336.4699999999866</v>
      </c>
      <c r="Y105" s="954">
        <f t="shared" si="34"/>
        <v>1.9999999858555384E-3</v>
      </c>
      <c r="Z105" s="954">
        <f t="shared" si="34"/>
        <v>0</v>
      </c>
      <c r="AA105" s="954">
        <f t="shared" si="34"/>
        <v>0</v>
      </c>
      <c r="AB105" s="954">
        <f t="shared" si="34"/>
        <v>0</v>
      </c>
      <c r="AC105" s="954">
        <f t="shared" si="34"/>
        <v>0</v>
      </c>
      <c r="AD105" s="954">
        <f t="shared" si="33"/>
        <v>0</v>
      </c>
      <c r="AE105" s="954">
        <f t="shared" si="33"/>
        <v>0</v>
      </c>
      <c r="AF105" s="954">
        <f t="shared" si="33"/>
        <v>0</v>
      </c>
      <c r="AG105" s="954">
        <f t="shared" si="33"/>
        <v>0</v>
      </c>
      <c r="AH105" s="954">
        <f t="shared" si="33"/>
        <v>0</v>
      </c>
      <c r="AI105" s="954">
        <f t="shared" si="33"/>
        <v>0</v>
      </c>
      <c r="AJ105" s="954">
        <f t="shared" si="33"/>
        <v>0</v>
      </c>
      <c r="AK105" s="954">
        <f t="shared" si="33"/>
        <v>0</v>
      </c>
      <c r="AL105" s="954">
        <f t="shared" si="28"/>
        <v>0</v>
      </c>
      <c r="AM105" s="954">
        <f t="shared" si="28"/>
        <v>0</v>
      </c>
      <c r="AN105" s="954">
        <f t="shared" si="28"/>
        <v>0</v>
      </c>
      <c r="AO105" s="954">
        <f t="shared" si="24"/>
        <v>0</v>
      </c>
      <c r="AQ105" s="954">
        <f t="shared" si="25"/>
        <v>1.9999999858555384E-3</v>
      </c>
      <c r="AR105" s="954">
        <f t="shared" si="32"/>
        <v>0</v>
      </c>
      <c r="AS105" s="954">
        <f t="shared" si="32"/>
        <v>0</v>
      </c>
      <c r="AT105" s="954">
        <f t="shared" si="32"/>
        <v>0</v>
      </c>
      <c r="AU105" s="954">
        <f t="shared" si="32"/>
        <v>0</v>
      </c>
    </row>
    <row r="106" spans="2:47">
      <c r="B106" s="937">
        <f t="shared" si="29"/>
        <v>95</v>
      </c>
      <c r="C106" s="951" t="s">
        <v>557</v>
      </c>
      <c r="D106" s="952">
        <v>122720</v>
      </c>
      <c r="E106" s="953">
        <v>41516</v>
      </c>
      <c r="F106" s="937">
        <v>10</v>
      </c>
      <c r="G106" s="937">
        <v>0.83</v>
      </c>
      <c r="H106" s="952">
        <v>1022.67</v>
      </c>
      <c r="I106" s="938">
        <v>118629.33</v>
      </c>
      <c r="J106" s="938">
        <v>12272</v>
      </c>
      <c r="K106" s="954">
        <f t="shared" si="26"/>
        <v>122720</v>
      </c>
      <c r="L106" s="954">
        <f t="shared" si="27"/>
        <v>1022.6666666666666</v>
      </c>
      <c r="M106" s="954">
        <f t="shared" si="30"/>
        <v>94085.33</v>
      </c>
      <c r="N106" s="954">
        <f t="shared" si="34"/>
        <v>93062.66333333333</v>
      </c>
      <c r="O106" s="954">
        <f t="shared" si="34"/>
        <v>92039.996666666659</v>
      </c>
      <c r="P106" s="954">
        <f t="shared" si="34"/>
        <v>91017.329999999987</v>
      </c>
      <c r="Q106" s="954">
        <f t="shared" si="34"/>
        <v>89994.663333333316</v>
      </c>
      <c r="R106" s="954">
        <f t="shared" si="34"/>
        <v>88971.996666666644</v>
      </c>
      <c r="S106" s="954">
        <f t="shared" si="34"/>
        <v>87949.329999999973</v>
      </c>
      <c r="T106" s="954">
        <f t="shared" si="34"/>
        <v>86926.663333333301</v>
      </c>
      <c r="U106" s="954">
        <f t="shared" si="34"/>
        <v>85903.99666666663</v>
      </c>
      <c r="V106" s="954">
        <f t="shared" si="34"/>
        <v>84881.329999999958</v>
      </c>
      <c r="W106" s="954">
        <f t="shared" si="34"/>
        <v>83858.663333333287</v>
      </c>
      <c r="X106" s="954">
        <f t="shared" si="34"/>
        <v>82835.996666666615</v>
      </c>
      <c r="Y106" s="954">
        <f t="shared" si="34"/>
        <v>81813.329999999944</v>
      </c>
      <c r="Z106" s="954">
        <f t="shared" si="34"/>
        <v>80790.663333333272</v>
      </c>
      <c r="AA106" s="954">
        <f t="shared" si="34"/>
        <v>79767.996666666601</v>
      </c>
      <c r="AB106" s="954">
        <f t="shared" si="34"/>
        <v>78745.329999999929</v>
      </c>
      <c r="AC106" s="954">
        <f t="shared" si="34"/>
        <v>77722.663333333257</v>
      </c>
      <c r="AD106" s="954">
        <f t="shared" si="33"/>
        <v>76699.996666666586</v>
      </c>
      <c r="AE106" s="954">
        <f t="shared" si="33"/>
        <v>75677.329999999914</v>
      </c>
      <c r="AF106" s="954">
        <f t="shared" si="33"/>
        <v>74654.663333333243</v>
      </c>
      <c r="AG106" s="954">
        <f t="shared" si="33"/>
        <v>73631.996666666571</v>
      </c>
      <c r="AH106" s="954">
        <f t="shared" si="33"/>
        <v>72609.3299999999</v>
      </c>
      <c r="AI106" s="954">
        <f t="shared" si="33"/>
        <v>71586.663333333228</v>
      </c>
      <c r="AJ106" s="954">
        <f t="shared" si="33"/>
        <v>70563.996666666557</v>
      </c>
      <c r="AK106" s="954">
        <f t="shared" si="33"/>
        <v>69541.329999999885</v>
      </c>
      <c r="AL106" s="954">
        <f t="shared" si="28"/>
        <v>57269.329999999885</v>
      </c>
      <c r="AM106" s="954">
        <f t="shared" si="28"/>
        <v>44997.329999999885</v>
      </c>
      <c r="AN106" s="954">
        <f t="shared" si="28"/>
        <v>32725.329999999885</v>
      </c>
      <c r="AO106" s="954">
        <f t="shared" si="24"/>
        <v>20453.329999999885</v>
      </c>
      <c r="AQ106" s="954">
        <f t="shared" si="25"/>
        <v>12272.000000000058</v>
      </c>
      <c r="AR106" s="954">
        <f t="shared" si="32"/>
        <v>12272</v>
      </c>
      <c r="AS106" s="954">
        <f t="shared" si="32"/>
        <v>12272</v>
      </c>
      <c r="AT106" s="954">
        <f t="shared" si="32"/>
        <v>12272</v>
      </c>
      <c r="AU106" s="954">
        <f t="shared" si="32"/>
        <v>12272</v>
      </c>
    </row>
    <row r="107" spans="2:47">
      <c r="B107" s="937">
        <f t="shared" si="29"/>
        <v>96</v>
      </c>
      <c r="C107" s="951" t="s">
        <v>558</v>
      </c>
      <c r="D107" s="952">
        <v>285000</v>
      </c>
      <c r="E107" s="953">
        <v>40817</v>
      </c>
      <c r="F107" s="937">
        <v>10</v>
      </c>
      <c r="G107" s="937">
        <v>0.83</v>
      </c>
      <c r="H107" s="952">
        <v>2375</v>
      </c>
      <c r="I107" s="938">
        <v>223250</v>
      </c>
      <c r="J107" s="938">
        <v>28500</v>
      </c>
      <c r="K107" s="954">
        <f t="shared" si="26"/>
        <v>285000</v>
      </c>
      <c r="L107" s="954">
        <f t="shared" si="27"/>
        <v>2375</v>
      </c>
      <c r="M107" s="954">
        <f t="shared" si="30"/>
        <v>166250</v>
      </c>
      <c r="N107" s="954">
        <f t="shared" si="34"/>
        <v>163875</v>
      </c>
      <c r="O107" s="954">
        <f t="shared" si="34"/>
        <v>161500</v>
      </c>
      <c r="P107" s="954">
        <f t="shared" si="34"/>
        <v>159125</v>
      </c>
      <c r="Q107" s="954">
        <f t="shared" si="34"/>
        <v>156750</v>
      </c>
      <c r="R107" s="954">
        <f t="shared" si="34"/>
        <v>154375</v>
      </c>
      <c r="S107" s="954">
        <f t="shared" si="34"/>
        <v>152000</v>
      </c>
      <c r="T107" s="954">
        <f t="shared" si="34"/>
        <v>149625</v>
      </c>
      <c r="U107" s="954">
        <f t="shared" si="34"/>
        <v>147250</v>
      </c>
      <c r="V107" s="954">
        <f t="shared" si="34"/>
        <v>144875</v>
      </c>
      <c r="W107" s="954">
        <f t="shared" si="34"/>
        <v>142500</v>
      </c>
      <c r="X107" s="954">
        <f t="shared" si="34"/>
        <v>140125</v>
      </c>
      <c r="Y107" s="954">
        <f t="shared" si="34"/>
        <v>137750</v>
      </c>
      <c r="Z107" s="954">
        <f t="shared" si="34"/>
        <v>135375</v>
      </c>
      <c r="AA107" s="954">
        <f t="shared" si="34"/>
        <v>133000</v>
      </c>
      <c r="AB107" s="954">
        <f t="shared" si="34"/>
        <v>130625</v>
      </c>
      <c r="AC107" s="954">
        <f t="shared" si="34"/>
        <v>128250</v>
      </c>
      <c r="AD107" s="954">
        <f t="shared" si="33"/>
        <v>125875</v>
      </c>
      <c r="AE107" s="954">
        <f t="shared" si="33"/>
        <v>123500</v>
      </c>
      <c r="AF107" s="954">
        <f t="shared" si="33"/>
        <v>121125</v>
      </c>
      <c r="AG107" s="954">
        <f t="shared" si="33"/>
        <v>118750</v>
      </c>
      <c r="AH107" s="954">
        <f t="shared" si="33"/>
        <v>116375</v>
      </c>
      <c r="AI107" s="954">
        <f t="shared" si="33"/>
        <v>114000</v>
      </c>
      <c r="AJ107" s="954">
        <f t="shared" si="33"/>
        <v>111625</v>
      </c>
      <c r="AK107" s="954">
        <f t="shared" si="33"/>
        <v>109250</v>
      </c>
      <c r="AL107" s="954">
        <f t="shared" si="28"/>
        <v>80750</v>
      </c>
      <c r="AM107" s="954">
        <f t="shared" si="28"/>
        <v>52250</v>
      </c>
      <c r="AN107" s="954">
        <f t="shared" si="28"/>
        <v>23750</v>
      </c>
      <c r="AO107" s="954">
        <f t="shared" si="24"/>
        <v>0</v>
      </c>
      <c r="AQ107" s="954">
        <f t="shared" si="25"/>
        <v>28500</v>
      </c>
      <c r="AR107" s="954">
        <f t="shared" si="32"/>
        <v>28500</v>
      </c>
      <c r="AS107" s="954">
        <f t="shared" si="32"/>
        <v>28500</v>
      </c>
      <c r="AT107" s="954">
        <f t="shared" si="32"/>
        <v>28500</v>
      </c>
      <c r="AU107" s="954">
        <f t="shared" si="32"/>
        <v>23750</v>
      </c>
    </row>
    <row r="108" spans="2:47">
      <c r="B108" s="937">
        <f t="shared" si="29"/>
        <v>97</v>
      </c>
      <c r="C108" s="951" t="s">
        <v>559</v>
      </c>
      <c r="D108" s="952">
        <v>22394.880000000001</v>
      </c>
      <c r="E108" s="953">
        <v>39082</v>
      </c>
      <c r="F108" s="937">
        <v>10</v>
      </c>
      <c r="G108" s="937">
        <v>0.83</v>
      </c>
      <c r="H108" s="937">
        <v>186.62</v>
      </c>
      <c r="I108" s="938">
        <v>6718.46</v>
      </c>
      <c r="J108" s="938">
        <v>2239.4899999999998</v>
      </c>
      <c r="K108" s="954">
        <f t="shared" si="26"/>
        <v>0</v>
      </c>
      <c r="L108" s="954">
        <f t="shared" si="27"/>
        <v>0</v>
      </c>
      <c r="M108" s="954">
        <f t="shared" si="30"/>
        <v>0</v>
      </c>
      <c r="N108" s="954">
        <f t="shared" si="34"/>
        <v>0</v>
      </c>
      <c r="O108" s="954">
        <f t="shared" si="34"/>
        <v>0</v>
      </c>
      <c r="P108" s="954">
        <f t="shared" si="34"/>
        <v>0</v>
      </c>
      <c r="Q108" s="954">
        <f t="shared" si="34"/>
        <v>0</v>
      </c>
      <c r="R108" s="954">
        <f t="shared" si="34"/>
        <v>0</v>
      </c>
      <c r="S108" s="954">
        <f t="shared" si="34"/>
        <v>0</v>
      </c>
      <c r="T108" s="954">
        <f t="shared" si="34"/>
        <v>0</v>
      </c>
      <c r="U108" s="954">
        <f t="shared" si="34"/>
        <v>0</v>
      </c>
      <c r="V108" s="954">
        <f t="shared" si="34"/>
        <v>0</v>
      </c>
      <c r="W108" s="954">
        <f t="shared" si="34"/>
        <v>0</v>
      </c>
      <c r="X108" s="954">
        <f t="shared" si="34"/>
        <v>0</v>
      </c>
      <c r="Y108" s="954">
        <f t="shared" si="34"/>
        <v>0</v>
      </c>
      <c r="Z108" s="954">
        <f t="shared" si="34"/>
        <v>0</v>
      </c>
      <c r="AA108" s="954">
        <f t="shared" si="34"/>
        <v>0</v>
      </c>
      <c r="AB108" s="954">
        <f t="shared" si="34"/>
        <v>0</v>
      </c>
      <c r="AC108" s="954">
        <f t="shared" si="34"/>
        <v>0</v>
      </c>
      <c r="AD108" s="954">
        <f t="shared" ref="AD108:AK123" si="35">IF(AC108-$L108&gt;0,AC108-$L108,0)</f>
        <v>0</v>
      </c>
      <c r="AE108" s="954">
        <f t="shared" si="35"/>
        <v>0</v>
      </c>
      <c r="AF108" s="954">
        <f t="shared" si="35"/>
        <v>0</v>
      </c>
      <c r="AG108" s="954">
        <f t="shared" si="35"/>
        <v>0</v>
      </c>
      <c r="AH108" s="954">
        <f t="shared" si="35"/>
        <v>0</v>
      </c>
      <c r="AI108" s="954">
        <f t="shared" si="35"/>
        <v>0</v>
      </c>
      <c r="AJ108" s="954">
        <f t="shared" si="35"/>
        <v>0</v>
      </c>
      <c r="AK108" s="954">
        <f t="shared" si="35"/>
        <v>0</v>
      </c>
      <c r="AL108" s="954">
        <f t="shared" si="28"/>
        <v>0</v>
      </c>
      <c r="AM108" s="954">
        <f t="shared" si="28"/>
        <v>0</v>
      </c>
      <c r="AN108" s="954">
        <f t="shared" si="28"/>
        <v>0</v>
      </c>
      <c r="AO108" s="954">
        <f t="shared" si="24"/>
        <v>0</v>
      </c>
      <c r="AQ108" s="954">
        <f t="shared" si="25"/>
        <v>0</v>
      </c>
      <c r="AR108" s="954">
        <f t="shared" si="32"/>
        <v>0</v>
      </c>
      <c r="AS108" s="954">
        <f t="shared" si="32"/>
        <v>0</v>
      </c>
      <c r="AT108" s="954">
        <f t="shared" si="32"/>
        <v>0</v>
      </c>
      <c r="AU108" s="954">
        <f t="shared" si="32"/>
        <v>0</v>
      </c>
    </row>
    <row r="109" spans="2:47">
      <c r="B109" s="937">
        <f t="shared" si="29"/>
        <v>98</v>
      </c>
      <c r="C109" s="951" t="s">
        <v>559</v>
      </c>
      <c r="D109" s="952">
        <v>22394.880000000001</v>
      </c>
      <c r="E109" s="953">
        <v>39082</v>
      </c>
      <c r="F109" s="937">
        <v>10</v>
      </c>
      <c r="G109" s="937">
        <v>0.83</v>
      </c>
      <c r="H109" s="937">
        <v>186.62</v>
      </c>
      <c r="I109" s="938">
        <v>6718.46</v>
      </c>
      <c r="J109" s="938">
        <v>2239.4899999999998</v>
      </c>
      <c r="K109" s="954">
        <f t="shared" si="26"/>
        <v>0</v>
      </c>
      <c r="L109" s="954">
        <f t="shared" si="27"/>
        <v>0</v>
      </c>
      <c r="M109" s="954">
        <f t="shared" si="30"/>
        <v>0</v>
      </c>
      <c r="N109" s="954">
        <f t="shared" si="34"/>
        <v>0</v>
      </c>
      <c r="O109" s="954">
        <f t="shared" si="34"/>
        <v>0</v>
      </c>
      <c r="P109" s="954">
        <f t="shared" si="34"/>
        <v>0</v>
      </c>
      <c r="Q109" s="954">
        <f t="shared" si="34"/>
        <v>0</v>
      </c>
      <c r="R109" s="954">
        <f t="shared" si="34"/>
        <v>0</v>
      </c>
      <c r="S109" s="954">
        <f t="shared" si="34"/>
        <v>0</v>
      </c>
      <c r="T109" s="954">
        <f t="shared" si="34"/>
        <v>0</v>
      </c>
      <c r="U109" s="954">
        <f t="shared" si="34"/>
        <v>0</v>
      </c>
      <c r="V109" s="954">
        <f t="shared" si="34"/>
        <v>0</v>
      </c>
      <c r="W109" s="954">
        <f t="shared" si="34"/>
        <v>0</v>
      </c>
      <c r="X109" s="954">
        <f t="shared" si="34"/>
        <v>0</v>
      </c>
      <c r="Y109" s="954">
        <f t="shared" si="34"/>
        <v>0</v>
      </c>
      <c r="Z109" s="954">
        <f t="shared" si="34"/>
        <v>0</v>
      </c>
      <c r="AA109" s="954">
        <f t="shared" si="34"/>
        <v>0</v>
      </c>
      <c r="AB109" s="954">
        <f t="shared" si="34"/>
        <v>0</v>
      </c>
      <c r="AC109" s="954">
        <f t="shared" si="34"/>
        <v>0</v>
      </c>
      <c r="AD109" s="954">
        <f t="shared" si="35"/>
        <v>0</v>
      </c>
      <c r="AE109" s="954">
        <f t="shared" si="35"/>
        <v>0</v>
      </c>
      <c r="AF109" s="954">
        <f t="shared" si="35"/>
        <v>0</v>
      </c>
      <c r="AG109" s="954">
        <f t="shared" si="35"/>
        <v>0</v>
      </c>
      <c r="AH109" s="954">
        <f t="shared" si="35"/>
        <v>0</v>
      </c>
      <c r="AI109" s="954">
        <f t="shared" si="35"/>
        <v>0</v>
      </c>
      <c r="AJ109" s="954">
        <f t="shared" si="35"/>
        <v>0</v>
      </c>
      <c r="AK109" s="954">
        <f t="shared" si="35"/>
        <v>0</v>
      </c>
      <c r="AL109" s="954">
        <f t="shared" si="28"/>
        <v>0</v>
      </c>
      <c r="AM109" s="954">
        <f t="shared" si="28"/>
        <v>0</v>
      </c>
      <c r="AN109" s="954">
        <f t="shared" si="28"/>
        <v>0</v>
      </c>
      <c r="AO109" s="954">
        <f t="shared" si="24"/>
        <v>0</v>
      </c>
      <c r="AQ109" s="954">
        <f t="shared" si="25"/>
        <v>0</v>
      </c>
      <c r="AR109" s="954">
        <f t="shared" si="32"/>
        <v>0</v>
      </c>
      <c r="AS109" s="954">
        <f t="shared" si="32"/>
        <v>0</v>
      </c>
      <c r="AT109" s="954">
        <f t="shared" si="32"/>
        <v>0</v>
      </c>
      <c r="AU109" s="954">
        <f t="shared" si="32"/>
        <v>0</v>
      </c>
    </row>
    <row r="110" spans="2:47">
      <c r="B110" s="937">
        <f t="shared" si="29"/>
        <v>99</v>
      </c>
      <c r="C110" s="951" t="s">
        <v>559</v>
      </c>
      <c r="D110" s="952">
        <v>22394.880000000001</v>
      </c>
      <c r="E110" s="953">
        <v>39082</v>
      </c>
      <c r="F110" s="937">
        <v>10</v>
      </c>
      <c r="G110" s="937">
        <v>0.83</v>
      </c>
      <c r="H110" s="937">
        <v>186.62</v>
      </c>
      <c r="I110" s="938">
        <v>6718.46</v>
      </c>
      <c r="J110" s="938">
        <v>2239.4899999999998</v>
      </c>
      <c r="K110" s="954">
        <f t="shared" si="26"/>
        <v>0</v>
      </c>
      <c r="L110" s="954">
        <f t="shared" si="27"/>
        <v>0</v>
      </c>
      <c r="M110" s="954">
        <f t="shared" si="30"/>
        <v>0</v>
      </c>
      <c r="N110" s="954">
        <f t="shared" si="34"/>
        <v>0</v>
      </c>
      <c r="O110" s="954">
        <f t="shared" si="34"/>
        <v>0</v>
      </c>
      <c r="P110" s="954">
        <f t="shared" si="34"/>
        <v>0</v>
      </c>
      <c r="Q110" s="954">
        <f t="shared" si="34"/>
        <v>0</v>
      </c>
      <c r="R110" s="954">
        <f t="shared" si="34"/>
        <v>0</v>
      </c>
      <c r="S110" s="954">
        <f t="shared" si="34"/>
        <v>0</v>
      </c>
      <c r="T110" s="954">
        <f t="shared" si="34"/>
        <v>0</v>
      </c>
      <c r="U110" s="954">
        <f t="shared" si="34"/>
        <v>0</v>
      </c>
      <c r="V110" s="954">
        <f t="shared" si="34"/>
        <v>0</v>
      </c>
      <c r="W110" s="954">
        <f t="shared" si="34"/>
        <v>0</v>
      </c>
      <c r="X110" s="954">
        <f t="shared" si="34"/>
        <v>0</v>
      </c>
      <c r="Y110" s="954">
        <f t="shared" si="34"/>
        <v>0</v>
      </c>
      <c r="Z110" s="954">
        <f t="shared" si="34"/>
        <v>0</v>
      </c>
      <c r="AA110" s="954">
        <f t="shared" si="34"/>
        <v>0</v>
      </c>
      <c r="AB110" s="954">
        <f t="shared" si="34"/>
        <v>0</v>
      </c>
      <c r="AC110" s="954">
        <f t="shared" si="34"/>
        <v>0</v>
      </c>
      <c r="AD110" s="954">
        <f t="shared" si="35"/>
        <v>0</v>
      </c>
      <c r="AE110" s="954">
        <f t="shared" si="35"/>
        <v>0</v>
      </c>
      <c r="AF110" s="954">
        <f t="shared" si="35"/>
        <v>0</v>
      </c>
      <c r="AG110" s="954">
        <f t="shared" si="35"/>
        <v>0</v>
      </c>
      <c r="AH110" s="954">
        <f t="shared" si="35"/>
        <v>0</v>
      </c>
      <c r="AI110" s="954">
        <f t="shared" si="35"/>
        <v>0</v>
      </c>
      <c r="AJ110" s="954">
        <f t="shared" si="35"/>
        <v>0</v>
      </c>
      <c r="AK110" s="954">
        <f t="shared" si="35"/>
        <v>0</v>
      </c>
      <c r="AL110" s="954">
        <f t="shared" si="28"/>
        <v>0</v>
      </c>
      <c r="AM110" s="954">
        <f t="shared" si="28"/>
        <v>0</v>
      </c>
      <c r="AN110" s="954">
        <f t="shared" si="28"/>
        <v>0</v>
      </c>
      <c r="AO110" s="954">
        <f t="shared" si="24"/>
        <v>0</v>
      </c>
      <c r="AQ110" s="954">
        <f t="shared" si="25"/>
        <v>0</v>
      </c>
      <c r="AR110" s="954">
        <f t="shared" si="32"/>
        <v>0</v>
      </c>
      <c r="AS110" s="954">
        <f t="shared" si="32"/>
        <v>0</v>
      </c>
      <c r="AT110" s="954">
        <f t="shared" si="32"/>
        <v>0</v>
      </c>
      <c r="AU110" s="954">
        <f t="shared" si="32"/>
        <v>0</v>
      </c>
    </row>
    <row r="111" spans="2:47">
      <c r="B111" s="937">
        <f t="shared" si="29"/>
        <v>100</v>
      </c>
      <c r="C111" s="951" t="s">
        <v>560</v>
      </c>
      <c r="D111" s="952">
        <v>48638.879999999997</v>
      </c>
      <c r="E111" s="953">
        <v>39082</v>
      </c>
      <c r="F111" s="937">
        <v>10</v>
      </c>
      <c r="G111" s="937">
        <v>0.83</v>
      </c>
      <c r="H111" s="937">
        <v>405.32</v>
      </c>
      <c r="I111" s="938">
        <v>14591.66</v>
      </c>
      <c r="J111" s="938">
        <v>4863.8900000000003</v>
      </c>
      <c r="K111" s="954">
        <f t="shared" si="26"/>
        <v>48638.879999999997</v>
      </c>
      <c r="L111" s="954">
        <f t="shared" si="27"/>
        <v>405.32400000000001</v>
      </c>
      <c r="M111" s="954">
        <f t="shared" si="30"/>
        <v>4863.884</v>
      </c>
      <c r="N111" s="954">
        <f t="shared" si="34"/>
        <v>4458.5600000000004</v>
      </c>
      <c r="O111" s="954">
        <f t="shared" si="34"/>
        <v>4053.2360000000003</v>
      </c>
      <c r="P111" s="954">
        <f t="shared" si="34"/>
        <v>3647.9120000000003</v>
      </c>
      <c r="Q111" s="954">
        <f t="shared" si="34"/>
        <v>3242.5880000000002</v>
      </c>
      <c r="R111" s="954">
        <f t="shared" si="34"/>
        <v>2837.2640000000001</v>
      </c>
      <c r="S111" s="954">
        <f t="shared" si="34"/>
        <v>2431.94</v>
      </c>
      <c r="T111" s="954">
        <f t="shared" si="34"/>
        <v>2026.616</v>
      </c>
      <c r="U111" s="954">
        <f t="shared" si="34"/>
        <v>1621.2919999999999</v>
      </c>
      <c r="V111" s="954">
        <f t="shared" si="34"/>
        <v>1215.9679999999998</v>
      </c>
      <c r="W111" s="954">
        <f t="shared" si="34"/>
        <v>810.64399999999978</v>
      </c>
      <c r="X111" s="954">
        <f t="shared" si="34"/>
        <v>405.31999999999977</v>
      </c>
      <c r="Y111" s="954">
        <f t="shared" si="34"/>
        <v>0</v>
      </c>
      <c r="Z111" s="954">
        <f t="shared" si="34"/>
        <v>0</v>
      </c>
      <c r="AA111" s="954">
        <f t="shared" si="34"/>
        <v>0</v>
      </c>
      <c r="AB111" s="954">
        <f t="shared" si="34"/>
        <v>0</v>
      </c>
      <c r="AC111" s="954">
        <f t="shared" si="34"/>
        <v>0</v>
      </c>
      <c r="AD111" s="954">
        <f t="shared" si="35"/>
        <v>0</v>
      </c>
      <c r="AE111" s="954">
        <f t="shared" si="35"/>
        <v>0</v>
      </c>
      <c r="AF111" s="954">
        <f t="shared" si="35"/>
        <v>0</v>
      </c>
      <c r="AG111" s="954">
        <f t="shared" si="35"/>
        <v>0</v>
      </c>
      <c r="AH111" s="954">
        <f t="shared" si="35"/>
        <v>0</v>
      </c>
      <c r="AI111" s="954">
        <f t="shared" si="35"/>
        <v>0</v>
      </c>
      <c r="AJ111" s="954">
        <f t="shared" si="35"/>
        <v>0</v>
      </c>
      <c r="AK111" s="954">
        <f t="shared" si="35"/>
        <v>0</v>
      </c>
      <c r="AL111" s="954">
        <f t="shared" si="28"/>
        <v>0</v>
      </c>
      <c r="AM111" s="954">
        <f t="shared" si="28"/>
        <v>0</v>
      </c>
      <c r="AN111" s="954">
        <f t="shared" si="28"/>
        <v>0</v>
      </c>
      <c r="AO111" s="954">
        <f t="shared" si="24"/>
        <v>0</v>
      </c>
      <c r="AQ111" s="954">
        <f t="shared" si="25"/>
        <v>0</v>
      </c>
      <c r="AR111" s="954">
        <f t="shared" si="32"/>
        <v>0</v>
      </c>
      <c r="AS111" s="954">
        <f t="shared" si="32"/>
        <v>0</v>
      </c>
      <c r="AT111" s="954">
        <f t="shared" si="32"/>
        <v>0</v>
      </c>
      <c r="AU111" s="954">
        <f t="shared" si="32"/>
        <v>0</v>
      </c>
    </row>
    <row r="112" spans="2:47">
      <c r="B112" s="937">
        <f t="shared" si="29"/>
        <v>101</v>
      </c>
      <c r="C112" s="951" t="s">
        <v>561</v>
      </c>
      <c r="D112" s="952">
        <v>48638.879999999997</v>
      </c>
      <c r="E112" s="953">
        <v>39082</v>
      </c>
      <c r="F112" s="937">
        <v>10</v>
      </c>
      <c r="G112" s="937">
        <v>0.83</v>
      </c>
      <c r="H112" s="937">
        <v>405.32</v>
      </c>
      <c r="I112" s="938">
        <v>14591.66</v>
      </c>
      <c r="J112" s="938">
        <v>4863.8900000000003</v>
      </c>
      <c r="K112" s="954">
        <f t="shared" si="26"/>
        <v>48638.879999999997</v>
      </c>
      <c r="L112" s="954">
        <f t="shared" si="27"/>
        <v>405.32400000000001</v>
      </c>
      <c r="M112" s="954">
        <f t="shared" si="30"/>
        <v>4863.884</v>
      </c>
      <c r="N112" s="954">
        <f t="shared" si="34"/>
        <v>4458.5600000000004</v>
      </c>
      <c r="O112" s="954">
        <f t="shared" si="34"/>
        <v>4053.2360000000003</v>
      </c>
      <c r="P112" s="954">
        <f t="shared" si="34"/>
        <v>3647.9120000000003</v>
      </c>
      <c r="Q112" s="954">
        <f t="shared" si="34"/>
        <v>3242.5880000000002</v>
      </c>
      <c r="R112" s="954">
        <f t="shared" si="34"/>
        <v>2837.2640000000001</v>
      </c>
      <c r="S112" s="954">
        <f t="shared" si="34"/>
        <v>2431.94</v>
      </c>
      <c r="T112" s="954">
        <f t="shared" si="34"/>
        <v>2026.616</v>
      </c>
      <c r="U112" s="954">
        <f t="shared" si="34"/>
        <v>1621.2919999999999</v>
      </c>
      <c r="V112" s="954">
        <f t="shared" si="34"/>
        <v>1215.9679999999998</v>
      </c>
      <c r="W112" s="954">
        <f t="shared" si="34"/>
        <v>810.64399999999978</v>
      </c>
      <c r="X112" s="954">
        <f t="shared" si="34"/>
        <v>405.31999999999977</v>
      </c>
      <c r="Y112" s="954">
        <f t="shared" si="34"/>
        <v>0</v>
      </c>
      <c r="Z112" s="954">
        <f t="shared" si="34"/>
        <v>0</v>
      </c>
      <c r="AA112" s="954">
        <f t="shared" si="34"/>
        <v>0</v>
      </c>
      <c r="AB112" s="954">
        <f t="shared" si="34"/>
        <v>0</v>
      </c>
      <c r="AC112" s="954">
        <f t="shared" si="34"/>
        <v>0</v>
      </c>
      <c r="AD112" s="954">
        <f t="shared" si="35"/>
        <v>0</v>
      </c>
      <c r="AE112" s="954">
        <f t="shared" si="35"/>
        <v>0</v>
      </c>
      <c r="AF112" s="954">
        <f t="shared" si="35"/>
        <v>0</v>
      </c>
      <c r="AG112" s="954">
        <f t="shared" si="35"/>
        <v>0</v>
      </c>
      <c r="AH112" s="954">
        <f t="shared" si="35"/>
        <v>0</v>
      </c>
      <c r="AI112" s="954">
        <f t="shared" si="35"/>
        <v>0</v>
      </c>
      <c r="AJ112" s="954">
        <f t="shared" si="35"/>
        <v>0</v>
      </c>
      <c r="AK112" s="954">
        <f t="shared" si="35"/>
        <v>0</v>
      </c>
      <c r="AL112" s="954">
        <f t="shared" si="28"/>
        <v>0</v>
      </c>
      <c r="AM112" s="954">
        <f t="shared" si="28"/>
        <v>0</v>
      </c>
      <c r="AN112" s="954">
        <f t="shared" si="28"/>
        <v>0</v>
      </c>
      <c r="AO112" s="954">
        <f t="shared" si="24"/>
        <v>0</v>
      </c>
      <c r="AQ112" s="954">
        <f t="shared" si="25"/>
        <v>0</v>
      </c>
      <c r="AR112" s="954">
        <f t="shared" si="32"/>
        <v>0</v>
      </c>
      <c r="AS112" s="954">
        <f t="shared" si="32"/>
        <v>0</v>
      </c>
      <c r="AT112" s="954">
        <f t="shared" si="32"/>
        <v>0</v>
      </c>
      <c r="AU112" s="954">
        <f t="shared" si="32"/>
        <v>0</v>
      </c>
    </row>
    <row r="113" spans="2:47">
      <c r="B113" s="937">
        <f t="shared" si="29"/>
        <v>102</v>
      </c>
      <c r="C113" s="951" t="s">
        <v>560</v>
      </c>
      <c r="D113" s="952">
        <v>23233.45</v>
      </c>
      <c r="E113" s="953">
        <v>39232</v>
      </c>
      <c r="F113" s="937">
        <v>10</v>
      </c>
      <c r="G113" s="937">
        <v>0.83</v>
      </c>
      <c r="H113" s="937">
        <v>193.61</v>
      </c>
      <c r="I113" s="938">
        <v>7938.1</v>
      </c>
      <c r="J113" s="938">
        <v>2323.35</v>
      </c>
      <c r="K113" s="954">
        <f t="shared" si="26"/>
        <v>0</v>
      </c>
      <c r="L113" s="954">
        <f t="shared" si="27"/>
        <v>0</v>
      </c>
      <c r="M113" s="954">
        <f t="shared" si="30"/>
        <v>0</v>
      </c>
      <c r="N113" s="954">
        <f t="shared" si="34"/>
        <v>0</v>
      </c>
      <c r="O113" s="954">
        <f t="shared" si="34"/>
        <v>0</v>
      </c>
      <c r="P113" s="954">
        <f t="shared" si="34"/>
        <v>0</v>
      </c>
      <c r="Q113" s="954">
        <f t="shared" si="34"/>
        <v>0</v>
      </c>
      <c r="R113" s="954">
        <f t="shared" si="34"/>
        <v>0</v>
      </c>
      <c r="S113" s="954">
        <f t="shared" si="34"/>
        <v>0</v>
      </c>
      <c r="T113" s="954">
        <f t="shared" si="34"/>
        <v>0</v>
      </c>
      <c r="U113" s="954">
        <f t="shared" si="34"/>
        <v>0</v>
      </c>
      <c r="V113" s="954">
        <f t="shared" si="34"/>
        <v>0</v>
      </c>
      <c r="W113" s="954">
        <f t="shared" si="34"/>
        <v>0</v>
      </c>
      <c r="X113" s="954">
        <f t="shared" si="34"/>
        <v>0</v>
      </c>
      <c r="Y113" s="954">
        <f t="shared" si="34"/>
        <v>0</v>
      </c>
      <c r="Z113" s="954">
        <f t="shared" si="34"/>
        <v>0</v>
      </c>
      <c r="AA113" s="954">
        <f t="shared" si="34"/>
        <v>0</v>
      </c>
      <c r="AB113" s="954">
        <f t="shared" si="34"/>
        <v>0</v>
      </c>
      <c r="AC113" s="954">
        <f t="shared" si="34"/>
        <v>0</v>
      </c>
      <c r="AD113" s="954">
        <f t="shared" si="35"/>
        <v>0</v>
      </c>
      <c r="AE113" s="954">
        <f t="shared" si="35"/>
        <v>0</v>
      </c>
      <c r="AF113" s="954">
        <f t="shared" si="35"/>
        <v>0</v>
      </c>
      <c r="AG113" s="954">
        <f t="shared" si="35"/>
        <v>0</v>
      </c>
      <c r="AH113" s="954">
        <f t="shared" si="35"/>
        <v>0</v>
      </c>
      <c r="AI113" s="954">
        <f t="shared" si="35"/>
        <v>0</v>
      </c>
      <c r="AJ113" s="954">
        <f t="shared" si="35"/>
        <v>0</v>
      </c>
      <c r="AK113" s="954">
        <f t="shared" si="35"/>
        <v>0</v>
      </c>
      <c r="AL113" s="954">
        <f t="shared" si="28"/>
        <v>0</v>
      </c>
      <c r="AM113" s="954">
        <f t="shared" si="28"/>
        <v>0</v>
      </c>
      <c r="AN113" s="954">
        <f t="shared" si="28"/>
        <v>0</v>
      </c>
      <c r="AO113" s="954">
        <f t="shared" si="24"/>
        <v>0</v>
      </c>
      <c r="AQ113" s="954">
        <f t="shared" si="25"/>
        <v>0</v>
      </c>
      <c r="AR113" s="954">
        <f t="shared" si="32"/>
        <v>0</v>
      </c>
      <c r="AS113" s="954">
        <f t="shared" si="32"/>
        <v>0</v>
      </c>
      <c r="AT113" s="954">
        <f t="shared" si="32"/>
        <v>0</v>
      </c>
      <c r="AU113" s="954">
        <f t="shared" si="32"/>
        <v>0</v>
      </c>
    </row>
    <row r="114" spans="2:47">
      <c r="B114" s="937">
        <f t="shared" si="29"/>
        <v>103</v>
      </c>
      <c r="C114" s="951" t="s">
        <v>560</v>
      </c>
      <c r="D114" s="952">
        <v>23233.46</v>
      </c>
      <c r="E114" s="953">
        <v>39232</v>
      </c>
      <c r="F114" s="937">
        <v>10</v>
      </c>
      <c r="G114" s="937">
        <v>0.83</v>
      </c>
      <c r="H114" s="937">
        <v>193.61</v>
      </c>
      <c r="I114" s="938">
        <v>7938.1</v>
      </c>
      <c r="J114" s="938">
        <v>2323.35</v>
      </c>
      <c r="K114" s="954">
        <f t="shared" si="26"/>
        <v>0</v>
      </c>
      <c r="L114" s="954">
        <f t="shared" si="27"/>
        <v>0</v>
      </c>
      <c r="M114" s="954">
        <f t="shared" si="30"/>
        <v>0</v>
      </c>
      <c r="N114" s="954">
        <f t="shared" si="34"/>
        <v>0</v>
      </c>
      <c r="O114" s="954">
        <f t="shared" si="34"/>
        <v>0</v>
      </c>
      <c r="P114" s="954">
        <f t="shared" si="34"/>
        <v>0</v>
      </c>
      <c r="Q114" s="954">
        <f t="shared" si="34"/>
        <v>0</v>
      </c>
      <c r="R114" s="954">
        <f t="shared" si="34"/>
        <v>0</v>
      </c>
      <c r="S114" s="954">
        <f t="shared" si="34"/>
        <v>0</v>
      </c>
      <c r="T114" s="954">
        <f t="shared" si="34"/>
        <v>0</v>
      </c>
      <c r="U114" s="954">
        <f t="shared" si="34"/>
        <v>0</v>
      </c>
      <c r="V114" s="954">
        <f t="shared" si="34"/>
        <v>0</v>
      </c>
      <c r="W114" s="954">
        <f t="shared" si="34"/>
        <v>0</v>
      </c>
      <c r="X114" s="954">
        <f t="shared" si="34"/>
        <v>0</v>
      </c>
      <c r="Y114" s="954">
        <f t="shared" si="34"/>
        <v>0</v>
      </c>
      <c r="Z114" s="954">
        <f t="shared" si="34"/>
        <v>0</v>
      </c>
      <c r="AA114" s="954">
        <f t="shared" si="34"/>
        <v>0</v>
      </c>
      <c r="AB114" s="954">
        <f t="shared" si="34"/>
        <v>0</v>
      </c>
      <c r="AC114" s="954">
        <f t="shared" si="34"/>
        <v>0</v>
      </c>
      <c r="AD114" s="954">
        <f t="shared" si="35"/>
        <v>0</v>
      </c>
      <c r="AE114" s="954">
        <f t="shared" si="35"/>
        <v>0</v>
      </c>
      <c r="AF114" s="954">
        <f t="shared" si="35"/>
        <v>0</v>
      </c>
      <c r="AG114" s="954">
        <f t="shared" si="35"/>
        <v>0</v>
      </c>
      <c r="AH114" s="954">
        <f t="shared" si="35"/>
        <v>0</v>
      </c>
      <c r="AI114" s="954">
        <f t="shared" si="35"/>
        <v>0</v>
      </c>
      <c r="AJ114" s="954">
        <f t="shared" si="35"/>
        <v>0</v>
      </c>
      <c r="AK114" s="954">
        <f t="shared" si="35"/>
        <v>0</v>
      </c>
      <c r="AL114" s="954">
        <f t="shared" si="28"/>
        <v>0</v>
      </c>
      <c r="AM114" s="954">
        <f t="shared" si="28"/>
        <v>0</v>
      </c>
      <c r="AN114" s="954">
        <f t="shared" si="28"/>
        <v>0</v>
      </c>
      <c r="AO114" s="954">
        <f t="shared" si="24"/>
        <v>0</v>
      </c>
      <c r="AQ114" s="954">
        <f t="shared" si="25"/>
        <v>0</v>
      </c>
      <c r="AR114" s="954">
        <f t="shared" si="32"/>
        <v>0</v>
      </c>
      <c r="AS114" s="954">
        <f t="shared" si="32"/>
        <v>0</v>
      </c>
      <c r="AT114" s="954">
        <f t="shared" si="32"/>
        <v>0</v>
      </c>
      <c r="AU114" s="954">
        <f t="shared" si="32"/>
        <v>0</v>
      </c>
    </row>
    <row r="115" spans="2:47">
      <c r="B115" s="937">
        <f t="shared" si="29"/>
        <v>104</v>
      </c>
      <c r="C115" s="951" t="s">
        <v>560</v>
      </c>
      <c r="D115" s="952">
        <v>98600</v>
      </c>
      <c r="E115" s="953">
        <v>40298</v>
      </c>
      <c r="F115" s="937">
        <v>10</v>
      </c>
      <c r="G115" s="937">
        <v>0.83</v>
      </c>
      <c r="H115" s="937">
        <v>821.67</v>
      </c>
      <c r="I115" s="938">
        <v>63268.33</v>
      </c>
      <c r="J115" s="938">
        <v>9860</v>
      </c>
      <c r="K115" s="954">
        <f t="shared" si="26"/>
        <v>98600</v>
      </c>
      <c r="L115" s="954">
        <f t="shared" si="27"/>
        <v>821.66666666666663</v>
      </c>
      <c r="M115" s="954">
        <f t="shared" si="30"/>
        <v>43548.33</v>
      </c>
      <c r="N115" s="954">
        <f t="shared" si="34"/>
        <v>42726.663333333338</v>
      </c>
      <c r="O115" s="954">
        <f t="shared" si="34"/>
        <v>41904.996666666673</v>
      </c>
      <c r="P115" s="954">
        <f t="shared" si="34"/>
        <v>41083.330000000009</v>
      </c>
      <c r="Q115" s="954">
        <f t="shared" si="34"/>
        <v>40261.663333333345</v>
      </c>
      <c r="R115" s="954">
        <f t="shared" si="34"/>
        <v>39439.996666666681</v>
      </c>
      <c r="S115" s="954">
        <f t="shared" si="34"/>
        <v>38618.330000000016</v>
      </c>
      <c r="T115" s="954">
        <f t="shared" si="34"/>
        <v>37796.663333333352</v>
      </c>
      <c r="U115" s="954">
        <f t="shared" si="34"/>
        <v>36974.996666666688</v>
      </c>
      <c r="V115" s="954">
        <f t="shared" si="34"/>
        <v>36153.330000000024</v>
      </c>
      <c r="W115" s="954">
        <f t="shared" si="34"/>
        <v>35331.663333333359</v>
      </c>
      <c r="X115" s="954">
        <f t="shared" si="34"/>
        <v>34509.996666666695</v>
      </c>
      <c r="Y115" s="954">
        <f t="shared" si="34"/>
        <v>33688.330000000031</v>
      </c>
      <c r="Z115" s="954">
        <f t="shared" si="34"/>
        <v>32866.663333333367</v>
      </c>
      <c r="AA115" s="954">
        <f t="shared" si="34"/>
        <v>32044.996666666699</v>
      </c>
      <c r="AB115" s="954">
        <f t="shared" si="34"/>
        <v>31223.330000000031</v>
      </c>
      <c r="AC115" s="954">
        <f t="shared" si="34"/>
        <v>30401.663333333363</v>
      </c>
      <c r="AD115" s="954">
        <f t="shared" si="35"/>
        <v>29579.996666666695</v>
      </c>
      <c r="AE115" s="954">
        <f t="shared" si="35"/>
        <v>28758.330000000027</v>
      </c>
      <c r="AF115" s="954">
        <f t="shared" si="35"/>
        <v>27936.663333333359</v>
      </c>
      <c r="AG115" s="954">
        <f t="shared" si="35"/>
        <v>27114.996666666691</v>
      </c>
      <c r="AH115" s="954">
        <f t="shared" si="35"/>
        <v>26293.330000000024</v>
      </c>
      <c r="AI115" s="954">
        <f t="shared" si="35"/>
        <v>25471.663333333356</v>
      </c>
      <c r="AJ115" s="954">
        <f t="shared" si="35"/>
        <v>24649.996666666688</v>
      </c>
      <c r="AK115" s="954">
        <f t="shared" si="35"/>
        <v>23828.33000000002</v>
      </c>
      <c r="AL115" s="954">
        <f t="shared" si="28"/>
        <v>13968.33000000002</v>
      </c>
      <c r="AM115" s="954">
        <f t="shared" si="28"/>
        <v>4108.3300000000199</v>
      </c>
      <c r="AN115" s="954">
        <f t="shared" si="28"/>
        <v>0</v>
      </c>
      <c r="AO115" s="954">
        <f t="shared" si="24"/>
        <v>0</v>
      </c>
      <c r="AQ115" s="954">
        <f t="shared" si="25"/>
        <v>9860.0000000000109</v>
      </c>
      <c r="AR115" s="954">
        <f t="shared" si="32"/>
        <v>9860</v>
      </c>
      <c r="AS115" s="954">
        <f t="shared" si="32"/>
        <v>9860</v>
      </c>
      <c r="AT115" s="954">
        <f t="shared" si="32"/>
        <v>4108.3300000000199</v>
      </c>
      <c r="AU115" s="954">
        <f t="shared" si="32"/>
        <v>0</v>
      </c>
    </row>
    <row r="116" spans="2:47">
      <c r="B116" s="937">
        <f t="shared" si="29"/>
        <v>105</v>
      </c>
      <c r="C116" s="951" t="s">
        <v>562</v>
      </c>
      <c r="D116" s="952">
        <v>36391.68</v>
      </c>
      <c r="E116" s="953">
        <v>39082</v>
      </c>
      <c r="F116" s="937">
        <v>10</v>
      </c>
      <c r="G116" s="937">
        <v>0.83</v>
      </c>
      <c r="H116" s="937">
        <v>303.26</v>
      </c>
      <c r="I116" s="938">
        <v>10917.5</v>
      </c>
      <c r="J116" s="938">
        <v>3639.17</v>
      </c>
      <c r="K116" s="954">
        <f t="shared" si="26"/>
        <v>0</v>
      </c>
      <c r="L116" s="954">
        <f t="shared" si="27"/>
        <v>0</v>
      </c>
      <c r="M116" s="954">
        <f t="shared" si="30"/>
        <v>0</v>
      </c>
      <c r="N116" s="954">
        <f t="shared" si="34"/>
        <v>0</v>
      </c>
      <c r="O116" s="954">
        <f t="shared" si="34"/>
        <v>0</v>
      </c>
      <c r="P116" s="954">
        <f t="shared" si="34"/>
        <v>0</v>
      </c>
      <c r="Q116" s="954">
        <f t="shared" si="34"/>
        <v>0</v>
      </c>
      <c r="R116" s="954">
        <f t="shared" si="34"/>
        <v>0</v>
      </c>
      <c r="S116" s="954">
        <f t="shared" si="34"/>
        <v>0</v>
      </c>
      <c r="T116" s="954">
        <f t="shared" si="34"/>
        <v>0</v>
      </c>
      <c r="U116" s="954">
        <f t="shared" si="34"/>
        <v>0</v>
      </c>
      <c r="V116" s="954">
        <f t="shared" si="34"/>
        <v>0</v>
      </c>
      <c r="W116" s="954">
        <f t="shared" si="34"/>
        <v>0</v>
      </c>
      <c r="X116" s="954">
        <f t="shared" si="34"/>
        <v>0</v>
      </c>
      <c r="Y116" s="954">
        <f t="shared" si="34"/>
        <v>0</v>
      </c>
      <c r="Z116" s="954">
        <f t="shared" si="34"/>
        <v>0</v>
      </c>
      <c r="AA116" s="954">
        <f t="shared" si="34"/>
        <v>0</v>
      </c>
      <c r="AB116" s="954">
        <f t="shared" si="34"/>
        <v>0</v>
      </c>
      <c r="AC116" s="954">
        <f t="shared" si="34"/>
        <v>0</v>
      </c>
      <c r="AD116" s="954">
        <f t="shared" si="35"/>
        <v>0</v>
      </c>
      <c r="AE116" s="954">
        <f t="shared" si="35"/>
        <v>0</v>
      </c>
      <c r="AF116" s="954">
        <f t="shared" si="35"/>
        <v>0</v>
      </c>
      <c r="AG116" s="954">
        <f t="shared" si="35"/>
        <v>0</v>
      </c>
      <c r="AH116" s="954">
        <f t="shared" si="35"/>
        <v>0</v>
      </c>
      <c r="AI116" s="954">
        <f t="shared" si="35"/>
        <v>0</v>
      </c>
      <c r="AJ116" s="954">
        <f t="shared" si="35"/>
        <v>0</v>
      </c>
      <c r="AK116" s="954">
        <f t="shared" si="35"/>
        <v>0</v>
      </c>
      <c r="AL116" s="954">
        <f t="shared" si="28"/>
        <v>0</v>
      </c>
      <c r="AM116" s="954">
        <f t="shared" si="28"/>
        <v>0</v>
      </c>
      <c r="AN116" s="954">
        <f t="shared" si="28"/>
        <v>0</v>
      </c>
      <c r="AO116" s="954">
        <f t="shared" si="24"/>
        <v>0</v>
      </c>
      <c r="AQ116" s="954">
        <f t="shared" si="25"/>
        <v>0</v>
      </c>
      <c r="AR116" s="954">
        <f t="shared" si="32"/>
        <v>0</v>
      </c>
      <c r="AS116" s="954">
        <f t="shared" si="32"/>
        <v>0</v>
      </c>
      <c r="AT116" s="954">
        <f t="shared" si="32"/>
        <v>0</v>
      </c>
      <c r="AU116" s="954">
        <f t="shared" si="32"/>
        <v>0</v>
      </c>
    </row>
    <row r="117" spans="2:47">
      <c r="B117" s="937">
        <f t="shared" si="29"/>
        <v>106</v>
      </c>
      <c r="C117" s="951" t="s">
        <v>563</v>
      </c>
      <c r="D117" s="952">
        <v>23794.560000000001</v>
      </c>
      <c r="E117" s="953">
        <v>39082</v>
      </c>
      <c r="F117" s="937">
        <v>10</v>
      </c>
      <c r="G117" s="937">
        <v>0.83</v>
      </c>
      <c r="H117" s="937">
        <v>198.29</v>
      </c>
      <c r="I117" s="938">
        <v>7138.37</v>
      </c>
      <c r="J117" s="938">
        <v>2379.46</v>
      </c>
      <c r="K117" s="954">
        <f t="shared" si="26"/>
        <v>0</v>
      </c>
      <c r="L117" s="954">
        <f t="shared" si="27"/>
        <v>0</v>
      </c>
      <c r="M117" s="954">
        <f t="shared" si="30"/>
        <v>0</v>
      </c>
      <c r="N117" s="954">
        <f t="shared" si="34"/>
        <v>0</v>
      </c>
      <c r="O117" s="954">
        <f t="shared" si="34"/>
        <v>0</v>
      </c>
      <c r="P117" s="954">
        <f t="shared" si="34"/>
        <v>0</v>
      </c>
      <c r="Q117" s="954">
        <f t="shared" si="34"/>
        <v>0</v>
      </c>
      <c r="R117" s="954">
        <f t="shared" si="34"/>
        <v>0</v>
      </c>
      <c r="S117" s="954">
        <f t="shared" si="34"/>
        <v>0</v>
      </c>
      <c r="T117" s="954">
        <f t="shared" si="34"/>
        <v>0</v>
      </c>
      <c r="U117" s="954">
        <f t="shared" si="34"/>
        <v>0</v>
      </c>
      <c r="V117" s="954">
        <f t="shared" si="34"/>
        <v>0</v>
      </c>
      <c r="W117" s="954">
        <f t="shared" si="34"/>
        <v>0</v>
      </c>
      <c r="X117" s="954">
        <f t="shared" si="34"/>
        <v>0</v>
      </c>
      <c r="Y117" s="954">
        <f t="shared" si="34"/>
        <v>0</v>
      </c>
      <c r="Z117" s="954">
        <f t="shared" si="34"/>
        <v>0</v>
      </c>
      <c r="AA117" s="954">
        <f t="shared" si="34"/>
        <v>0</v>
      </c>
      <c r="AB117" s="954">
        <f t="shared" si="34"/>
        <v>0</v>
      </c>
      <c r="AC117" s="954">
        <f t="shared" si="34"/>
        <v>0</v>
      </c>
      <c r="AD117" s="954">
        <f t="shared" si="35"/>
        <v>0</v>
      </c>
      <c r="AE117" s="954">
        <f t="shared" si="35"/>
        <v>0</v>
      </c>
      <c r="AF117" s="954">
        <f t="shared" si="35"/>
        <v>0</v>
      </c>
      <c r="AG117" s="954">
        <f t="shared" si="35"/>
        <v>0</v>
      </c>
      <c r="AH117" s="954">
        <f t="shared" si="35"/>
        <v>0</v>
      </c>
      <c r="AI117" s="954">
        <f t="shared" si="35"/>
        <v>0</v>
      </c>
      <c r="AJ117" s="954">
        <f t="shared" si="35"/>
        <v>0</v>
      </c>
      <c r="AK117" s="954">
        <f t="shared" si="35"/>
        <v>0</v>
      </c>
      <c r="AL117" s="954">
        <f t="shared" si="28"/>
        <v>0</v>
      </c>
      <c r="AM117" s="954">
        <f t="shared" si="28"/>
        <v>0</v>
      </c>
      <c r="AN117" s="954">
        <f t="shared" si="28"/>
        <v>0</v>
      </c>
      <c r="AO117" s="954">
        <f t="shared" si="24"/>
        <v>0</v>
      </c>
      <c r="AQ117" s="954">
        <f t="shared" si="25"/>
        <v>0</v>
      </c>
      <c r="AR117" s="954">
        <f t="shared" si="32"/>
        <v>0</v>
      </c>
      <c r="AS117" s="954">
        <f t="shared" si="32"/>
        <v>0</v>
      </c>
      <c r="AT117" s="954">
        <f t="shared" si="32"/>
        <v>0</v>
      </c>
      <c r="AU117" s="954">
        <f t="shared" si="32"/>
        <v>0</v>
      </c>
    </row>
    <row r="118" spans="2:47">
      <c r="B118" s="937">
        <f t="shared" si="29"/>
        <v>107</v>
      </c>
      <c r="C118" s="951" t="s">
        <v>564</v>
      </c>
      <c r="D118" s="952">
        <v>23794.560000000001</v>
      </c>
      <c r="E118" s="953">
        <v>39082</v>
      </c>
      <c r="F118" s="937">
        <v>10</v>
      </c>
      <c r="G118" s="937">
        <v>0.83</v>
      </c>
      <c r="H118" s="937">
        <v>198.29</v>
      </c>
      <c r="I118" s="938">
        <v>7138.37</v>
      </c>
      <c r="J118" s="938">
        <v>2379.46</v>
      </c>
      <c r="K118" s="954">
        <f t="shared" si="26"/>
        <v>0</v>
      </c>
      <c r="L118" s="954">
        <f t="shared" si="27"/>
        <v>0</v>
      </c>
      <c r="M118" s="954">
        <f t="shared" si="30"/>
        <v>0</v>
      </c>
      <c r="N118" s="954">
        <f t="shared" si="34"/>
        <v>0</v>
      </c>
      <c r="O118" s="954">
        <f t="shared" si="34"/>
        <v>0</v>
      </c>
      <c r="P118" s="954">
        <f t="shared" si="34"/>
        <v>0</v>
      </c>
      <c r="Q118" s="954">
        <f t="shared" si="34"/>
        <v>0</v>
      </c>
      <c r="R118" s="954">
        <f t="shared" si="34"/>
        <v>0</v>
      </c>
      <c r="S118" s="954">
        <f t="shared" si="34"/>
        <v>0</v>
      </c>
      <c r="T118" s="954">
        <f t="shared" si="34"/>
        <v>0</v>
      </c>
      <c r="U118" s="954">
        <f t="shared" si="34"/>
        <v>0</v>
      </c>
      <c r="V118" s="954">
        <f t="shared" si="34"/>
        <v>0</v>
      </c>
      <c r="W118" s="954">
        <f t="shared" si="34"/>
        <v>0</v>
      </c>
      <c r="X118" s="954">
        <f t="shared" si="34"/>
        <v>0</v>
      </c>
      <c r="Y118" s="954">
        <f t="shared" si="34"/>
        <v>0</v>
      </c>
      <c r="Z118" s="954">
        <f t="shared" si="34"/>
        <v>0</v>
      </c>
      <c r="AA118" s="954">
        <f t="shared" si="34"/>
        <v>0</v>
      </c>
      <c r="AB118" s="954">
        <f t="shared" si="34"/>
        <v>0</v>
      </c>
      <c r="AC118" s="954">
        <f t="shared" si="34"/>
        <v>0</v>
      </c>
      <c r="AD118" s="954">
        <f t="shared" si="35"/>
        <v>0</v>
      </c>
      <c r="AE118" s="954">
        <f t="shared" si="35"/>
        <v>0</v>
      </c>
      <c r="AF118" s="954">
        <f t="shared" si="35"/>
        <v>0</v>
      </c>
      <c r="AG118" s="954">
        <f t="shared" si="35"/>
        <v>0</v>
      </c>
      <c r="AH118" s="954">
        <f t="shared" si="35"/>
        <v>0</v>
      </c>
      <c r="AI118" s="954">
        <f t="shared" si="35"/>
        <v>0</v>
      </c>
      <c r="AJ118" s="954">
        <f t="shared" si="35"/>
        <v>0</v>
      </c>
      <c r="AK118" s="954">
        <f t="shared" si="35"/>
        <v>0</v>
      </c>
      <c r="AL118" s="954">
        <f t="shared" si="28"/>
        <v>0</v>
      </c>
      <c r="AM118" s="954">
        <f t="shared" si="28"/>
        <v>0</v>
      </c>
      <c r="AN118" s="954">
        <f t="shared" si="28"/>
        <v>0</v>
      </c>
      <c r="AO118" s="954">
        <f t="shared" si="24"/>
        <v>0</v>
      </c>
      <c r="AQ118" s="954">
        <f t="shared" si="25"/>
        <v>0</v>
      </c>
      <c r="AR118" s="954">
        <f t="shared" si="32"/>
        <v>0</v>
      </c>
      <c r="AS118" s="954">
        <f t="shared" si="32"/>
        <v>0</v>
      </c>
      <c r="AT118" s="954">
        <f t="shared" si="32"/>
        <v>0</v>
      </c>
      <c r="AU118" s="954">
        <f t="shared" si="32"/>
        <v>0</v>
      </c>
    </row>
    <row r="119" spans="2:47">
      <c r="B119" s="937">
        <f t="shared" si="29"/>
        <v>108</v>
      </c>
      <c r="C119" s="951" t="s">
        <v>565</v>
      </c>
      <c r="D119" s="952">
        <v>52488</v>
      </c>
      <c r="E119" s="953">
        <v>39082</v>
      </c>
      <c r="F119" s="937">
        <v>10</v>
      </c>
      <c r="G119" s="937">
        <v>0.83</v>
      </c>
      <c r="H119" s="937">
        <v>437.4</v>
      </c>
      <c r="I119" s="938">
        <v>15746.4</v>
      </c>
      <c r="J119" s="938">
        <v>5248.8</v>
      </c>
      <c r="K119" s="954">
        <f t="shared" si="26"/>
        <v>52488</v>
      </c>
      <c r="L119" s="954">
        <f t="shared" si="27"/>
        <v>437.40000000000003</v>
      </c>
      <c r="M119" s="954">
        <f t="shared" si="30"/>
        <v>5248.7999999999993</v>
      </c>
      <c r="N119" s="954">
        <f t="shared" si="34"/>
        <v>4811.3999999999996</v>
      </c>
      <c r="O119" s="954">
        <f t="shared" si="34"/>
        <v>4374</v>
      </c>
      <c r="P119" s="954">
        <f t="shared" si="34"/>
        <v>3936.6</v>
      </c>
      <c r="Q119" s="954">
        <f t="shared" si="34"/>
        <v>3499.2</v>
      </c>
      <c r="R119" s="954">
        <f t="shared" si="34"/>
        <v>3061.7999999999997</v>
      </c>
      <c r="S119" s="954">
        <f t="shared" si="34"/>
        <v>2624.3999999999996</v>
      </c>
      <c r="T119" s="954">
        <f t="shared" si="34"/>
        <v>2186.9999999999995</v>
      </c>
      <c r="U119" s="954">
        <f t="shared" si="34"/>
        <v>1749.5999999999995</v>
      </c>
      <c r="V119" s="954">
        <f t="shared" si="34"/>
        <v>1312.1999999999994</v>
      </c>
      <c r="W119" s="954">
        <f t="shared" si="34"/>
        <v>874.79999999999927</v>
      </c>
      <c r="X119" s="954">
        <f t="shared" si="34"/>
        <v>437.39999999999924</v>
      </c>
      <c r="Y119" s="954">
        <f t="shared" si="34"/>
        <v>0</v>
      </c>
      <c r="Z119" s="954">
        <f t="shared" si="34"/>
        <v>0</v>
      </c>
      <c r="AA119" s="954">
        <f t="shared" si="34"/>
        <v>0</v>
      </c>
      <c r="AB119" s="954">
        <f t="shared" si="34"/>
        <v>0</v>
      </c>
      <c r="AC119" s="954">
        <f t="shared" si="34"/>
        <v>0</v>
      </c>
      <c r="AD119" s="954">
        <f t="shared" si="35"/>
        <v>0</v>
      </c>
      <c r="AE119" s="954">
        <f t="shared" si="35"/>
        <v>0</v>
      </c>
      <c r="AF119" s="954">
        <f t="shared" si="35"/>
        <v>0</v>
      </c>
      <c r="AG119" s="954">
        <f t="shared" si="35"/>
        <v>0</v>
      </c>
      <c r="AH119" s="954">
        <f t="shared" si="35"/>
        <v>0</v>
      </c>
      <c r="AI119" s="954">
        <f t="shared" si="35"/>
        <v>0</v>
      </c>
      <c r="AJ119" s="954">
        <f t="shared" si="35"/>
        <v>0</v>
      </c>
      <c r="AK119" s="954">
        <f t="shared" si="35"/>
        <v>0</v>
      </c>
      <c r="AL119" s="954">
        <f t="shared" si="28"/>
        <v>0</v>
      </c>
      <c r="AM119" s="954">
        <f t="shared" si="28"/>
        <v>0</v>
      </c>
      <c r="AN119" s="954">
        <f t="shared" si="28"/>
        <v>0</v>
      </c>
      <c r="AO119" s="954">
        <f t="shared" si="24"/>
        <v>0</v>
      </c>
      <c r="AQ119" s="954">
        <f t="shared" si="25"/>
        <v>0</v>
      </c>
      <c r="AR119" s="954">
        <f t="shared" si="32"/>
        <v>0</v>
      </c>
      <c r="AS119" s="954">
        <f t="shared" si="32"/>
        <v>0</v>
      </c>
      <c r="AT119" s="954">
        <f t="shared" si="32"/>
        <v>0</v>
      </c>
      <c r="AU119" s="954">
        <f t="shared" si="32"/>
        <v>0</v>
      </c>
    </row>
    <row r="120" spans="2:47">
      <c r="B120" s="937">
        <f t="shared" si="29"/>
        <v>109</v>
      </c>
      <c r="C120" s="951" t="s">
        <v>565</v>
      </c>
      <c r="D120" s="952">
        <v>52488</v>
      </c>
      <c r="E120" s="953">
        <v>39082</v>
      </c>
      <c r="F120" s="937">
        <v>10</v>
      </c>
      <c r="G120" s="937">
        <v>0.83</v>
      </c>
      <c r="H120" s="937">
        <v>437.4</v>
      </c>
      <c r="I120" s="938">
        <v>15746.4</v>
      </c>
      <c r="J120" s="938">
        <v>5248.8</v>
      </c>
      <c r="K120" s="954">
        <f t="shared" si="26"/>
        <v>52488</v>
      </c>
      <c r="L120" s="954">
        <f t="shared" si="27"/>
        <v>437.40000000000003</v>
      </c>
      <c r="M120" s="954">
        <f t="shared" si="30"/>
        <v>5248.7999999999993</v>
      </c>
      <c r="N120" s="954">
        <f t="shared" si="34"/>
        <v>4811.3999999999996</v>
      </c>
      <c r="O120" s="954">
        <f t="shared" si="34"/>
        <v>4374</v>
      </c>
      <c r="P120" s="954">
        <f t="shared" si="34"/>
        <v>3936.6</v>
      </c>
      <c r="Q120" s="954">
        <f t="shared" si="34"/>
        <v>3499.2</v>
      </c>
      <c r="R120" s="954">
        <f t="shared" si="34"/>
        <v>3061.7999999999997</v>
      </c>
      <c r="S120" s="954">
        <f t="shared" si="34"/>
        <v>2624.3999999999996</v>
      </c>
      <c r="T120" s="954">
        <f t="shared" si="34"/>
        <v>2186.9999999999995</v>
      </c>
      <c r="U120" s="954">
        <f t="shared" si="34"/>
        <v>1749.5999999999995</v>
      </c>
      <c r="V120" s="954">
        <f t="shared" si="34"/>
        <v>1312.1999999999994</v>
      </c>
      <c r="W120" s="954">
        <f t="shared" si="34"/>
        <v>874.79999999999927</v>
      </c>
      <c r="X120" s="954">
        <f t="shared" si="34"/>
        <v>437.39999999999924</v>
      </c>
      <c r="Y120" s="954">
        <f t="shared" si="34"/>
        <v>0</v>
      </c>
      <c r="Z120" s="954">
        <f t="shared" si="34"/>
        <v>0</v>
      </c>
      <c r="AA120" s="954">
        <f t="shared" si="34"/>
        <v>0</v>
      </c>
      <c r="AB120" s="954">
        <f t="shared" si="34"/>
        <v>0</v>
      </c>
      <c r="AC120" s="954">
        <f t="shared" ref="N120:AC135" si="36">IF(AB120-$L120&gt;0,AB120-$L120,0)</f>
        <v>0</v>
      </c>
      <c r="AD120" s="954">
        <f t="shared" si="35"/>
        <v>0</v>
      </c>
      <c r="AE120" s="954">
        <f t="shared" si="35"/>
        <v>0</v>
      </c>
      <c r="AF120" s="954">
        <f t="shared" si="35"/>
        <v>0</v>
      </c>
      <c r="AG120" s="954">
        <f t="shared" si="35"/>
        <v>0</v>
      </c>
      <c r="AH120" s="954">
        <f t="shared" si="35"/>
        <v>0</v>
      </c>
      <c r="AI120" s="954">
        <f t="shared" si="35"/>
        <v>0</v>
      </c>
      <c r="AJ120" s="954">
        <f t="shared" si="35"/>
        <v>0</v>
      </c>
      <c r="AK120" s="954">
        <f t="shared" si="35"/>
        <v>0</v>
      </c>
      <c r="AL120" s="954">
        <f t="shared" si="28"/>
        <v>0</v>
      </c>
      <c r="AM120" s="954">
        <f t="shared" si="28"/>
        <v>0</v>
      </c>
      <c r="AN120" s="954">
        <f t="shared" si="28"/>
        <v>0</v>
      </c>
      <c r="AO120" s="954">
        <f t="shared" si="24"/>
        <v>0</v>
      </c>
      <c r="AQ120" s="954">
        <f t="shared" si="25"/>
        <v>0</v>
      </c>
      <c r="AR120" s="954">
        <f t="shared" si="32"/>
        <v>0</v>
      </c>
      <c r="AS120" s="954">
        <f t="shared" si="32"/>
        <v>0</v>
      </c>
      <c r="AT120" s="954">
        <f t="shared" si="32"/>
        <v>0</v>
      </c>
      <c r="AU120" s="954">
        <f t="shared" si="32"/>
        <v>0</v>
      </c>
    </row>
    <row r="121" spans="2:47">
      <c r="B121" s="937">
        <f t="shared" si="29"/>
        <v>110</v>
      </c>
      <c r="C121" s="951" t="s">
        <v>566</v>
      </c>
      <c r="D121" s="952">
        <v>149065.92000000001</v>
      </c>
      <c r="E121" s="953">
        <v>39082</v>
      </c>
      <c r="F121" s="937">
        <v>10</v>
      </c>
      <c r="G121" s="937">
        <v>0.83</v>
      </c>
      <c r="H121" s="952">
        <v>1242.22</v>
      </c>
      <c r="I121" s="938">
        <v>44719.78</v>
      </c>
      <c r="J121" s="938">
        <v>14906.59</v>
      </c>
      <c r="K121" s="954">
        <f t="shared" si="26"/>
        <v>149065.92000000001</v>
      </c>
      <c r="L121" s="954">
        <f t="shared" si="27"/>
        <v>1242.2160000000001</v>
      </c>
      <c r="M121" s="954">
        <f t="shared" si="30"/>
        <v>14906.595999999998</v>
      </c>
      <c r="N121" s="954">
        <f t="shared" si="36"/>
        <v>13664.379999999997</v>
      </c>
      <c r="O121" s="954">
        <f t="shared" si="36"/>
        <v>12422.163999999997</v>
      </c>
      <c r="P121" s="954">
        <f t="shared" si="36"/>
        <v>11179.947999999997</v>
      </c>
      <c r="Q121" s="954">
        <f t="shared" si="36"/>
        <v>9937.7319999999963</v>
      </c>
      <c r="R121" s="954">
        <f t="shared" si="36"/>
        <v>8695.515999999996</v>
      </c>
      <c r="S121" s="954">
        <f t="shared" si="36"/>
        <v>7453.2999999999956</v>
      </c>
      <c r="T121" s="954">
        <f t="shared" si="36"/>
        <v>6211.0839999999953</v>
      </c>
      <c r="U121" s="954">
        <f t="shared" si="36"/>
        <v>4968.8679999999949</v>
      </c>
      <c r="V121" s="954">
        <f t="shared" si="36"/>
        <v>3726.6519999999946</v>
      </c>
      <c r="W121" s="954">
        <f t="shared" si="36"/>
        <v>2484.4359999999942</v>
      </c>
      <c r="X121" s="954">
        <f t="shared" si="36"/>
        <v>1242.2199999999941</v>
      </c>
      <c r="Y121" s="954">
        <f t="shared" si="36"/>
        <v>3.999999993993697E-3</v>
      </c>
      <c r="Z121" s="954">
        <f t="shared" si="36"/>
        <v>0</v>
      </c>
      <c r="AA121" s="954">
        <f t="shared" si="36"/>
        <v>0</v>
      </c>
      <c r="AB121" s="954">
        <f t="shared" si="36"/>
        <v>0</v>
      </c>
      <c r="AC121" s="954">
        <f t="shared" si="36"/>
        <v>0</v>
      </c>
      <c r="AD121" s="954">
        <f t="shared" si="35"/>
        <v>0</v>
      </c>
      <c r="AE121" s="954">
        <f t="shared" si="35"/>
        <v>0</v>
      </c>
      <c r="AF121" s="954">
        <f t="shared" si="35"/>
        <v>0</v>
      </c>
      <c r="AG121" s="954">
        <f t="shared" si="35"/>
        <v>0</v>
      </c>
      <c r="AH121" s="954">
        <f t="shared" si="35"/>
        <v>0</v>
      </c>
      <c r="AI121" s="954">
        <f t="shared" si="35"/>
        <v>0</v>
      </c>
      <c r="AJ121" s="954">
        <f t="shared" si="35"/>
        <v>0</v>
      </c>
      <c r="AK121" s="954">
        <f t="shared" si="35"/>
        <v>0</v>
      </c>
      <c r="AL121" s="954">
        <f t="shared" si="28"/>
        <v>0</v>
      </c>
      <c r="AM121" s="954">
        <f t="shared" si="28"/>
        <v>0</v>
      </c>
      <c r="AN121" s="954">
        <f t="shared" si="28"/>
        <v>0</v>
      </c>
      <c r="AO121" s="954">
        <f t="shared" si="24"/>
        <v>0</v>
      </c>
      <c r="AQ121" s="954">
        <f t="shared" si="25"/>
        <v>3.999999993993697E-3</v>
      </c>
      <c r="AR121" s="954">
        <f t="shared" si="32"/>
        <v>0</v>
      </c>
      <c r="AS121" s="954">
        <f t="shared" si="32"/>
        <v>0</v>
      </c>
      <c r="AT121" s="954">
        <f t="shared" si="32"/>
        <v>0</v>
      </c>
      <c r="AU121" s="954">
        <f t="shared" si="32"/>
        <v>0</v>
      </c>
    </row>
    <row r="122" spans="2:47">
      <c r="B122" s="937">
        <f t="shared" si="29"/>
        <v>111</v>
      </c>
      <c r="C122" s="951" t="s">
        <v>566</v>
      </c>
      <c r="D122" s="952">
        <v>149065.92000000001</v>
      </c>
      <c r="E122" s="953">
        <v>39082</v>
      </c>
      <c r="F122" s="937">
        <v>10</v>
      </c>
      <c r="G122" s="937">
        <v>0.83</v>
      </c>
      <c r="H122" s="952">
        <v>1242.22</v>
      </c>
      <c r="I122" s="938">
        <v>44719.78</v>
      </c>
      <c r="J122" s="938">
        <v>14906.59</v>
      </c>
      <c r="K122" s="954">
        <f t="shared" si="26"/>
        <v>149065.92000000001</v>
      </c>
      <c r="L122" s="954">
        <f t="shared" si="27"/>
        <v>1242.2160000000001</v>
      </c>
      <c r="M122" s="954">
        <f t="shared" si="30"/>
        <v>14906.595999999998</v>
      </c>
      <c r="N122" s="954">
        <f t="shared" si="36"/>
        <v>13664.379999999997</v>
      </c>
      <c r="O122" s="954">
        <f t="shared" si="36"/>
        <v>12422.163999999997</v>
      </c>
      <c r="P122" s="954">
        <f t="shared" si="36"/>
        <v>11179.947999999997</v>
      </c>
      <c r="Q122" s="954">
        <f t="shared" si="36"/>
        <v>9937.7319999999963</v>
      </c>
      <c r="R122" s="954">
        <f t="shared" si="36"/>
        <v>8695.515999999996</v>
      </c>
      <c r="S122" s="954">
        <f t="shared" si="36"/>
        <v>7453.2999999999956</v>
      </c>
      <c r="T122" s="954">
        <f t="shared" si="36"/>
        <v>6211.0839999999953</v>
      </c>
      <c r="U122" s="954">
        <f t="shared" si="36"/>
        <v>4968.8679999999949</v>
      </c>
      <c r="V122" s="954">
        <f t="shared" si="36"/>
        <v>3726.6519999999946</v>
      </c>
      <c r="W122" s="954">
        <f t="shared" si="36"/>
        <v>2484.4359999999942</v>
      </c>
      <c r="X122" s="954">
        <f t="shared" si="36"/>
        <v>1242.2199999999941</v>
      </c>
      <c r="Y122" s="954">
        <f t="shared" si="36"/>
        <v>3.999999993993697E-3</v>
      </c>
      <c r="Z122" s="954">
        <f t="shared" si="36"/>
        <v>0</v>
      </c>
      <c r="AA122" s="954">
        <f t="shared" si="36"/>
        <v>0</v>
      </c>
      <c r="AB122" s="954">
        <f t="shared" si="36"/>
        <v>0</v>
      </c>
      <c r="AC122" s="954">
        <f t="shared" si="36"/>
        <v>0</v>
      </c>
      <c r="AD122" s="954">
        <f t="shared" si="35"/>
        <v>0</v>
      </c>
      <c r="AE122" s="954">
        <f t="shared" si="35"/>
        <v>0</v>
      </c>
      <c r="AF122" s="954">
        <f t="shared" si="35"/>
        <v>0</v>
      </c>
      <c r="AG122" s="954">
        <f t="shared" si="35"/>
        <v>0</v>
      </c>
      <c r="AH122" s="954">
        <f t="shared" si="35"/>
        <v>0</v>
      </c>
      <c r="AI122" s="954">
        <f t="shared" si="35"/>
        <v>0</v>
      </c>
      <c r="AJ122" s="954">
        <f t="shared" si="35"/>
        <v>0</v>
      </c>
      <c r="AK122" s="954">
        <f t="shared" si="35"/>
        <v>0</v>
      </c>
      <c r="AL122" s="954">
        <f t="shared" si="28"/>
        <v>0</v>
      </c>
      <c r="AM122" s="954">
        <f t="shared" si="28"/>
        <v>0</v>
      </c>
      <c r="AN122" s="954">
        <f t="shared" si="28"/>
        <v>0</v>
      </c>
      <c r="AO122" s="954">
        <f t="shared" si="24"/>
        <v>0</v>
      </c>
      <c r="AQ122" s="954">
        <f t="shared" si="25"/>
        <v>3.999999993993697E-3</v>
      </c>
      <c r="AR122" s="954">
        <f t="shared" si="32"/>
        <v>0</v>
      </c>
      <c r="AS122" s="954">
        <f t="shared" si="32"/>
        <v>0</v>
      </c>
      <c r="AT122" s="954">
        <f t="shared" si="32"/>
        <v>0</v>
      </c>
      <c r="AU122" s="954">
        <f t="shared" si="32"/>
        <v>0</v>
      </c>
    </row>
    <row r="123" spans="2:47">
      <c r="B123" s="937">
        <f t="shared" si="29"/>
        <v>112</v>
      </c>
      <c r="C123" s="951" t="s">
        <v>567</v>
      </c>
      <c r="D123" s="952">
        <v>562671.35999999999</v>
      </c>
      <c r="E123" s="953">
        <v>39082</v>
      </c>
      <c r="F123" s="937">
        <v>10</v>
      </c>
      <c r="G123" s="937">
        <v>0.83</v>
      </c>
      <c r="H123" s="952">
        <v>4688.93</v>
      </c>
      <c r="I123" s="938">
        <v>168801.41</v>
      </c>
      <c r="J123" s="938">
        <v>56267.14</v>
      </c>
      <c r="K123" s="954">
        <f t="shared" si="26"/>
        <v>562671.35999999999</v>
      </c>
      <c r="L123" s="954">
        <f t="shared" si="27"/>
        <v>4688.9279999999999</v>
      </c>
      <c r="M123" s="954">
        <f t="shared" si="30"/>
        <v>56267.138000000006</v>
      </c>
      <c r="N123" s="954">
        <f t="shared" si="36"/>
        <v>51578.210000000006</v>
      </c>
      <c r="O123" s="954">
        <f t="shared" si="36"/>
        <v>46889.282000000007</v>
      </c>
      <c r="P123" s="954">
        <f t="shared" si="36"/>
        <v>42200.354000000007</v>
      </c>
      <c r="Q123" s="954">
        <f t="shared" si="36"/>
        <v>37511.426000000007</v>
      </c>
      <c r="R123" s="954">
        <f t="shared" si="36"/>
        <v>32822.498000000007</v>
      </c>
      <c r="S123" s="954">
        <f t="shared" si="36"/>
        <v>28133.570000000007</v>
      </c>
      <c r="T123" s="954">
        <f t="shared" si="36"/>
        <v>23444.642000000007</v>
      </c>
      <c r="U123" s="954">
        <f t="shared" si="36"/>
        <v>18755.714000000007</v>
      </c>
      <c r="V123" s="954">
        <f t="shared" si="36"/>
        <v>14066.786000000007</v>
      </c>
      <c r="W123" s="954">
        <f t="shared" si="36"/>
        <v>9377.8580000000075</v>
      </c>
      <c r="X123" s="954">
        <f t="shared" si="36"/>
        <v>4688.9300000000076</v>
      </c>
      <c r="Y123" s="954">
        <f t="shared" si="36"/>
        <v>2.0000000076834112E-3</v>
      </c>
      <c r="Z123" s="954">
        <f t="shared" si="36"/>
        <v>0</v>
      </c>
      <c r="AA123" s="954">
        <f t="shared" si="36"/>
        <v>0</v>
      </c>
      <c r="AB123" s="954">
        <f t="shared" si="36"/>
        <v>0</v>
      </c>
      <c r="AC123" s="954">
        <f t="shared" si="36"/>
        <v>0</v>
      </c>
      <c r="AD123" s="954">
        <f t="shared" si="35"/>
        <v>0</v>
      </c>
      <c r="AE123" s="954">
        <f t="shared" si="35"/>
        <v>0</v>
      </c>
      <c r="AF123" s="954">
        <f t="shared" si="35"/>
        <v>0</v>
      </c>
      <c r="AG123" s="954">
        <f t="shared" si="35"/>
        <v>0</v>
      </c>
      <c r="AH123" s="954">
        <f t="shared" si="35"/>
        <v>0</v>
      </c>
      <c r="AI123" s="954">
        <f t="shared" si="35"/>
        <v>0</v>
      </c>
      <c r="AJ123" s="954">
        <f t="shared" si="35"/>
        <v>0</v>
      </c>
      <c r="AK123" s="954">
        <f t="shared" si="35"/>
        <v>0</v>
      </c>
      <c r="AL123" s="954">
        <f t="shared" si="28"/>
        <v>0</v>
      </c>
      <c r="AM123" s="954">
        <f t="shared" si="28"/>
        <v>0</v>
      </c>
      <c r="AN123" s="954">
        <f t="shared" si="28"/>
        <v>0</v>
      </c>
      <c r="AO123" s="954">
        <f t="shared" si="24"/>
        <v>0</v>
      </c>
      <c r="AQ123" s="954">
        <f t="shared" si="25"/>
        <v>2.0000000076834112E-3</v>
      </c>
      <c r="AR123" s="954">
        <f t="shared" si="32"/>
        <v>0</v>
      </c>
      <c r="AS123" s="954">
        <f t="shared" si="32"/>
        <v>0</v>
      </c>
      <c r="AT123" s="954">
        <f t="shared" si="32"/>
        <v>0</v>
      </c>
      <c r="AU123" s="954">
        <f t="shared" si="32"/>
        <v>0</v>
      </c>
    </row>
    <row r="124" spans="2:47">
      <c r="B124" s="937">
        <f t="shared" si="29"/>
        <v>113</v>
      </c>
      <c r="C124" s="951" t="s">
        <v>567</v>
      </c>
      <c r="D124" s="952">
        <v>562671.35999999999</v>
      </c>
      <c r="E124" s="953">
        <v>39082</v>
      </c>
      <c r="F124" s="937">
        <v>10</v>
      </c>
      <c r="G124" s="937">
        <v>0.83</v>
      </c>
      <c r="H124" s="952">
        <v>4688.93</v>
      </c>
      <c r="I124" s="938">
        <v>168801.41</v>
      </c>
      <c r="J124" s="938">
        <v>56267.14</v>
      </c>
      <c r="K124" s="954">
        <f t="shared" si="26"/>
        <v>562671.35999999999</v>
      </c>
      <c r="L124" s="954">
        <f t="shared" si="27"/>
        <v>4688.9279999999999</v>
      </c>
      <c r="M124" s="954">
        <f t="shared" si="30"/>
        <v>56267.138000000006</v>
      </c>
      <c r="N124" s="954">
        <f t="shared" si="36"/>
        <v>51578.210000000006</v>
      </c>
      <c r="O124" s="954">
        <f t="shared" si="36"/>
        <v>46889.282000000007</v>
      </c>
      <c r="P124" s="954">
        <f t="shared" si="36"/>
        <v>42200.354000000007</v>
      </c>
      <c r="Q124" s="954">
        <f t="shared" si="36"/>
        <v>37511.426000000007</v>
      </c>
      <c r="R124" s="954">
        <f t="shared" si="36"/>
        <v>32822.498000000007</v>
      </c>
      <c r="S124" s="954">
        <f t="shared" si="36"/>
        <v>28133.570000000007</v>
      </c>
      <c r="T124" s="954">
        <f t="shared" si="36"/>
        <v>23444.642000000007</v>
      </c>
      <c r="U124" s="954">
        <f t="shared" si="36"/>
        <v>18755.714000000007</v>
      </c>
      <c r="V124" s="954">
        <f t="shared" si="36"/>
        <v>14066.786000000007</v>
      </c>
      <c r="W124" s="954">
        <f t="shared" si="36"/>
        <v>9377.8580000000075</v>
      </c>
      <c r="X124" s="954">
        <f t="shared" si="36"/>
        <v>4688.9300000000076</v>
      </c>
      <c r="Y124" s="954">
        <f t="shared" si="36"/>
        <v>2.0000000076834112E-3</v>
      </c>
      <c r="Z124" s="954">
        <f t="shared" si="36"/>
        <v>0</v>
      </c>
      <c r="AA124" s="954">
        <f t="shared" si="36"/>
        <v>0</v>
      </c>
      <c r="AB124" s="954">
        <f t="shared" si="36"/>
        <v>0</v>
      </c>
      <c r="AC124" s="954">
        <f t="shared" si="36"/>
        <v>0</v>
      </c>
      <c r="AD124" s="954">
        <f t="shared" ref="AD124:AK139" si="37">IF(AC124-$L124&gt;0,AC124-$L124,0)</f>
        <v>0</v>
      </c>
      <c r="AE124" s="954">
        <f t="shared" si="37"/>
        <v>0</v>
      </c>
      <c r="AF124" s="954">
        <f t="shared" si="37"/>
        <v>0</v>
      </c>
      <c r="AG124" s="954">
        <f t="shared" si="37"/>
        <v>0</v>
      </c>
      <c r="AH124" s="954">
        <f t="shared" si="37"/>
        <v>0</v>
      </c>
      <c r="AI124" s="954">
        <f t="shared" si="37"/>
        <v>0</v>
      </c>
      <c r="AJ124" s="954">
        <f t="shared" si="37"/>
        <v>0</v>
      </c>
      <c r="AK124" s="954">
        <f t="shared" si="37"/>
        <v>0</v>
      </c>
      <c r="AL124" s="954">
        <f t="shared" si="28"/>
        <v>0</v>
      </c>
      <c r="AM124" s="954">
        <f t="shared" si="28"/>
        <v>0</v>
      </c>
      <c r="AN124" s="954">
        <f t="shared" si="28"/>
        <v>0</v>
      </c>
      <c r="AO124" s="954">
        <f t="shared" si="24"/>
        <v>0</v>
      </c>
      <c r="AQ124" s="954">
        <f t="shared" si="25"/>
        <v>2.0000000076834112E-3</v>
      </c>
      <c r="AR124" s="954">
        <f t="shared" si="32"/>
        <v>0</v>
      </c>
      <c r="AS124" s="954">
        <f t="shared" si="32"/>
        <v>0</v>
      </c>
      <c r="AT124" s="954">
        <f t="shared" si="32"/>
        <v>0</v>
      </c>
      <c r="AU124" s="954">
        <f t="shared" si="32"/>
        <v>0</v>
      </c>
    </row>
    <row r="125" spans="2:47">
      <c r="B125" s="937">
        <f t="shared" si="29"/>
        <v>114</v>
      </c>
      <c r="C125" s="951" t="s">
        <v>568</v>
      </c>
      <c r="D125" s="952">
        <v>111274.56</v>
      </c>
      <c r="E125" s="953">
        <v>39082</v>
      </c>
      <c r="F125" s="937">
        <v>10</v>
      </c>
      <c r="G125" s="937">
        <v>0.83</v>
      </c>
      <c r="H125" s="937">
        <v>927.29</v>
      </c>
      <c r="I125" s="938">
        <v>33382.370000000003</v>
      </c>
      <c r="J125" s="938">
        <v>11127.46</v>
      </c>
      <c r="K125" s="954">
        <f t="shared" si="26"/>
        <v>111274.56</v>
      </c>
      <c r="L125" s="954">
        <f t="shared" si="27"/>
        <v>927.28800000000001</v>
      </c>
      <c r="M125" s="954">
        <f t="shared" si="30"/>
        <v>11127.458000000002</v>
      </c>
      <c r="N125" s="954">
        <f t="shared" si="36"/>
        <v>10200.170000000002</v>
      </c>
      <c r="O125" s="954">
        <f t="shared" si="36"/>
        <v>9272.8820000000014</v>
      </c>
      <c r="P125" s="954">
        <f t="shared" si="36"/>
        <v>8345.594000000001</v>
      </c>
      <c r="Q125" s="954">
        <f t="shared" si="36"/>
        <v>7418.3060000000005</v>
      </c>
      <c r="R125" s="954">
        <f t="shared" si="36"/>
        <v>6491.018</v>
      </c>
      <c r="S125" s="954">
        <f t="shared" si="36"/>
        <v>5563.73</v>
      </c>
      <c r="T125" s="954">
        <f t="shared" si="36"/>
        <v>4636.4419999999991</v>
      </c>
      <c r="U125" s="954">
        <f t="shared" si="36"/>
        <v>3709.1539999999991</v>
      </c>
      <c r="V125" s="954">
        <f t="shared" si="36"/>
        <v>2781.8659999999991</v>
      </c>
      <c r="W125" s="954">
        <f t="shared" si="36"/>
        <v>1854.5779999999991</v>
      </c>
      <c r="X125" s="954">
        <f t="shared" si="36"/>
        <v>927.28999999999905</v>
      </c>
      <c r="Y125" s="954">
        <f t="shared" si="36"/>
        <v>1.9999999990432116E-3</v>
      </c>
      <c r="Z125" s="954">
        <f t="shared" si="36"/>
        <v>0</v>
      </c>
      <c r="AA125" s="954">
        <f t="shared" si="36"/>
        <v>0</v>
      </c>
      <c r="AB125" s="954">
        <f t="shared" si="36"/>
        <v>0</v>
      </c>
      <c r="AC125" s="954">
        <f t="shared" si="36"/>
        <v>0</v>
      </c>
      <c r="AD125" s="954">
        <f t="shared" si="37"/>
        <v>0</v>
      </c>
      <c r="AE125" s="954">
        <f t="shared" si="37"/>
        <v>0</v>
      </c>
      <c r="AF125" s="954">
        <f t="shared" si="37"/>
        <v>0</v>
      </c>
      <c r="AG125" s="954">
        <f t="shared" si="37"/>
        <v>0</v>
      </c>
      <c r="AH125" s="954">
        <f t="shared" si="37"/>
        <v>0</v>
      </c>
      <c r="AI125" s="954">
        <f t="shared" si="37"/>
        <v>0</v>
      </c>
      <c r="AJ125" s="954">
        <f t="shared" si="37"/>
        <v>0</v>
      </c>
      <c r="AK125" s="954">
        <f t="shared" si="37"/>
        <v>0</v>
      </c>
      <c r="AL125" s="954">
        <f t="shared" si="28"/>
        <v>0</v>
      </c>
      <c r="AM125" s="954">
        <f t="shared" si="28"/>
        <v>0</v>
      </c>
      <c r="AN125" s="954">
        <f t="shared" si="28"/>
        <v>0</v>
      </c>
      <c r="AO125" s="954">
        <f t="shared" si="24"/>
        <v>0</v>
      </c>
      <c r="AQ125" s="954">
        <f t="shared" si="25"/>
        <v>1.9999999990432116E-3</v>
      </c>
      <c r="AR125" s="954">
        <f t="shared" si="32"/>
        <v>0</v>
      </c>
      <c r="AS125" s="954">
        <f t="shared" si="32"/>
        <v>0</v>
      </c>
      <c r="AT125" s="954">
        <f t="shared" si="32"/>
        <v>0</v>
      </c>
      <c r="AU125" s="954">
        <f t="shared" si="32"/>
        <v>0</v>
      </c>
    </row>
    <row r="126" spans="2:47">
      <c r="B126" s="937">
        <f t="shared" si="29"/>
        <v>115</v>
      </c>
      <c r="C126" s="951" t="s">
        <v>568</v>
      </c>
      <c r="D126" s="952">
        <v>111274.56</v>
      </c>
      <c r="E126" s="953">
        <v>39082</v>
      </c>
      <c r="F126" s="937">
        <v>10</v>
      </c>
      <c r="G126" s="937">
        <v>0.83</v>
      </c>
      <c r="H126" s="937">
        <v>927.29</v>
      </c>
      <c r="I126" s="938">
        <v>33382.370000000003</v>
      </c>
      <c r="J126" s="938">
        <v>11127.46</v>
      </c>
      <c r="K126" s="954">
        <f t="shared" si="26"/>
        <v>111274.56</v>
      </c>
      <c r="L126" s="954">
        <f t="shared" si="27"/>
        <v>927.28800000000001</v>
      </c>
      <c r="M126" s="954">
        <f t="shared" si="30"/>
        <v>11127.458000000002</v>
      </c>
      <c r="N126" s="954">
        <f t="shared" si="36"/>
        <v>10200.170000000002</v>
      </c>
      <c r="O126" s="954">
        <f t="shared" si="36"/>
        <v>9272.8820000000014</v>
      </c>
      <c r="P126" s="954">
        <f t="shared" si="36"/>
        <v>8345.594000000001</v>
      </c>
      <c r="Q126" s="954">
        <f t="shared" si="36"/>
        <v>7418.3060000000005</v>
      </c>
      <c r="R126" s="954">
        <f t="shared" si="36"/>
        <v>6491.018</v>
      </c>
      <c r="S126" s="954">
        <f t="shared" si="36"/>
        <v>5563.73</v>
      </c>
      <c r="T126" s="954">
        <f t="shared" si="36"/>
        <v>4636.4419999999991</v>
      </c>
      <c r="U126" s="954">
        <f t="shared" si="36"/>
        <v>3709.1539999999991</v>
      </c>
      <c r="V126" s="954">
        <f t="shared" si="36"/>
        <v>2781.8659999999991</v>
      </c>
      <c r="W126" s="954">
        <f t="shared" si="36"/>
        <v>1854.5779999999991</v>
      </c>
      <c r="X126" s="954">
        <f t="shared" si="36"/>
        <v>927.28999999999905</v>
      </c>
      <c r="Y126" s="954">
        <f t="shared" si="36"/>
        <v>1.9999999990432116E-3</v>
      </c>
      <c r="Z126" s="954">
        <f t="shared" si="36"/>
        <v>0</v>
      </c>
      <c r="AA126" s="954">
        <f t="shared" si="36"/>
        <v>0</v>
      </c>
      <c r="AB126" s="954">
        <f t="shared" si="36"/>
        <v>0</v>
      </c>
      <c r="AC126" s="954">
        <f t="shared" si="36"/>
        <v>0</v>
      </c>
      <c r="AD126" s="954">
        <f t="shared" si="37"/>
        <v>0</v>
      </c>
      <c r="AE126" s="954">
        <f t="shared" si="37"/>
        <v>0</v>
      </c>
      <c r="AF126" s="954">
        <f t="shared" si="37"/>
        <v>0</v>
      </c>
      <c r="AG126" s="954">
        <f t="shared" si="37"/>
        <v>0</v>
      </c>
      <c r="AH126" s="954">
        <f t="shared" si="37"/>
        <v>0</v>
      </c>
      <c r="AI126" s="954">
        <f t="shared" si="37"/>
        <v>0</v>
      </c>
      <c r="AJ126" s="954">
        <f t="shared" si="37"/>
        <v>0</v>
      </c>
      <c r="AK126" s="954">
        <f t="shared" si="37"/>
        <v>0</v>
      </c>
      <c r="AL126" s="954">
        <f t="shared" si="28"/>
        <v>0</v>
      </c>
      <c r="AM126" s="954">
        <f t="shared" si="28"/>
        <v>0</v>
      </c>
      <c r="AN126" s="954">
        <f t="shared" si="28"/>
        <v>0</v>
      </c>
      <c r="AO126" s="954">
        <f t="shared" si="24"/>
        <v>0</v>
      </c>
      <c r="AQ126" s="954">
        <f t="shared" si="25"/>
        <v>1.9999999990432116E-3</v>
      </c>
      <c r="AR126" s="954">
        <f t="shared" si="32"/>
        <v>0</v>
      </c>
      <c r="AS126" s="954">
        <f t="shared" si="32"/>
        <v>0</v>
      </c>
      <c r="AT126" s="954">
        <f t="shared" si="32"/>
        <v>0</v>
      </c>
      <c r="AU126" s="954">
        <f t="shared" si="32"/>
        <v>0</v>
      </c>
    </row>
    <row r="127" spans="2:47">
      <c r="B127" s="937">
        <f t="shared" si="29"/>
        <v>116</v>
      </c>
      <c r="C127" s="951" t="s">
        <v>560</v>
      </c>
      <c r="D127" s="952">
        <v>492482.81</v>
      </c>
      <c r="E127" s="953">
        <v>41334</v>
      </c>
      <c r="F127" s="937">
        <v>10</v>
      </c>
      <c r="G127" s="937">
        <v>0.83</v>
      </c>
      <c r="H127" s="952">
        <v>4104.0200000000004</v>
      </c>
      <c r="I127" s="938">
        <v>455546.6</v>
      </c>
      <c r="J127" s="938">
        <v>49248.28</v>
      </c>
      <c r="K127" s="954">
        <f t="shared" si="26"/>
        <v>492482.81</v>
      </c>
      <c r="L127" s="954">
        <f t="shared" si="27"/>
        <v>4104.0234166666669</v>
      </c>
      <c r="M127" s="954">
        <f t="shared" si="30"/>
        <v>357050.03799999994</v>
      </c>
      <c r="N127" s="954">
        <f t="shared" si="36"/>
        <v>352946.01458333328</v>
      </c>
      <c r="O127" s="954">
        <f t="shared" si="36"/>
        <v>348841.99116666662</v>
      </c>
      <c r="P127" s="954">
        <f t="shared" si="36"/>
        <v>344737.96774999995</v>
      </c>
      <c r="Q127" s="954">
        <f t="shared" si="36"/>
        <v>340633.94433333329</v>
      </c>
      <c r="R127" s="954">
        <f t="shared" si="36"/>
        <v>336529.92091666663</v>
      </c>
      <c r="S127" s="954">
        <f t="shared" si="36"/>
        <v>332425.89749999996</v>
      </c>
      <c r="T127" s="954">
        <f t="shared" si="36"/>
        <v>328321.8740833333</v>
      </c>
      <c r="U127" s="954">
        <f t="shared" si="36"/>
        <v>324217.85066666664</v>
      </c>
      <c r="V127" s="954">
        <f t="shared" si="36"/>
        <v>320113.82724999997</v>
      </c>
      <c r="W127" s="954">
        <f t="shared" si="36"/>
        <v>316009.80383333331</v>
      </c>
      <c r="X127" s="954">
        <f t="shared" si="36"/>
        <v>311905.78041666665</v>
      </c>
      <c r="Y127" s="954">
        <f t="shared" si="36"/>
        <v>307801.75699999998</v>
      </c>
      <c r="Z127" s="954">
        <f t="shared" si="36"/>
        <v>303697.73358333332</v>
      </c>
      <c r="AA127" s="954">
        <f t="shared" si="36"/>
        <v>299593.71016666666</v>
      </c>
      <c r="AB127" s="954">
        <f t="shared" si="36"/>
        <v>295489.68674999999</v>
      </c>
      <c r="AC127" s="954">
        <f t="shared" si="36"/>
        <v>291385.66333333333</v>
      </c>
      <c r="AD127" s="954">
        <f t="shared" si="37"/>
        <v>287281.63991666667</v>
      </c>
      <c r="AE127" s="954">
        <f t="shared" si="37"/>
        <v>283177.6165</v>
      </c>
      <c r="AF127" s="954">
        <f t="shared" si="37"/>
        <v>279073.59308333334</v>
      </c>
      <c r="AG127" s="954">
        <f t="shared" si="37"/>
        <v>274969.56966666668</v>
      </c>
      <c r="AH127" s="954">
        <f t="shared" si="37"/>
        <v>270865.54625000001</v>
      </c>
      <c r="AI127" s="954">
        <f t="shared" si="37"/>
        <v>266761.52283333335</v>
      </c>
      <c r="AJ127" s="954">
        <f t="shared" si="37"/>
        <v>262657.49941666669</v>
      </c>
      <c r="AK127" s="954">
        <f t="shared" si="37"/>
        <v>258553.47600000002</v>
      </c>
      <c r="AL127" s="954">
        <f t="shared" si="28"/>
        <v>209305.19500000001</v>
      </c>
      <c r="AM127" s="954">
        <f t="shared" si="28"/>
        <v>160056.91399999999</v>
      </c>
      <c r="AN127" s="954">
        <f t="shared" si="28"/>
        <v>110808.63299999999</v>
      </c>
      <c r="AO127" s="954">
        <f t="shared" si="24"/>
        <v>61560.351999999984</v>
      </c>
      <c r="AQ127" s="954">
        <f t="shared" si="25"/>
        <v>49248.280999999959</v>
      </c>
      <c r="AR127" s="954">
        <f t="shared" si="32"/>
        <v>49248.281000000017</v>
      </c>
      <c r="AS127" s="954">
        <f t="shared" si="32"/>
        <v>49248.281000000017</v>
      </c>
      <c r="AT127" s="954">
        <f t="shared" si="32"/>
        <v>49248.281000000003</v>
      </c>
      <c r="AU127" s="954">
        <f t="shared" si="32"/>
        <v>49248.281000000003</v>
      </c>
    </row>
    <row r="128" spans="2:47">
      <c r="B128" s="937">
        <f t="shared" si="29"/>
        <v>117</v>
      </c>
      <c r="C128" s="951" t="s">
        <v>560</v>
      </c>
      <c r="D128" s="952">
        <v>496346.98</v>
      </c>
      <c r="E128" s="953">
        <v>41334</v>
      </c>
      <c r="F128" s="937">
        <v>10</v>
      </c>
      <c r="G128" s="937">
        <v>0.83</v>
      </c>
      <c r="H128" s="952">
        <v>4136.22</v>
      </c>
      <c r="I128" s="938">
        <v>459120.96</v>
      </c>
      <c r="J128" s="938">
        <v>49634.7</v>
      </c>
      <c r="K128" s="954">
        <f t="shared" si="26"/>
        <v>496346.98</v>
      </c>
      <c r="L128" s="954">
        <f t="shared" si="27"/>
        <v>4136.2248333333328</v>
      </c>
      <c r="M128" s="954">
        <f t="shared" si="30"/>
        <v>359851.56400000001</v>
      </c>
      <c r="N128" s="954">
        <f t="shared" si="36"/>
        <v>355715.33916666667</v>
      </c>
      <c r="O128" s="954">
        <f t="shared" si="36"/>
        <v>351579.11433333333</v>
      </c>
      <c r="P128" s="954">
        <f t="shared" si="36"/>
        <v>347442.88949999999</v>
      </c>
      <c r="Q128" s="954">
        <f t="shared" si="36"/>
        <v>343306.66466666665</v>
      </c>
      <c r="R128" s="954">
        <f t="shared" si="36"/>
        <v>339170.43983333331</v>
      </c>
      <c r="S128" s="954">
        <f t="shared" si="36"/>
        <v>335034.21499999997</v>
      </c>
      <c r="T128" s="954">
        <f t="shared" si="36"/>
        <v>330897.99016666663</v>
      </c>
      <c r="U128" s="954">
        <f t="shared" si="36"/>
        <v>326761.76533333329</v>
      </c>
      <c r="V128" s="954">
        <f t="shared" si="36"/>
        <v>322625.54049999994</v>
      </c>
      <c r="W128" s="954">
        <f t="shared" si="36"/>
        <v>318489.3156666666</v>
      </c>
      <c r="X128" s="954">
        <f t="shared" si="36"/>
        <v>314353.09083333326</v>
      </c>
      <c r="Y128" s="954">
        <f t="shared" si="36"/>
        <v>310216.86599999992</v>
      </c>
      <c r="Z128" s="954">
        <f t="shared" si="36"/>
        <v>306080.64116666658</v>
      </c>
      <c r="AA128" s="954">
        <f t="shared" si="36"/>
        <v>301944.41633333324</v>
      </c>
      <c r="AB128" s="954">
        <f t="shared" si="36"/>
        <v>297808.1914999999</v>
      </c>
      <c r="AC128" s="954">
        <f t="shared" si="36"/>
        <v>293671.96666666656</v>
      </c>
      <c r="AD128" s="954">
        <f t="shared" si="37"/>
        <v>289535.74183333322</v>
      </c>
      <c r="AE128" s="954">
        <f t="shared" si="37"/>
        <v>285399.51699999988</v>
      </c>
      <c r="AF128" s="954">
        <f t="shared" si="37"/>
        <v>281263.29216666654</v>
      </c>
      <c r="AG128" s="954">
        <f t="shared" si="37"/>
        <v>277127.06733333319</v>
      </c>
      <c r="AH128" s="954">
        <f t="shared" si="37"/>
        <v>272990.84249999985</v>
      </c>
      <c r="AI128" s="954">
        <f t="shared" si="37"/>
        <v>268854.61766666651</v>
      </c>
      <c r="AJ128" s="954">
        <f t="shared" si="37"/>
        <v>264718.39283333317</v>
      </c>
      <c r="AK128" s="954">
        <f t="shared" si="37"/>
        <v>260582.16799999983</v>
      </c>
      <c r="AL128" s="954">
        <f t="shared" si="28"/>
        <v>210947.46999999986</v>
      </c>
      <c r="AM128" s="954">
        <f t="shared" si="28"/>
        <v>161312.77199999988</v>
      </c>
      <c r="AN128" s="954">
        <f t="shared" si="28"/>
        <v>111678.07399999989</v>
      </c>
      <c r="AO128" s="954">
        <f t="shared" si="24"/>
        <v>62043.375999999902</v>
      </c>
      <c r="AQ128" s="954">
        <f t="shared" si="25"/>
        <v>49634.698000000091</v>
      </c>
      <c r="AR128" s="954">
        <f t="shared" si="32"/>
        <v>49634.697999999975</v>
      </c>
      <c r="AS128" s="954">
        <f t="shared" si="32"/>
        <v>49634.697999999975</v>
      </c>
      <c r="AT128" s="954">
        <f t="shared" si="32"/>
        <v>49634.697999999989</v>
      </c>
      <c r="AU128" s="954">
        <f t="shared" si="32"/>
        <v>49634.697999999989</v>
      </c>
    </row>
    <row r="129" spans="2:47">
      <c r="B129" s="937">
        <f t="shared" si="29"/>
        <v>118</v>
      </c>
      <c r="C129" s="951" t="s">
        <v>569</v>
      </c>
      <c r="D129" s="952">
        <v>71405.929999999993</v>
      </c>
      <c r="E129" s="953">
        <v>41546</v>
      </c>
      <c r="F129" s="937">
        <v>10</v>
      </c>
      <c r="G129" s="937">
        <v>0.83</v>
      </c>
      <c r="H129" s="937">
        <v>595.04999999999995</v>
      </c>
      <c r="I129" s="938">
        <v>69620.78</v>
      </c>
      <c r="J129" s="938">
        <v>7140.59</v>
      </c>
      <c r="K129" s="954">
        <f t="shared" si="26"/>
        <v>71405.929999999993</v>
      </c>
      <c r="L129" s="954">
        <f t="shared" si="27"/>
        <v>595.04941666666662</v>
      </c>
      <c r="M129" s="954">
        <f t="shared" si="30"/>
        <v>55339.593999999997</v>
      </c>
      <c r="N129" s="954">
        <f t="shared" si="36"/>
        <v>54744.544583333329</v>
      </c>
      <c r="O129" s="954">
        <f t="shared" si="36"/>
        <v>54149.49516666666</v>
      </c>
      <c r="P129" s="954">
        <f t="shared" si="36"/>
        <v>53554.445749999992</v>
      </c>
      <c r="Q129" s="954">
        <f t="shared" si="36"/>
        <v>52959.396333333323</v>
      </c>
      <c r="R129" s="954">
        <f t="shared" si="36"/>
        <v>52364.346916666655</v>
      </c>
      <c r="S129" s="954">
        <f t="shared" si="36"/>
        <v>51769.297499999986</v>
      </c>
      <c r="T129" s="954">
        <f t="shared" si="36"/>
        <v>51174.248083333317</v>
      </c>
      <c r="U129" s="954">
        <f t="shared" si="36"/>
        <v>50579.198666666649</v>
      </c>
      <c r="V129" s="954">
        <f t="shared" si="36"/>
        <v>49984.14924999998</v>
      </c>
      <c r="W129" s="954">
        <f t="shared" si="36"/>
        <v>49389.099833333312</v>
      </c>
      <c r="X129" s="954">
        <f t="shared" si="36"/>
        <v>48794.050416666643</v>
      </c>
      <c r="Y129" s="954">
        <f t="shared" si="36"/>
        <v>48199.000999999975</v>
      </c>
      <c r="Z129" s="954">
        <f t="shared" si="36"/>
        <v>47603.951583333306</v>
      </c>
      <c r="AA129" s="954">
        <f t="shared" si="36"/>
        <v>47008.902166666638</v>
      </c>
      <c r="AB129" s="954">
        <f t="shared" si="36"/>
        <v>46413.852749999969</v>
      </c>
      <c r="AC129" s="954">
        <f t="shared" si="36"/>
        <v>45818.803333333301</v>
      </c>
      <c r="AD129" s="954">
        <f t="shared" si="37"/>
        <v>45223.753916666632</v>
      </c>
      <c r="AE129" s="954">
        <f t="shared" si="37"/>
        <v>44628.704499999963</v>
      </c>
      <c r="AF129" s="954">
        <f t="shared" si="37"/>
        <v>44033.655083333295</v>
      </c>
      <c r="AG129" s="954">
        <f t="shared" si="37"/>
        <v>43438.605666666626</v>
      </c>
      <c r="AH129" s="954">
        <f t="shared" si="37"/>
        <v>42843.556249999958</v>
      </c>
      <c r="AI129" s="954">
        <f t="shared" si="37"/>
        <v>42248.506833333289</v>
      </c>
      <c r="AJ129" s="954">
        <f t="shared" si="37"/>
        <v>41653.457416666621</v>
      </c>
      <c r="AK129" s="954">
        <f t="shared" si="37"/>
        <v>41058.407999999952</v>
      </c>
      <c r="AL129" s="954">
        <f t="shared" si="28"/>
        <v>33917.814999999951</v>
      </c>
      <c r="AM129" s="954">
        <f t="shared" si="28"/>
        <v>26777.221999999951</v>
      </c>
      <c r="AN129" s="954">
        <f t="shared" si="28"/>
        <v>19636.62899999995</v>
      </c>
      <c r="AO129" s="954">
        <f t="shared" si="24"/>
        <v>12496.035999999951</v>
      </c>
      <c r="AQ129" s="954">
        <f t="shared" si="25"/>
        <v>7140.5930000000226</v>
      </c>
      <c r="AR129" s="954">
        <f t="shared" si="32"/>
        <v>7140.5930000000008</v>
      </c>
      <c r="AS129" s="954">
        <f t="shared" si="32"/>
        <v>7140.5930000000008</v>
      </c>
      <c r="AT129" s="954">
        <f t="shared" si="32"/>
        <v>7140.5930000000008</v>
      </c>
      <c r="AU129" s="954">
        <f t="shared" si="32"/>
        <v>7140.5929999999989</v>
      </c>
    </row>
    <row r="130" spans="2:47">
      <c r="B130" s="937">
        <f t="shared" si="29"/>
        <v>119</v>
      </c>
      <c r="C130" s="951" t="s">
        <v>570</v>
      </c>
      <c r="D130" s="952">
        <v>129577.12</v>
      </c>
      <c r="E130" s="953">
        <v>41546</v>
      </c>
      <c r="F130" s="937">
        <v>10</v>
      </c>
      <c r="G130" s="937">
        <v>0.83</v>
      </c>
      <c r="H130" s="937">
        <v>1079.81</v>
      </c>
      <c r="I130" s="938">
        <v>126337.69</v>
      </c>
      <c r="J130" s="938">
        <v>12957.71</v>
      </c>
      <c r="K130" s="954">
        <f t="shared" si="26"/>
        <v>129577.12</v>
      </c>
      <c r="L130" s="954">
        <f t="shared" si="27"/>
        <v>1079.8093333333334</v>
      </c>
      <c r="M130" s="954">
        <f t="shared" si="30"/>
        <v>100422.266</v>
      </c>
      <c r="N130" s="954">
        <f t="shared" si="36"/>
        <v>99342.456666666665</v>
      </c>
      <c r="O130" s="954">
        <f t="shared" si="36"/>
        <v>98262.647333333327</v>
      </c>
      <c r="P130" s="954">
        <f t="shared" si="36"/>
        <v>97182.837999999989</v>
      </c>
      <c r="Q130" s="954">
        <f t="shared" si="36"/>
        <v>96103.028666666651</v>
      </c>
      <c r="R130" s="954">
        <f t="shared" si="36"/>
        <v>95023.219333333313</v>
      </c>
      <c r="S130" s="954">
        <f t="shared" si="36"/>
        <v>93943.409999999974</v>
      </c>
      <c r="T130" s="954">
        <f t="shared" si="36"/>
        <v>92863.600666666636</v>
      </c>
      <c r="U130" s="954">
        <f t="shared" si="36"/>
        <v>91783.791333333298</v>
      </c>
      <c r="V130" s="954">
        <f t="shared" si="36"/>
        <v>90703.98199999996</v>
      </c>
      <c r="W130" s="954">
        <f t="shared" si="36"/>
        <v>89624.172666666622</v>
      </c>
      <c r="X130" s="954">
        <f t="shared" si="36"/>
        <v>88544.363333333284</v>
      </c>
      <c r="Y130" s="954">
        <f t="shared" si="36"/>
        <v>87464.553999999946</v>
      </c>
      <c r="Z130" s="954">
        <f t="shared" si="36"/>
        <v>86384.744666666607</v>
      </c>
      <c r="AA130" s="954">
        <f t="shared" si="36"/>
        <v>85304.935333333269</v>
      </c>
      <c r="AB130" s="954">
        <f t="shared" si="36"/>
        <v>84225.125999999931</v>
      </c>
      <c r="AC130" s="954">
        <f t="shared" si="36"/>
        <v>83145.316666666593</v>
      </c>
      <c r="AD130" s="954">
        <f t="shared" si="37"/>
        <v>82065.507333333255</v>
      </c>
      <c r="AE130" s="954">
        <f t="shared" si="37"/>
        <v>80985.697999999917</v>
      </c>
      <c r="AF130" s="954">
        <f t="shared" si="37"/>
        <v>79905.888666666579</v>
      </c>
      <c r="AG130" s="954">
        <f t="shared" si="37"/>
        <v>78826.07933333324</v>
      </c>
      <c r="AH130" s="954">
        <f t="shared" si="37"/>
        <v>77746.269999999902</v>
      </c>
      <c r="AI130" s="954">
        <f t="shared" si="37"/>
        <v>76666.460666666564</v>
      </c>
      <c r="AJ130" s="954">
        <f t="shared" si="37"/>
        <v>75586.651333333226</v>
      </c>
      <c r="AK130" s="954">
        <f t="shared" si="37"/>
        <v>74506.841999999888</v>
      </c>
      <c r="AL130" s="954">
        <f t="shared" si="28"/>
        <v>61549.129999999888</v>
      </c>
      <c r="AM130" s="954">
        <f t="shared" si="28"/>
        <v>48591.417999999889</v>
      </c>
      <c r="AN130" s="954">
        <f t="shared" si="28"/>
        <v>35633.705999999889</v>
      </c>
      <c r="AO130" s="954">
        <f t="shared" si="24"/>
        <v>22675.99399999989</v>
      </c>
      <c r="AQ130" s="954">
        <f t="shared" si="25"/>
        <v>12957.712000000058</v>
      </c>
      <c r="AR130" s="954">
        <f t="shared" si="32"/>
        <v>12957.712</v>
      </c>
      <c r="AS130" s="954">
        <f t="shared" si="32"/>
        <v>12957.712</v>
      </c>
      <c r="AT130" s="954">
        <f t="shared" si="32"/>
        <v>12957.712</v>
      </c>
      <c r="AU130" s="954">
        <f t="shared" si="32"/>
        <v>12957.712</v>
      </c>
    </row>
    <row r="131" spans="2:47">
      <c r="B131" s="937">
        <f t="shared" si="29"/>
        <v>120</v>
      </c>
      <c r="C131" s="951" t="s">
        <v>571</v>
      </c>
      <c r="D131" s="952">
        <v>255064.41</v>
      </c>
      <c r="E131" s="953">
        <v>41546</v>
      </c>
      <c r="F131" s="937">
        <v>10</v>
      </c>
      <c r="G131" s="937">
        <v>0.83</v>
      </c>
      <c r="H131" s="952">
        <v>2125.54</v>
      </c>
      <c r="I131" s="938">
        <v>248687.8</v>
      </c>
      <c r="J131" s="938">
        <v>25506.44</v>
      </c>
      <c r="K131" s="954">
        <f t="shared" si="26"/>
        <v>255064.41</v>
      </c>
      <c r="L131" s="954">
        <f t="shared" si="27"/>
        <v>2125.5367499999998</v>
      </c>
      <c r="M131" s="954">
        <f t="shared" si="30"/>
        <v>197674.91800000001</v>
      </c>
      <c r="N131" s="954">
        <f t="shared" si="36"/>
        <v>195549.38125000001</v>
      </c>
      <c r="O131" s="954">
        <f t="shared" si="36"/>
        <v>193423.84450000001</v>
      </c>
      <c r="P131" s="954">
        <f t="shared" si="36"/>
        <v>191298.30775000001</v>
      </c>
      <c r="Q131" s="954">
        <f t="shared" si="36"/>
        <v>189172.77100000001</v>
      </c>
      <c r="R131" s="954">
        <f t="shared" si="36"/>
        <v>187047.23425000001</v>
      </c>
      <c r="S131" s="954">
        <f t="shared" si="36"/>
        <v>184921.69750000001</v>
      </c>
      <c r="T131" s="954">
        <f t="shared" si="36"/>
        <v>182796.16075000001</v>
      </c>
      <c r="U131" s="954">
        <f t="shared" si="36"/>
        <v>180670.62400000001</v>
      </c>
      <c r="V131" s="954">
        <f t="shared" si="36"/>
        <v>178545.08725000001</v>
      </c>
      <c r="W131" s="954">
        <f t="shared" si="36"/>
        <v>176419.55050000001</v>
      </c>
      <c r="X131" s="954">
        <f t="shared" si="36"/>
        <v>174294.01375000001</v>
      </c>
      <c r="Y131" s="954">
        <f t="shared" si="36"/>
        <v>172168.47700000001</v>
      </c>
      <c r="Z131" s="954">
        <f t="shared" si="36"/>
        <v>170042.94025000001</v>
      </c>
      <c r="AA131" s="954">
        <f t="shared" si="36"/>
        <v>167917.40350000001</v>
      </c>
      <c r="AB131" s="954">
        <f t="shared" si="36"/>
        <v>165791.86675000002</v>
      </c>
      <c r="AC131" s="954">
        <f t="shared" si="36"/>
        <v>163666.33000000002</v>
      </c>
      <c r="AD131" s="954">
        <f t="shared" si="37"/>
        <v>161540.79325000002</v>
      </c>
      <c r="AE131" s="954">
        <f t="shared" si="37"/>
        <v>159415.25650000002</v>
      </c>
      <c r="AF131" s="954">
        <f t="shared" si="37"/>
        <v>157289.71975000002</v>
      </c>
      <c r="AG131" s="954">
        <f t="shared" si="37"/>
        <v>155164.18300000002</v>
      </c>
      <c r="AH131" s="954">
        <f t="shared" si="37"/>
        <v>153038.64625000002</v>
      </c>
      <c r="AI131" s="954">
        <f t="shared" si="37"/>
        <v>150913.10950000002</v>
      </c>
      <c r="AJ131" s="954">
        <f t="shared" si="37"/>
        <v>148787.57275000002</v>
      </c>
      <c r="AK131" s="954">
        <f t="shared" si="37"/>
        <v>146662.03600000002</v>
      </c>
      <c r="AL131" s="954">
        <f t="shared" si="28"/>
        <v>121155.59500000003</v>
      </c>
      <c r="AM131" s="954">
        <f t="shared" si="28"/>
        <v>95649.154000000039</v>
      </c>
      <c r="AN131" s="954">
        <f t="shared" si="28"/>
        <v>70142.713000000047</v>
      </c>
      <c r="AO131" s="954">
        <f t="shared" si="24"/>
        <v>44636.272000000048</v>
      </c>
      <c r="AQ131" s="954">
        <f t="shared" si="25"/>
        <v>25506.440999999992</v>
      </c>
      <c r="AR131" s="954">
        <f t="shared" si="32"/>
        <v>25506.440999999992</v>
      </c>
      <c r="AS131" s="954">
        <f t="shared" si="32"/>
        <v>25506.440999999992</v>
      </c>
      <c r="AT131" s="954">
        <f t="shared" si="32"/>
        <v>25506.440999999992</v>
      </c>
      <c r="AU131" s="954">
        <f t="shared" si="32"/>
        <v>25506.440999999999</v>
      </c>
    </row>
    <row r="132" spans="2:47">
      <c r="B132" s="937">
        <f t="shared" si="29"/>
        <v>121</v>
      </c>
      <c r="C132" s="951" t="s">
        <v>572</v>
      </c>
      <c r="D132" s="952">
        <v>97172.88</v>
      </c>
      <c r="E132" s="953">
        <v>41546</v>
      </c>
      <c r="F132" s="937">
        <v>10</v>
      </c>
      <c r="G132" s="937">
        <v>0.83</v>
      </c>
      <c r="H132" s="937">
        <v>809.77</v>
      </c>
      <c r="I132" s="938">
        <v>94743.56</v>
      </c>
      <c r="J132" s="938">
        <v>9717.2900000000009</v>
      </c>
      <c r="K132" s="954">
        <f t="shared" si="26"/>
        <v>97172.88</v>
      </c>
      <c r="L132" s="954">
        <f t="shared" si="27"/>
        <v>809.774</v>
      </c>
      <c r="M132" s="954">
        <f t="shared" si="30"/>
        <v>75308.983999999997</v>
      </c>
      <c r="N132" s="954">
        <f t="shared" si="36"/>
        <v>74499.209999999992</v>
      </c>
      <c r="O132" s="954">
        <f t="shared" si="36"/>
        <v>73689.435999999987</v>
      </c>
      <c r="P132" s="954">
        <f t="shared" si="36"/>
        <v>72879.661999999982</v>
      </c>
      <c r="Q132" s="954">
        <f t="shared" si="36"/>
        <v>72069.887999999977</v>
      </c>
      <c r="R132" s="954">
        <f t="shared" si="36"/>
        <v>71260.113999999972</v>
      </c>
      <c r="S132" s="954">
        <f t="shared" si="36"/>
        <v>70450.339999999967</v>
      </c>
      <c r="T132" s="954">
        <f t="shared" si="36"/>
        <v>69640.565999999963</v>
      </c>
      <c r="U132" s="954">
        <f t="shared" si="36"/>
        <v>68830.791999999958</v>
      </c>
      <c r="V132" s="954">
        <f t="shared" si="36"/>
        <v>68021.017999999953</v>
      </c>
      <c r="W132" s="954">
        <f t="shared" si="36"/>
        <v>67211.243999999948</v>
      </c>
      <c r="X132" s="954">
        <f t="shared" si="36"/>
        <v>66401.469999999943</v>
      </c>
      <c r="Y132" s="954">
        <f t="shared" si="36"/>
        <v>65591.695999999938</v>
      </c>
      <c r="Z132" s="954">
        <f t="shared" si="36"/>
        <v>64781.92199999994</v>
      </c>
      <c r="AA132" s="954">
        <f t="shared" si="36"/>
        <v>63972.147999999943</v>
      </c>
      <c r="AB132" s="954">
        <f t="shared" si="36"/>
        <v>63162.373999999945</v>
      </c>
      <c r="AC132" s="954">
        <f t="shared" si="36"/>
        <v>62352.599999999948</v>
      </c>
      <c r="AD132" s="954">
        <f t="shared" si="37"/>
        <v>61542.82599999995</v>
      </c>
      <c r="AE132" s="954">
        <f t="shared" si="37"/>
        <v>60733.051999999952</v>
      </c>
      <c r="AF132" s="954">
        <f t="shared" si="37"/>
        <v>59923.277999999955</v>
      </c>
      <c r="AG132" s="954">
        <f t="shared" si="37"/>
        <v>59113.503999999957</v>
      </c>
      <c r="AH132" s="954">
        <f t="shared" si="37"/>
        <v>58303.72999999996</v>
      </c>
      <c r="AI132" s="954">
        <f t="shared" si="37"/>
        <v>57493.955999999962</v>
      </c>
      <c r="AJ132" s="954">
        <f t="shared" si="37"/>
        <v>56684.181999999964</v>
      </c>
      <c r="AK132" s="954">
        <f t="shared" si="37"/>
        <v>55874.407999999967</v>
      </c>
      <c r="AL132" s="954">
        <f t="shared" si="28"/>
        <v>46157.119999999966</v>
      </c>
      <c r="AM132" s="954">
        <f t="shared" si="28"/>
        <v>36439.831999999966</v>
      </c>
      <c r="AN132" s="954">
        <f t="shared" si="28"/>
        <v>26722.543999999965</v>
      </c>
      <c r="AO132" s="954">
        <f t="shared" si="24"/>
        <v>17005.255999999965</v>
      </c>
      <c r="AQ132" s="954">
        <f t="shared" si="25"/>
        <v>9717.2879999999714</v>
      </c>
      <c r="AR132" s="954">
        <f t="shared" si="32"/>
        <v>9717.2880000000005</v>
      </c>
      <c r="AS132" s="954">
        <f t="shared" si="32"/>
        <v>9717.2880000000005</v>
      </c>
      <c r="AT132" s="954">
        <f t="shared" si="32"/>
        <v>9717.2880000000005</v>
      </c>
      <c r="AU132" s="954">
        <f t="shared" si="32"/>
        <v>9717.2880000000005</v>
      </c>
    </row>
    <row r="133" spans="2:47">
      <c r="B133" s="937">
        <f t="shared" si="29"/>
        <v>122</v>
      </c>
      <c r="C133" s="951" t="s">
        <v>573</v>
      </c>
      <c r="D133" s="952">
        <v>494967.43</v>
      </c>
      <c r="E133" s="953">
        <v>41363</v>
      </c>
      <c r="F133" s="937">
        <v>10</v>
      </c>
      <c r="G133" s="937">
        <v>0.83</v>
      </c>
      <c r="H133" s="952">
        <v>4124.7299999999996</v>
      </c>
      <c r="I133" s="938">
        <v>457844.87</v>
      </c>
      <c r="J133" s="938">
        <v>49496.74</v>
      </c>
      <c r="K133" s="954">
        <f t="shared" si="26"/>
        <v>494967.43</v>
      </c>
      <c r="L133" s="954">
        <f t="shared" si="27"/>
        <v>4124.7285833333335</v>
      </c>
      <c r="M133" s="954">
        <f t="shared" si="30"/>
        <v>358851.38399999996</v>
      </c>
      <c r="N133" s="954">
        <f t="shared" si="36"/>
        <v>354726.65541666665</v>
      </c>
      <c r="O133" s="954">
        <f t="shared" si="36"/>
        <v>350601.92683333333</v>
      </c>
      <c r="P133" s="954">
        <f t="shared" si="36"/>
        <v>346477.19825000002</v>
      </c>
      <c r="Q133" s="954">
        <f t="shared" si="36"/>
        <v>342352.4696666667</v>
      </c>
      <c r="R133" s="954">
        <f t="shared" si="36"/>
        <v>338227.74108333339</v>
      </c>
      <c r="S133" s="954">
        <f t="shared" si="36"/>
        <v>334103.01250000007</v>
      </c>
      <c r="T133" s="954">
        <f t="shared" si="36"/>
        <v>329978.28391666675</v>
      </c>
      <c r="U133" s="954">
        <f t="shared" si="36"/>
        <v>325853.55533333344</v>
      </c>
      <c r="V133" s="954">
        <f t="shared" si="36"/>
        <v>321728.82675000012</v>
      </c>
      <c r="W133" s="954">
        <f t="shared" si="36"/>
        <v>317604.09816666681</v>
      </c>
      <c r="X133" s="954">
        <f t="shared" si="36"/>
        <v>313479.36958333349</v>
      </c>
      <c r="Y133" s="954">
        <f t="shared" si="36"/>
        <v>309354.64100000018</v>
      </c>
      <c r="Z133" s="954">
        <f t="shared" si="36"/>
        <v>305229.91241666686</v>
      </c>
      <c r="AA133" s="954">
        <f t="shared" si="36"/>
        <v>301105.18383333355</v>
      </c>
      <c r="AB133" s="954">
        <f t="shared" si="36"/>
        <v>296980.45525000023</v>
      </c>
      <c r="AC133" s="954">
        <f t="shared" si="36"/>
        <v>292855.72666666692</v>
      </c>
      <c r="AD133" s="954">
        <f t="shared" si="37"/>
        <v>288730.9980833336</v>
      </c>
      <c r="AE133" s="954">
        <f t="shared" si="37"/>
        <v>284606.26950000029</v>
      </c>
      <c r="AF133" s="954">
        <f t="shared" si="37"/>
        <v>280481.54091666697</v>
      </c>
      <c r="AG133" s="954">
        <f t="shared" si="37"/>
        <v>276356.81233333366</v>
      </c>
      <c r="AH133" s="954">
        <f t="shared" si="37"/>
        <v>272232.08375000034</v>
      </c>
      <c r="AI133" s="954">
        <f t="shared" si="37"/>
        <v>268107.35516666702</v>
      </c>
      <c r="AJ133" s="954">
        <f t="shared" si="37"/>
        <v>263982.62658333371</v>
      </c>
      <c r="AK133" s="954">
        <f t="shared" si="37"/>
        <v>259857.89800000036</v>
      </c>
      <c r="AL133" s="954">
        <f t="shared" si="28"/>
        <v>210361.15500000038</v>
      </c>
      <c r="AM133" s="954">
        <f t="shared" si="28"/>
        <v>160864.41200000036</v>
      </c>
      <c r="AN133" s="954">
        <f t="shared" si="28"/>
        <v>111367.66900000036</v>
      </c>
      <c r="AO133" s="954">
        <f t="shared" si="24"/>
        <v>61870.926000000356</v>
      </c>
      <c r="AQ133" s="954">
        <f t="shared" si="25"/>
        <v>49496.742999999813</v>
      </c>
      <c r="AR133" s="954">
        <f t="shared" si="32"/>
        <v>49496.742999999988</v>
      </c>
      <c r="AS133" s="954">
        <f t="shared" si="32"/>
        <v>49496.743000000017</v>
      </c>
      <c r="AT133" s="954">
        <f t="shared" si="32"/>
        <v>49496.743000000002</v>
      </c>
      <c r="AU133" s="954">
        <f t="shared" si="32"/>
        <v>49496.743000000002</v>
      </c>
    </row>
    <row r="134" spans="2:47">
      <c r="B134" s="937">
        <f t="shared" si="29"/>
        <v>123</v>
      </c>
      <c r="C134" s="951" t="s">
        <v>574</v>
      </c>
      <c r="D134" s="952">
        <v>14647.88</v>
      </c>
      <c r="E134" s="953">
        <v>39538</v>
      </c>
      <c r="F134" s="937">
        <v>7</v>
      </c>
      <c r="G134" s="937">
        <v>1.19</v>
      </c>
      <c r="H134" s="937">
        <v>174.38</v>
      </c>
      <c r="I134" s="938">
        <v>2615.69</v>
      </c>
      <c r="J134" s="938">
        <v>2092.5500000000002</v>
      </c>
      <c r="K134" s="954">
        <f t="shared" si="26"/>
        <v>0</v>
      </c>
      <c r="L134" s="954">
        <f t="shared" si="27"/>
        <v>0</v>
      </c>
      <c r="M134" s="954">
        <f t="shared" si="30"/>
        <v>0</v>
      </c>
      <c r="N134" s="954">
        <f t="shared" si="36"/>
        <v>0</v>
      </c>
      <c r="O134" s="954">
        <f t="shared" si="36"/>
        <v>0</v>
      </c>
      <c r="P134" s="954">
        <f t="shared" si="36"/>
        <v>0</v>
      </c>
      <c r="Q134" s="954">
        <f t="shared" si="36"/>
        <v>0</v>
      </c>
      <c r="R134" s="954">
        <f t="shared" si="36"/>
        <v>0</v>
      </c>
      <c r="S134" s="954">
        <f t="shared" si="36"/>
        <v>0</v>
      </c>
      <c r="T134" s="954">
        <f t="shared" si="36"/>
        <v>0</v>
      </c>
      <c r="U134" s="954">
        <f t="shared" si="36"/>
        <v>0</v>
      </c>
      <c r="V134" s="954">
        <f t="shared" si="36"/>
        <v>0</v>
      </c>
      <c r="W134" s="954">
        <f t="shared" si="36"/>
        <v>0</v>
      </c>
      <c r="X134" s="954">
        <f t="shared" si="36"/>
        <v>0</v>
      </c>
      <c r="Y134" s="954">
        <f t="shared" si="36"/>
        <v>0</v>
      </c>
      <c r="Z134" s="954">
        <f t="shared" si="36"/>
        <v>0</v>
      </c>
      <c r="AA134" s="954">
        <f t="shared" si="36"/>
        <v>0</v>
      </c>
      <c r="AB134" s="954">
        <f t="shared" si="36"/>
        <v>0</v>
      </c>
      <c r="AC134" s="954">
        <f t="shared" si="36"/>
        <v>0</v>
      </c>
      <c r="AD134" s="954">
        <f t="shared" si="37"/>
        <v>0</v>
      </c>
      <c r="AE134" s="954">
        <f t="shared" si="37"/>
        <v>0</v>
      </c>
      <c r="AF134" s="954">
        <f t="shared" si="37"/>
        <v>0</v>
      </c>
      <c r="AG134" s="954">
        <f t="shared" si="37"/>
        <v>0</v>
      </c>
      <c r="AH134" s="954">
        <f t="shared" si="37"/>
        <v>0</v>
      </c>
      <c r="AI134" s="954">
        <f t="shared" si="37"/>
        <v>0</v>
      </c>
      <c r="AJ134" s="954">
        <f t="shared" si="37"/>
        <v>0</v>
      </c>
      <c r="AK134" s="954">
        <f t="shared" si="37"/>
        <v>0</v>
      </c>
      <c r="AL134" s="954">
        <f t="shared" si="28"/>
        <v>0</v>
      </c>
      <c r="AM134" s="954">
        <f t="shared" si="28"/>
        <v>0</v>
      </c>
      <c r="AN134" s="954">
        <f t="shared" si="28"/>
        <v>0</v>
      </c>
      <c r="AO134" s="954">
        <f t="shared" si="24"/>
        <v>0</v>
      </c>
      <c r="AQ134" s="954">
        <f t="shared" si="25"/>
        <v>0</v>
      </c>
      <c r="AR134" s="954">
        <f t="shared" si="32"/>
        <v>0</v>
      </c>
      <c r="AS134" s="954">
        <f t="shared" si="32"/>
        <v>0</v>
      </c>
      <c r="AT134" s="954">
        <f t="shared" si="32"/>
        <v>0</v>
      </c>
      <c r="AU134" s="954">
        <f t="shared" si="32"/>
        <v>0</v>
      </c>
    </row>
    <row r="135" spans="2:47">
      <c r="B135" s="937">
        <f t="shared" si="29"/>
        <v>124</v>
      </c>
      <c r="C135" s="951" t="s">
        <v>575</v>
      </c>
      <c r="D135" s="952">
        <v>198628.99</v>
      </c>
      <c r="E135" s="953">
        <v>39078</v>
      </c>
      <c r="F135" s="937">
        <v>7</v>
      </c>
      <c r="G135" s="937">
        <v>1.19</v>
      </c>
      <c r="H135" s="952">
        <v>2364.63</v>
      </c>
      <c r="I135" s="938">
        <v>0</v>
      </c>
      <c r="J135" s="938">
        <v>0</v>
      </c>
      <c r="K135" s="954">
        <f t="shared" si="26"/>
        <v>198628.99</v>
      </c>
      <c r="L135" s="954">
        <f t="shared" si="27"/>
        <v>2364.6308333333332</v>
      </c>
      <c r="M135" s="954">
        <f t="shared" si="30"/>
        <v>0</v>
      </c>
      <c r="N135" s="954">
        <f t="shared" si="36"/>
        <v>0</v>
      </c>
      <c r="O135" s="954">
        <f t="shared" si="36"/>
        <v>0</v>
      </c>
      <c r="P135" s="954">
        <f t="shared" si="36"/>
        <v>0</v>
      </c>
      <c r="Q135" s="954">
        <f t="shared" si="36"/>
        <v>0</v>
      </c>
      <c r="R135" s="954">
        <f t="shared" si="36"/>
        <v>0</v>
      </c>
      <c r="S135" s="954">
        <f t="shared" si="36"/>
        <v>0</v>
      </c>
      <c r="T135" s="954">
        <f t="shared" si="36"/>
        <v>0</v>
      </c>
      <c r="U135" s="954">
        <f t="shared" si="36"/>
        <v>0</v>
      </c>
      <c r="V135" s="954">
        <f t="shared" si="36"/>
        <v>0</v>
      </c>
      <c r="W135" s="954">
        <f t="shared" si="36"/>
        <v>0</v>
      </c>
      <c r="X135" s="954">
        <f t="shared" si="36"/>
        <v>0</v>
      </c>
      <c r="Y135" s="954">
        <f t="shared" si="36"/>
        <v>0</v>
      </c>
      <c r="Z135" s="954">
        <f t="shared" si="36"/>
        <v>0</v>
      </c>
      <c r="AA135" s="954">
        <f t="shared" si="36"/>
        <v>0</v>
      </c>
      <c r="AB135" s="954">
        <f t="shared" si="36"/>
        <v>0</v>
      </c>
      <c r="AC135" s="954">
        <f t="shared" si="36"/>
        <v>0</v>
      </c>
      <c r="AD135" s="954">
        <f t="shared" si="37"/>
        <v>0</v>
      </c>
      <c r="AE135" s="954">
        <f t="shared" si="37"/>
        <v>0</v>
      </c>
      <c r="AF135" s="954">
        <f t="shared" si="37"/>
        <v>0</v>
      </c>
      <c r="AG135" s="954">
        <f t="shared" si="37"/>
        <v>0</v>
      </c>
      <c r="AH135" s="954">
        <f t="shared" si="37"/>
        <v>0</v>
      </c>
      <c r="AI135" s="954">
        <f t="shared" si="37"/>
        <v>0</v>
      </c>
      <c r="AJ135" s="954">
        <f t="shared" si="37"/>
        <v>0</v>
      </c>
      <c r="AK135" s="954">
        <f t="shared" si="37"/>
        <v>0</v>
      </c>
      <c r="AL135" s="954">
        <f t="shared" si="28"/>
        <v>0</v>
      </c>
      <c r="AM135" s="954">
        <f t="shared" si="28"/>
        <v>0</v>
      </c>
      <c r="AN135" s="954">
        <f t="shared" si="28"/>
        <v>0</v>
      </c>
      <c r="AO135" s="954">
        <f t="shared" si="24"/>
        <v>0</v>
      </c>
      <c r="AQ135" s="954">
        <f t="shared" si="25"/>
        <v>0</v>
      </c>
      <c r="AR135" s="954">
        <f t="shared" si="32"/>
        <v>0</v>
      </c>
      <c r="AS135" s="954">
        <f t="shared" si="32"/>
        <v>0</v>
      </c>
      <c r="AT135" s="954">
        <f t="shared" si="32"/>
        <v>0</v>
      </c>
      <c r="AU135" s="954">
        <f t="shared" si="32"/>
        <v>0</v>
      </c>
    </row>
    <row r="136" spans="2:47">
      <c r="B136" s="937">
        <f t="shared" si="29"/>
        <v>125</v>
      </c>
      <c r="C136" s="951" t="s">
        <v>575</v>
      </c>
      <c r="D136" s="952">
        <v>65468.39</v>
      </c>
      <c r="E136" s="953">
        <v>41389</v>
      </c>
      <c r="F136" s="937">
        <v>7</v>
      </c>
      <c r="G136" s="937">
        <v>1.19</v>
      </c>
      <c r="H136" s="937">
        <v>779.39</v>
      </c>
      <c r="I136" s="938">
        <v>59233.31</v>
      </c>
      <c r="J136" s="938">
        <v>9352.6299999999992</v>
      </c>
      <c r="K136" s="954">
        <f t="shared" si="26"/>
        <v>65468.39</v>
      </c>
      <c r="L136" s="954">
        <f t="shared" si="27"/>
        <v>779.38559523809533</v>
      </c>
      <c r="M136" s="954">
        <f t="shared" si="30"/>
        <v>40528.055714285714</v>
      </c>
      <c r="N136" s="954">
        <f t="shared" ref="N136:AC151" si="38">IF(M136-$L136&gt;0,M136-$L136,0)</f>
        <v>39748.670119047616</v>
      </c>
      <c r="O136" s="954">
        <f t="shared" si="38"/>
        <v>38969.284523809518</v>
      </c>
      <c r="P136" s="954">
        <f t="shared" si="38"/>
        <v>38189.89892857142</v>
      </c>
      <c r="Q136" s="954">
        <f t="shared" si="38"/>
        <v>37410.513333333321</v>
      </c>
      <c r="R136" s="954">
        <f t="shared" si="38"/>
        <v>36631.127738095223</v>
      </c>
      <c r="S136" s="954">
        <f t="shared" si="38"/>
        <v>35851.742142857125</v>
      </c>
      <c r="T136" s="954">
        <f t="shared" si="38"/>
        <v>35072.356547619027</v>
      </c>
      <c r="U136" s="954">
        <f t="shared" si="38"/>
        <v>34292.970952380929</v>
      </c>
      <c r="V136" s="954">
        <f t="shared" si="38"/>
        <v>33513.585357142831</v>
      </c>
      <c r="W136" s="954">
        <f t="shared" si="38"/>
        <v>32734.199761904736</v>
      </c>
      <c r="X136" s="954">
        <f t="shared" si="38"/>
        <v>31954.814166666642</v>
      </c>
      <c r="Y136" s="954">
        <f t="shared" si="38"/>
        <v>31175.428571428547</v>
      </c>
      <c r="Z136" s="954">
        <f t="shared" si="38"/>
        <v>30396.042976190452</v>
      </c>
      <c r="AA136" s="954">
        <f t="shared" si="38"/>
        <v>29616.657380952358</v>
      </c>
      <c r="AB136" s="954">
        <f t="shared" si="38"/>
        <v>28837.271785714263</v>
      </c>
      <c r="AC136" s="954">
        <f t="shared" si="38"/>
        <v>28057.886190476169</v>
      </c>
      <c r="AD136" s="954">
        <f t="shared" si="37"/>
        <v>27278.500595238074</v>
      </c>
      <c r="AE136" s="954">
        <f t="shared" si="37"/>
        <v>26499.11499999998</v>
      </c>
      <c r="AF136" s="954">
        <f t="shared" si="37"/>
        <v>25719.729404761885</v>
      </c>
      <c r="AG136" s="954">
        <f t="shared" si="37"/>
        <v>24940.343809523791</v>
      </c>
      <c r="AH136" s="954">
        <f t="shared" si="37"/>
        <v>24160.958214285696</v>
      </c>
      <c r="AI136" s="954">
        <f t="shared" si="37"/>
        <v>23381.572619047602</v>
      </c>
      <c r="AJ136" s="954">
        <f t="shared" si="37"/>
        <v>22602.187023809507</v>
      </c>
      <c r="AK136" s="954">
        <f t="shared" si="37"/>
        <v>21822.801428571413</v>
      </c>
      <c r="AL136" s="954">
        <f t="shared" si="28"/>
        <v>12470.174285714269</v>
      </c>
      <c r="AM136" s="954">
        <f t="shared" si="28"/>
        <v>3117.5471428571254</v>
      </c>
      <c r="AN136" s="954">
        <f t="shared" si="28"/>
        <v>0</v>
      </c>
      <c r="AO136" s="954">
        <f t="shared" si="24"/>
        <v>0</v>
      </c>
      <c r="AQ136" s="954">
        <f t="shared" si="25"/>
        <v>9352.6271428571345</v>
      </c>
      <c r="AR136" s="954">
        <f t="shared" si="32"/>
        <v>9352.6271428571436</v>
      </c>
      <c r="AS136" s="954">
        <f t="shared" si="32"/>
        <v>9352.6271428571436</v>
      </c>
      <c r="AT136" s="954">
        <f t="shared" si="32"/>
        <v>3117.5471428571254</v>
      </c>
      <c r="AU136" s="954">
        <f t="shared" si="32"/>
        <v>0</v>
      </c>
    </row>
    <row r="137" spans="2:47">
      <c r="B137" s="937">
        <f t="shared" si="29"/>
        <v>126</v>
      </c>
      <c r="C137" s="951" t="s">
        <v>576</v>
      </c>
      <c r="D137" s="952">
        <v>251564.86</v>
      </c>
      <c r="E137" s="953">
        <v>41363</v>
      </c>
      <c r="F137" s="937">
        <v>10</v>
      </c>
      <c r="G137" s="937">
        <v>0.83</v>
      </c>
      <c r="H137" s="952">
        <v>2096.37</v>
      </c>
      <c r="I137" s="938">
        <v>232697.5</v>
      </c>
      <c r="J137" s="938">
        <v>25156.49</v>
      </c>
      <c r="K137" s="954">
        <f t="shared" si="26"/>
        <v>251564.86</v>
      </c>
      <c r="L137" s="954">
        <f t="shared" si="27"/>
        <v>2096.3738333333331</v>
      </c>
      <c r="M137" s="954">
        <f t="shared" si="30"/>
        <v>182384.52799999999</v>
      </c>
      <c r="N137" s="954">
        <f t="shared" si="38"/>
        <v>180288.15416666665</v>
      </c>
      <c r="O137" s="954">
        <f t="shared" si="38"/>
        <v>178191.7803333333</v>
      </c>
      <c r="P137" s="954">
        <f t="shared" si="38"/>
        <v>176095.40649999995</v>
      </c>
      <c r="Q137" s="954">
        <f t="shared" si="38"/>
        <v>173999.03266666661</v>
      </c>
      <c r="R137" s="954">
        <f t="shared" si="38"/>
        <v>171902.65883333326</v>
      </c>
      <c r="S137" s="954">
        <f t="shared" si="38"/>
        <v>169806.28499999992</v>
      </c>
      <c r="T137" s="954">
        <f t="shared" si="38"/>
        <v>167709.91116666657</v>
      </c>
      <c r="U137" s="954">
        <f t="shared" si="38"/>
        <v>165613.53733333322</v>
      </c>
      <c r="V137" s="954">
        <f t="shared" si="38"/>
        <v>163517.16349999988</v>
      </c>
      <c r="W137" s="954">
        <f t="shared" si="38"/>
        <v>161420.78966666653</v>
      </c>
      <c r="X137" s="954">
        <f t="shared" si="38"/>
        <v>159324.41583333319</v>
      </c>
      <c r="Y137" s="954">
        <f t="shared" si="38"/>
        <v>157228.04199999984</v>
      </c>
      <c r="Z137" s="954">
        <f t="shared" si="38"/>
        <v>155131.6681666665</v>
      </c>
      <c r="AA137" s="954">
        <f t="shared" si="38"/>
        <v>153035.29433333315</v>
      </c>
      <c r="AB137" s="954">
        <f t="shared" si="38"/>
        <v>150938.9204999998</v>
      </c>
      <c r="AC137" s="954">
        <f t="shared" si="38"/>
        <v>148842.54666666646</v>
      </c>
      <c r="AD137" s="954">
        <f t="shared" si="37"/>
        <v>146746.17283333311</v>
      </c>
      <c r="AE137" s="954">
        <f t="shared" si="37"/>
        <v>144649.79899999977</v>
      </c>
      <c r="AF137" s="954">
        <f t="shared" si="37"/>
        <v>142553.42516666642</v>
      </c>
      <c r="AG137" s="954">
        <f t="shared" si="37"/>
        <v>140457.05133333307</v>
      </c>
      <c r="AH137" s="954">
        <f t="shared" si="37"/>
        <v>138360.67749999973</v>
      </c>
      <c r="AI137" s="954">
        <f t="shared" si="37"/>
        <v>136264.30366666638</v>
      </c>
      <c r="AJ137" s="954">
        <f t="shared" si="37"/>
        <v>134167.92983333304</v>
      </c>
      <c r="AK137" s="954">
        <f t="shared" si="37"/>
        <v>132071.55599999969</v>
      </c>
      <c r="AL137" s="954">
        <f t="shared" si="28"/>
        <v>106915.06999999969</v>
      </c>
      <c r="AM137" s="954">
        <f t="shared" si="28"/>
        <v>81758.583999999682</v>
      </c>
      <c r="AN137" s="954">
        <f t="shared" si="28"/>
        <v>56602.097999999685</v>
      </c>
      <c r="AO137" s="954">
        <f t="shared" si="24"/>
        <v>31445.611999999688</v>
      </c>
      <c r="AQ137" s="954">
        <f t="shared" si="25"/>
        <v>25156.48600000015</v>
      </c>
      <c r="AR137" s="954">
        <f t="shared" si="32"/>
        <v>25156.486000000004</v>
      </c>
      <c r="AS137" s="954">
        <f t="shared" si="32"/>
        <v>25156.486000000004</v>
      </c>
      <c r="AT137" s="954">
        <f t="shared" si="32"/>
        <v>25156.485999999997</v>
      </c>
      <c r="AU137" s="954">
        <f t="shared" si="32"/>
        <v>25156.485999999997</v>
      </c>
    </row>
    <row r="138" spans="2:47">
      <c r="B138" s="937">
        <f t="shared" si="29"/>
        <v>127</v>
      </c>
      <c r="C138" s="951" t="s">
        <v>576</v>
      </c>
      <c r="D138" s="952">
        <v>251564.86</v>
      </c>
      <c r="E138" s="953">
        <v>41363</v>
      </c>
      <c r="F138" s="937">
        <v>10</v>
      </c>
      <c r="G138" s="937">
        <v>0.83</v>
      </c>
      <c r="H138" s="952">
        <v>2096.37</v>
      </c>
      <c r="I138" s="938">
        <v>232697.5</v>
      </c>
      <c r="J138" s="938">
        <v>25156.49</v>
      </c>
      <c r="K138" s="954">
        <f t="shared" si="26"/>
        <v>251564.86</v>
      </c>
      <c r="L138" s="954">
        <f t="shared" si="27"/>
        <v>2096.3738333333331</v>
      </c>
      <c r="M138" s="954">
        <f t="shared" si="30"/>
        <v>182384.52799999999</v>
      </c>
      <c r="N138" s="954">
        <f t="shared" si="38"/>
        <v>180288.15416666665</v>
      </c>
      <c r="O138" s="954">
        <f t="shared" si="38"/>
        <v>178191.7803333333</v>
      </c>
      <c r="P138" s="954">
        <f t="shared" si="38"/>
        <v>176095.40649999995</v>
      </c>
      <c r="Q138" s="954">
        <f t="shared" si="38"/>
        <v>173999.03266666661</v>
      </c>
      <c r="R138" s="954">
        <f t="shared" si="38"/>
        <v>171902.65883333326</v>
      </c>
      <c r="S138" s="954">
        <f t="shared" si="38"/>
        <v>169806.28499999992</v>
      </c>
      <c r="T138" s="954">
        <f t="shared" si="38"/>
        <v>167709.91116666657</v>
      </c>
      <c r="U138" s="954">
        <f t="shared" si="38"/>
        <v>165613.53733333322</v>
      </c>
      <c r="V138" s="954">
        <f t="shared" si="38"/>
        <v>163517.16349999988</v>
      </c>
      <c r="W138" s="954">
        <f t="shared" si="38"/>
        <v>161420.78966666653</v>
      </c>
      <c r="X138" s="954">
        <f t="shared" si="38"/>
        <v>159324.41583333319</v>
      </c>
      <c r="Y138" s="954">
        <f t="shared" si="38"/>
        <v>157228.04199999984</v>
      </c>
      <c r="Z138" s="954">
        <f t="shared" si="38"/>
        <v>155131.6681666665</v>
      </c>
      <c r="AA138" s="954">
        <f t="shared" si="38"/>
        <v>153035.29433333315</v>
      </c>
      <c r="AB138" s="954">
        <f t="shared" si="38"/>
        <v>150938.9204999998</v>
      </c>
      <c r="AC138" s="954">
        <f t="shared" si="38"/>
        <v>148842.54666666646</v>
      </c>
      <c r="AD138" s="954">
        <f t="shared" si="37"/>
        <v>146746.17283333311</v>
      </c>
      <c r="AE138" s="954">
        <f t="shared" si="37"/>
        <v>144649.79899999977</v>
      </c>
      <c r="AF138" s="954">
        <f t="shared" si="37"/>
        <v>142553.42516666642</v>
      </c>
      <c r="AG138" s="954">
        <f t="shared" si="37"/>
        <v>140457.05133333307</v>
      </c>
      <c r="AH138" s="954">
        <f t="shared" si="37"/>
        <v>138360.67749999973</v>
      </c>
      <c r="AI138" s="954">
        <f t="shared" si="37"/>
        <v>136264.30366666638</v>
      </c>
      <c r="AJ138" s="954">
        <f t="shared" si="37"/>
        <v>134167.92983333304</v>
      </c>
      <c r="AK138" s="954">
        <f t="shared" si="37"/>
        <v>132071.55599999969</v>
      </c>
      <c r="AL138" s="954">
        <f t="shared" si="28"/>
        <v>106915.06999999969</v>
      </c>
      <c r="AM138" s="954">
        <f t="shared" si="28"/>
        <v>81758.583999999682</v>
      </c>
      <c r="AN138" s="954">
        <f t="shared" si="28"/>
        <v>56602.097999999685</v>
      </c>
      <c r="AO138" s="954">
        <f t="shared" si="24"/>
        <v>31445.611999999688</v>
      </c>
      <c r="AQ138" s="954">
        <f t="shared" si="25"/>
        <v>25156.48600000015</v>
      </c>
      <c r="AR138" s="954">
        <f t="shared" si="32"/>
        <v>25156.486000000004</v>
      </c>
      <c r="AS138" s="954">
        <f t="shared" si="32"/>
        <v>25156.486000000004</v>
      </c>
      <c r="AT138" s="954">
        <f t="shared" si="32"/>
        <v>25156.485999999997</v>
      </c>
      <c r="AU138" s="954">
        <f t="shared" si="32"/>
        <v>25156.485999999997</v>
      </c>
    </row>
    <row r="139" spans="2:47">
      <c r="B139" s="937">
        <f t="shared" si="29"/>
        <v>128</v>
      </c>
      <c r="C139" s="951" t="s">
        <v>576</v>
      </c>
      <c r="D139" s="952">
        <v>251564.86</v>
      </c>
      <c r="E139" s="953">
        <v>41363</v>
      </c>
      <c r="F139" s="937">
        <v>10</v>
      </c>
      <c r="G139" s="937">
        <v>0.83</v>
      </c>
      <c r="H139" s="952">
        <v>2096.37</v>
      </c>
      <c r="I139" s="938">
        <v>232697.5</v>
      </c>
      <c r="J139" s="938">
        <v>25156.49</v>
      </c>
      <c r="K139" s="954">
        <f t="shared" si="26"/>
        <v>251564.86</v>
      </c>
      <c r="L139" s="954">
        <f t="shared" si="27"/>
        <v>2096.3738333333331</v>
      </c>
      <c r="M139" s="954">
        <f t="shared" si="30"/>
        <v>182384.52799999999</v>
      </c>
      <c r="N139" s="954">
        <f t="shared" si="38"/>
        <v>180288.15416666665</v>
      </c>
      <c r="O139" s="954">
        <f t="shared" si="38"/>
        <v>178191.7803333333</v>
      </c>
      <c r="P139" s="954">
        <f t="shared" si="38"/>
        <v>176095.40649999995</v>
      </c>
      <c r="Q139" s="954">
        <f t="shared" si="38"/>
        <v>173999.03266666661</v>
      </c>
      <c r="R139" s="954">
        <f t="shared" si="38"/>
        <v>171902.65883333326</v>
      </c>
      <c r="S139" s="954">
        <f t="shared" si="38"/>
        <v>169806.28499999992</v>
      </c>
      <c r="T139" s="954">
        <f t="shared" si="38"/>
        <v>167709.91116666657</v>
      </c>
      <c r="U139" s="954">
        <f t="shared" si="38"/>
        <v>165613.53733333322</v>
      </c>
      <c r="V139" s="954">
        <f t="shared" si="38"/>
        <v>163517.16349999988</v>
      </c>
      <c r="W139" s="954">
        <f t="shared" si="38"/>
        <v>161420.78966666653</v>
      </c>
      <c r="X139" s="954">
        <f t="shared" si="38"/>
        <v>159324.41583333319</v>
      </c>
      <c r="Y139" s="954">
        <f t="shared" si="38"/>
        <v>157228.04199999984</v>
      </c>
      <c r="Z139" s="954">
        <f t="shared" si="38"/>
        <v>155131.6681666665</v>
      </c>
      <c r="AA139" s="954">
        <f t="shared" si="38"/>
        <v>153035.29433333315</v>
      </c>
      <c r="AB139" s="954">
        <f t="shared" si="38"/>
        <v>150938.9204999998</v>
      </c>
      <c r="AC139" s="954">
        <f t="shared" si="38"/>
        <v>148842.54666666646</v>
      </c>
      <c r="AD139" s="954">
        <f t="shared" si="37"/>
        <v>146746.17283333311</v>
      </c>
      <c r="AE139" s="954">
        <f t="shared" si="37"/>
        <v>144649.79899999977</v>
      </c>
      <c r="AF139" s="954">
        <f t="shared" si="37"/>
        <v>142553.42516666642</v>
      </c>
      <c r="AG139" s="954">
        <f t="shared" si="37"/>
        <v>140457.05133333307</v>
      </c>
      <c r="AH139" s="954">
        <f t="shared" si="37"/>
        <v>138360.67749999973</v>
      </c>
      <c r="AI139" s="954">
        <f t="shared" si="37"/>
        <v>136264.30366666638</v>
      </c>
      <c r="AJ139" s="954">
        <f t="shared" si="37"/>
        <v>134167.92983333304</v>
      </c>
      <c r="AK139" s="954">
        <f t="shared" si="37"/>
        <v>132071.55599999969</v>
      </c>
      <c r="AL139" s="954">
        <f t="shared" si="28"/>
        <v>106915.06999999969</v>
      </c>
      <c r="AM139" s="954">
        <f t="shared" si="28"/>
        <v>81758.583999999682</v>
      </c>
      <c r="AN139" s="954">
        <f t="shared" si="28"/>
        <v>56602.097999999685</v>
      </c>
      <c r="AO139" s="954">
        <f t="shared" si="24"/>
        <v>31445.611999999688</v>
      </c>
      <c r="AQ139" s="954">
        <f t="shared" si="25"/>
        <v>25156.48600000015</v>
      </c>
      <c r="AR139" s="954">
        <f t="shared" si="32"/>
        <v>25156.486000000004</v>
      </c>
      <c r="AS139" s="954">
        <f t="shared" si="32"/>
        <v>25156.486000000004</v>
      </c>
      <c r="AT139" s="954">
        <f t="shared" si="32"/>
        <v>25156.485999999997</v>
      </c>
      <c r="AU139" s="954">
        <f t="shared" si="32"/>
        <v>25156.485999999997</v>
      </c>
    </row>
    <row r="140" spans="2:47">
      <c r="B140" s="937">
        <f t="shared" si="29"/>
        <v>129</v>
      </c>
      <c r="C140" s="951" t="s">
        <v>576</v>
      </c>
      <c r="D140" s="952">
        <v>251564.86</v>
      </c>
      <c r="E140" s="953">
        <v>41363</v>
      </c>
      <c r="F140" s="937">
        <v>10</v>
      </c>
      <c r="G140" s="937">
        <v>0.83</v>
      </c>
      <c r="H140" s="952">
        <v>2096.37</v>
      </c>
      <c r="I140" s="938">
        <v>232697.5</v>
      </c>
      <c r="J140" s="938">
        <v>25156.49</v>
      </c>
      <c r="K140" s="954">
        <f t="shared" si="26"/>
        <v>251564.86</v>
      </c>
      <c r="L140" s="954">
        <f t="shared" si="27"/>
        <v>2096.3738333333331</v>
      </c>
      <c r="M140" s="954">
        <f t="shared" si="30"/>
        <v>182384.52799999999</v>
      </c>
      <c r="N140" s="954">
        <f t="shared" si="38"/>
        <v>180288.15416666665</v>
      </c>
      <c r="O140" s="954">
        <f t="shared" si="38"/>
        <v>178191.7803333333</v>
      </c>
      <c r="P140" s="954">
        <f t="shared" si="38"/>
        <v>176095.40649999995</v>
      </c>
      <c r="Q140" s="954">
        <f t="shared" si="38"/>
        <v>173999.03266666661</v>
      </c>
      <c r="R140" s="954">
        <f t="shared" si="38"/>
        <v>171902.65883333326</v>
      </c>
      <c r="S140" s="954">
        <f t="shared" si="38"/>
        <v>169806.28499999992</v>
      </c>
      <c r="T140" s="954">
        <f t="shared" si="38"/>
        <v>167709.91116666657</v>
      </c>
      <c r="U140" s="954">
        <f t="shared" si="38"/>
        <v>165613.53733333322</v>
      </c>
      <c r="V140" s="954">
        <f t="shared" si="38"/>
        <v>163517.16349999988</v>
      </c>
      <c r="W140" s="954">
        <f t="shared" si="38"/>
        <v>161420.78966666653</v>
      </c>
      <c r="X140" s="954">
        <f t="shared" si="38"/>
        <v>159324.41583333319</v>
      </c>
      <c r="Y140" s="954">
        <f t="shared" si="38"/>
        <v>157228.04199999984</v>
      </c>
      <c r="Z140" s="954">
        <f t="shared" si="38"/>
        <v>155131.6681666665</v>
      </c>
      <c r="AA140" s="954">
        <f t="shared" si="38"/>
        <v>153035.29433333315</v>
      </c>
      <c r="AB140" s="954">
        <f t="shared" si="38"/>
        <v>150938.9204999998</v>
      </c>
      <c r="AC140" s="954">
        <f t="shared" si="38"/>
        <v>148842.54666666646</v>
      </c>
      <c r="AD140" s="954">
        <f t="shared" ref="AD140:AK155" si="39">IF(AC140-$L140&gt;0,AC140-$L140,0)</f>
        <v>146746.17283333311</v>
      </c>
      <c r="AE140" s="954">
        <f t="shared" si="39"/>
        <v>144649.79899999977</v>
      </c>
      <c r="AF140" s="954">
        <f t="shared" si="39"/>
        <v>142553.42516666642</v>
      </c>
      <c r="AG140" s="954">
        <f t="shared" si="39"/>
        <v>140457.05133333307</v>
      </c>
      <c r="AH140" s="954">
        <f t="shared" si="39"/>
        <v>138360.67749999973</v>
      </c>
      <c r="AI140" s="954">
        <f t="shared" si="39"/>
        <v>136264.30366666638</v>
      </c>
      <c r="AJ140" s="954">
        <f t="shared" si="39"/>
        <v>134167.92983333304</v>
      </c>
      <c r="AK140" s="954">
        <f t="shared" si="39"/>
        <v>132071.55599999969</v>
      </c>
      <c r="AL140" s="954">
        <f t="shared" si="28"/>
        <v>106915.06999999969</v>
      </c>
      <c r="AM140" s="954">
        <f t="shared" si="28"/>
        <v>81758.583999999682</v>
      </c>
      <c r="AN140" s="954">
        <f t="shared" si="28"/>
        <v>56602.097999999685</v>
      </c>
      <c r="AO140" s="954">
        <f t="shared" si="28"/>
        <v>31445.611999999688</v>
      </c>
      <c r="AQ140" s="954">
        <f t="shared" ref="AQ140:AQ158" si="40">Y140-AK140</f>
        <v>25156.48600000015</v>
      </c>
      <c r="AR140" s="954">
        <f t="shared" si="32"/>
        <v>25156.486000000004</v>
      </c>
      <c r="AS140" s="954">
        <f t="shared" si="32"/>
        <v>25156.486000000004</v>
      </c>
      <c r="AT140" s="954">
        <f t="shared" si="32"/>
        <v>25156.485999999997</v>
      </c>
      <c r="AU140" s="954">
        <f t="shared" si="32"/>
        <v>25156.485999999997</v>
      </c>
    </row>
    <row r="141" spans="2:47">
      <c r="B141" s="937">
        <f t="shared" si="29"/>
        <v>130</v>
      </c>
      <c r="C141" s="951" t="s">
        <v>576</v>
      </c>
      <c r="D141" s="952">
        <v>252197.79</v>
      </c>
      <c r="E141" s="953">
        <v>41363</v>
      </c>
      <c r="F141" s="937">
        <v>10</v>
      </c>
      <c r="G141" s="937">
        <v>0.83</v>
      </c>
      <c r="H141" s="952">
        <v>2101.65</v>
      </c>
      <c r="I141" s="938">
        <v>233282.96</v>
      </c>
      <c r="J141" s="938">
        <v>25219.78</v>
      </c>
      <c r="K141" s="954">
        <f t="shared" ref="K141:K158" si="41">IF(AND(D141&gt;40000,($K$10-E141)/365),D141,0)</f>
        <v>252197.79</v>
      </c>
      <c r="L141" s="954">
        <f t="shared" ref="L141:L157" si="42">IF(K141&gt;0,K141/F141/12,0)</f>
        <v>2101.6482500000002</v>
      </c>
      <c r="M141" s="954">
        <f t="shared" si="30"/>
        <v>182843.402</v>
      </c>
      <c r="N141" s="954">
        <f t="shared" si="38"/>
        <v>180741.75375</v>
      </c>
      <c r="O141" s="954">
        <f t="shared" si="38"/>
        <v>178640.10550000001</v>
      </c>
      <c r="P141" s="954">
        <f t="shared" si="38"/>
        <v>176538.45725000001</v>
      </c>
      <c r="Q141" s="954">
        <f t="shared" si="38"/>
        <v>174436.80900000001</v>
      </c>
      <c r="R141" s="954">
        <f t="shared" si="38"/>
        <v>172335.16075000001</v>
      </c>
      <c r="S141" s="954">
        <f t="shared" si="38"/>
        <v>170233.51250000001</v>
      </c>
      <c r="T141" s="954">
        <f t="shared" si="38"/>
        <v>168131.86425000001</v>
      </c>
      <c r="U141" s="954">
        <f t="shared" si="38"/>
        <v>166030.21600000001</v>
      </c>
      <c r="V141" s="954">
        <f t="shared" si="38"/>
        <v>163928.56775000002</v>
      </c>
      <c r="W141" s="954">
        <f t="shared" si="38"/>
        <v>161826.91950000002</v>
      </c>
      <c r="X141" s="954">
        <f t="shared" si="38"/>
        <v>159725.27125000002</v>
      </c>
      <c r="Y141" s="954">
        <f t="shared" si="38"/>
        <v>157623.62300000002</v>
      </c>
      <c r="Z141" s="954">
        <f t="shared" si="38"/>
        <v>155521.97475000002</v>
      </c>
      <c r="AA141" s="954">
        <f t="shared" si="38"/>
        <v>153420.32650000002</v>
      </c>
      <c r="AB141" s="954">
        <f t="shared" si="38"/>
        <v>151318.67825000003</v>
      </c>
      <c r="AC141" s="954">
        <f t="shared" si="38"/>
        <v>149217.03000000003</v>
      </c>
      <c r="AD141" s="954">
        <f t="shared" si="39"/>
        <v>147115.38175000003</v>
      </c>
      <c r="AE141" s="954">
        <f t="shared" si="39"/>
        <v>145013.73350000003</v>
      </c>
      <c r="AF141" s="954">
        <f t="shared" si="39"/>
        <v>142912.08525000003</v>
      </c>
      <c r="AG141" s="954">
        <f t="shared" si="39"/>
        <v>140810.43700000003</v>
      </c>
      <c r="AH141" s="954">
        <f t="shared" si="39"/>
        <v>138708.78875000004</v>
      </c>
      <c r="AI141" s="954">
        <f t="shared" si="39"/>
        <v>136607.14050000004</v>
      </c>
      <c r="AJ141" s="954">
        <f t="shared" si="39"/>
        <v>134505.49225000004</v>
      </c>
      <c r="AK141" s="954">
        <f t="shared" si="39"/>
        <v>132403.84400000004</v>
      </c>
      <c r="AL141" s="954">
        <f t="shared" ref="AL141:AO158" si="43">IF(AK141-$L141*12&gt;0,AK141-$L141*12,0)</f>
        <v>107184.06500000003</v>
      </c>
      <c r="AM141" s="954">
        <f t="shared" si="43"/>
        <v>81964.286000000022</v>
      </c>
      <c r="AN141" s="954">
        <f t="shared" si="43"/>
        <v>56744.50700000002</v>
      </c>
      <c r="AO141" s="954">
        <f t="shared" si="43"/>
        <v>31524.728000000017</v>
      </c>
      <c r="AQ141" s="954">
        <f t="shared" si="40"/>
        <v>25219.77899999998</v>
      </c>
      <c r="AR141" s="954">
        <f t="shared" si="32"/>
        <v>25219.77900000001</v>
      </c>
      <c r="AS141" s="954">
        <f t="shared" si="32"/>
        <v>25219.77900000001</v>
      </c>
      <c r="AT141" s="954">
        <f t="shared" si="32"/>
        <v>25219.779000000002</v>
      </c>
      <c r="AU141" s="954">
        <f t="shared" si="32"/>
        <v>25219.779000000002</v>
      </c>
    </row>
    <row r="142" spans="2:47">
      <c r="B142" s="937">
        <f t="shared" ref="B142:B158" si="44">B141+1</f>
        <v>131</v>
      </c>
      <c r="C142" s="951" t="s">
        <v>576</v>
      </c>
      <c r="D142" s="952">
        <v>296451.58</v>
      </c>
      <c r="E142" s="953">
        <v>41363</v>
      </c>
      <c r="F142" s="937">
        <v>10</v>
      </c>
      <c r="G142" s="937">
        <v>0.83</v>
      </c>
      <c r="H142" s="952">
        <v>2470.4299999999998</v>
      </c>
      <c r="I142" s="938">
        <v>274217.71000000002</v>
      </c>
      <c r="J142" s="938">
        <v>29645.16</v>
      </c>
      <c r="K142" s="954">
        <f t="shared" si="41"/>
        <v>296451.58</v>
      </c>
      <c r="L142" s="954">
        <f t="shared" si="42"/>
        <v>2470.4298333333336</v>
      </c>
      <c r="M142" s="954">
        <f t="shared" si="30"/>
        <v>214927.39400000003</v>
      </c>
      <c r="N142" s="954">
        <f t="shared" si="38"/>
        <v>212456.9641666667</v>
      </c>
      <c r="O142" s="954">
        <f t="shared" si="38"/>
        <v>209986.53433333337</v>
      </c>
      <c r="P142" s="954">
        <f t="shared" si="38"/>
        <v>207516.10450000004</v>
      </c>
      <c r="Q142" s="954">
        <f t="shared" si="38"/>
        <v>205045.67466666672</v>
      </c>
      <c r="R142" s="954">
        <f t="shared" si="38"/>
        <v>202575.24483333339</v>
      </c>
      <c r="S142" s="954">
        <f t="shared" si="38"/>
        <v>200104.81500000006</v>
      </c>
      <c r="T142" s="954">
        <f t="shared" si="38"/>
        <v>197634.38516666673</v>
      </c>
      <c r="U142" s="954">
        <f t="shared" si="38"/>
        <v>195163.9553333334</v>
      </c>
      <c r="V142" s="954">
        <f t="shared" si="38"/>
        <v>192693.52550000008</v>
      </c>
      <c r="W142" s="954">
        <f t="shared" si="38"/>
        <v>190223.09566666675</v>
      </c>
      <c r="X142" s="954">
        <f t="shared" si="38"/>
        <v>187752.66583333342</v>
      </c>
      <c r="Y142" s="954">
        <f t="shared" si="38"/>
        <v>185282.23600000009</v>
      </c>
      <c r="Z142" s="954">
        <f t="shared" si="38"/>
        <v>182811.80616666676</v>
      </c>
      <c r="AA142" s="954">
        <f t="shared" si="38"/>
        <v>180341.37633333344</v>
      </c>
      <c r="AB142" s="954">
        <f t="shared" si="38"/>
        <v>177870.94650000011</v>
      </c>
      <c r="AC142" s="954">
        <f t="shared" si="38"/>
        <v>175400.51666666678</v>
      </c>
      <c r="AD142" s="954">
        <f t="shared" si="39"/>
        <v>172930.08683333345</v>
      </c>
      <c r="AE142" s="954">
        <f t="shared" si="39"/>
        <v>170459.65700000012</v>
      </c>
      <c r="AF142" s="954">
        <f t="shared" si="39"/>
        <v>167989.22716666679</v>
      </c>
      <c r="AG142" s="954">
        <f t="shared" si="39"/>
        <v>165518.79733333347</v>
      </c>
      <c r="AH142" s="954">
        <f t="shared" si="39"/>
        <v>163048.36750000014</v>
      </c>
      <c r="AI142" s="954">
        <f t="shared" si="39"/>
        <v>160577.93766666681</v>
      </c>
      <c r="AJ142" s="954">
        <f t="shared" si="39"/>
        <v>158107.50783333348</v>
      </c>
      <c r="AK142" s="954">
        <f t="shared" si="39"/>
        <v>155637.07800000015</v>
      </c>
      <c r="AL142" s="954">
        <f t="shared" si="43"/>
        <v>125991.92000000016</v>
      </c>
      <c r="AM142" s="954">
        <f t="shared" si="43"/>
        <v>96346.762000000163</v>
      </c>
      <c r="AN142" s="954">
        <f t="shared" si="43"/>
        <v>66701.604000000167</v>
      </c>
      <c r="AO142" s="954">
        <f t="shared" si="43"/>
        <v>37056.446000000164</v>
      </c>
      <c r="AQ142" s="954">
        <f t="shared" si="40"/>
        <v>29645.157999999938</v>
      </c>
      <c r="AR142" s="954">
        <f t="shared" si="32"/>
        <v>29645.157999999996</v>
      </c>
      <c r="AS142" s="954">
        <f t="shared" si="32"/>
        <v>29645.157999999996</v>
      </c>
      <c r="AT142" s="954">
        <f t="shared" si="32"/>
        <v>29645.157999999996</v>
      </c>
      <c r="AU142" s="954">
        <f t="shared" si="32"/>
        <v>29645.158000000003</v>
      </c>
    </row>
    <row r="143" spans="2:47">
      <c r="B143" s="937">
        <f t="shared" si="44"/>
        <v>132</v>
      </c>
      <c r="C143" s="951" t="s">
        <v>577</v>
      </c>
      <c r="D143" s="952">
        <v>22464</v>
      </c>
      <c r="E143" s="953">
        <v>39082</v>
      </c>
      <c r="F143" s="937">
        <v>10</v>
      </c>
      <c r="G143" s="937">
        <v>0.83</v>
      </c>
      <c r="H143" s="937">
        <v>187.2</v>
      </c>
      <c r="I143" s="938">
        <v>6739.2</v>
      </c>
      <c r="J143" s="938">
        <v>2246.4</v>
      </c>
      <c r="K143" s="954">
        <f t="shared" si="41"/>
        <v>0</v>
      </c>
      <c r="L143" s="954">
        <f t="shared" si="42"/>
        <v>0</v>
      </c>
      <c r="M143" s="954">
        <f t="shared" si="30"/>
        <v>0</v>
      </c>
      <c r="N143" s="954">
        <f t="shared" si="38"/>
        <v>0</v>
      </c>
      <c r="O143" s="954">
        <f t="shared" si="38"/>
        <v>0</v>
      </c>
      <c r="P143" s="954">
        <f t="shared" si="38"/>
        <v>0</v>
      </c>
      <c r="Q143" s="954">
        <f t="shared" si="38"/>
        <v>0</v>
      </c>
      <c r="R143" s="954">
        <f t="shared" si="38"/>
        <v>0</v>
      </c>
      <c r="S143" s="954">
        <f t="shared" si="38"/>
        <v>0</v>
      </c>
      <c r="T143" s="954">
        <f t="shared" si="38"/>
        <v>0</v>
      </c>
      <c r="U143" s="954">
        <f t="shared" si="38"/>
        <v>0</v>
      </c>
      <c r="V143" s="954">
        <f t="shared" si="38"/>
        <v>0</v>
      </c>
      <c r="W143" s="954">
        <f t="shared" si="38"/>
        <v>0</v>
      </c>
      <c r="X143" s="954">
        <f t="shared" si="38"/>
        <v>0</v>
      </c>
      <c r="Y143" s="954">
        <f t="shared" si="38"/>
        <v>0</v>
      </c>
      <c r="Z143" s="954">
        <f t="shared" si="38"/>
        <v>0</v>
      </c>
      <c r="AA143" s="954">
        <f t="shared" si="38"/>
        <v>0</v>
      </c>
      <c r="AB143" s="954">
        <f t="shared" si="38"/>
        <v>0</v>
      </c>
      <c r="AC143" s="954">
        <f t="shared" si="38"/>
        <v>0</v>
      </c>
      <c r="AD143" s="954">
        <f t="shared" si="39"/>
        <v>0</v>
      </c>
      <c r="AE143" s="954">
        <f t="shared" si="39"/>
        <v>0</v>
      </c>
      <c r="AF143" s="954">
        <f t="shared" si="39"/>
        <v>0</v>
      </c>
      <c r="AG143" s="954">
        <f t="shared" si="39"/>
        <v>0</v>
      </c>
      <c r="AH143" s="954">
        <f t="shared" si="39"/>
        <v>0</v>
      </c>
      <c r="AI143" s="954">
        <f t="shared" si="39"/>
        <v>0</v>
      </c>
      <c r="AJ143" s="954">
        <f t="shared" si="39"/>
        <v>0</v>
      </c>
      <c r="AK143" s="954">
        <f t="shared" si="39"/>
        <v>0</v>
      </c>
      <c r="AL143" s="954">
        <f t="shared" si="43"/>
        <v>0</v>
      </c>
      <c r="AM143" s="954">
        <f t="shared" si="43"/>
        <v>0</v>
      </c>
      <c r="AN143" s="954">
        <f t="shared" si="43"/>
        <v>0</v>
      </c>
      <c r="AO143" s="954">
        <f t="shared" si="43"/>
        <v>0</v>
      </c>
      <c r="AQ143" s="954">
        <f t="shared" si="40"/>
        <v>0</v>
      </c>
      <c r="AR143" s="954">
        <f t="shared" si="32"/>
        <v>0</v>
      </c>
      <c r="AS143" s="954">
        <f t="shared" si="32"/>
        <v>0</v>
      </c>
      <c r="AT143" s="954">
        <f t="shared" si="32"/>
        <v>0</v>
      </c>
      <c r="AU143" s="954">
        <f t="shared" si="32"/>
        <v>0</v>
      </c>
    </row>
    <row r="144" spans="2:47">
      <c r="B144" s="937">
        <f t="shared" si="44"/>
        <v>133</v>
      </c>
      <c r="C144" s="951" t="s">
        <v>578</v>
      </c>
      <c r="D144" s="952">
        <v>94058.5</v>
      </c>
      <c r="E144" s="953">
        <v>39082</v>
      </c>
      <c r="F144" s="937">
        <v>10</v>
      </c>
      <c r="G144" s="937">
        <v>0.83</v>
      </c>
      <c r="H144" s="937">
        <v>783.82</v>
      </c>
      <c r="I144" s="938">
        <v>28217.55</v>
      </c>
      <c r="J144" s="938">
        <v>9405.85</v>
      </c>
      <c r="K144" s="954">
        <f t="shared" si="41"/>
        <v>94058.5</v>
      </c>
      <c r="L144" s="954">
        <f t="shared" si="42"/>
        <v>783.82083333333333</v>
      </c>
      <c r="M144" s="954">
        <f t="shared" si="30"/>
        <v>9405.8499999999985</v>
      </c>
      <c r="N144" s="954">
        <f t="shared" si="38"/>
        <v>8622.0291666666653</v>
      </c>
      <c r="O144" s="954">
        <f t="shared" si="38"/>
        <v>7838.2083333333321</v>
      </c>
      <c r="P144" s="954">
        <f t="shared" si="38"/>
        <v>7054.3874999999989</v>
      </c>
      <c r="Q144" s="954">
        <f t="shared" si="38"/>
        <v>6270.5666666666657</v>
      </c>
      <c r="R144" s="954">
        <f t="shared" si="38"/>
        <v>5486.7458333333325</v>
      </c>
      <c r="S144" s="954">
        <f t="shared" si="38"/>
        <v>4702.9249999999993</v>
      </c>
      <c r="T144" s="954">
        <f t="shared" si="38"/>
        <v>3919.1041666666661</v>
      </c>
      <c r="U144" s="954">
        <f t="shared" si="38"/>
        <v>3135.2833333333328</v>
      </c>
      <c r="V144" s="954">
        <f t="shared" si="38"/>
        <v>2351.4624999999996</v>
      </c>
      <c r="W144" s="954">
        <f t="shared" si="38"/>
        <v>1567.6416666666664</v>
      </c>
      <c r="X144" s="954">
        <f t="shared" si="38"/>
        <v>783.8208333333331</v>
      </c>
      <c r="Y144" s="954">
        <f t="shared" si="38"/>
        <v>0</v>
      </c>
      <c r="Z144" s="954">
        <f t="shared" si="38"/>
        <v>0</v>
      </c>
      <c r="AA144" s="954">
        <f t="shared" si="38"/>
        <v>0</v>
      </c>
      <c r="AB144" s="954">
        <f t="shared" si="38"/>
        <v>0</v>
      </c>
      <c r="AC144" s="954">
        <f t="shared" si="38"/>
        <v>0</v>
      </c>
      <c r="AD144" s="954">
        <f t="shared" si="39"/>
        <v>0</v>
      </c>
      <c r="AE144" s="954">
        <f t="shared" si="39"/>
        <v>0</v>
      </c>
      <c r="AF144" s="954">
        <f t="shared" si="39"/>
        <v>0</v>
      </c>
      <c r="AG144" s="954">
        <f t="shared" si="39"/>
        <v>0</v>
      </c>
      <c r="AH144" s="954">
        <f t="shared" si="39"/>
        <v>0</v>
      </c>
      <c r="AI144" s="954">
        <f t="shared" si="39"/>
        <v>0</v>
      </c>
      <c r="AJ144" s="954">
        <f t="shared" si="39"/>
        <v>0</v>
      </c>
      <c r="AK144" s="954">
        <f t="shared" si="39"/>
        <v>0</v>
      </c>
      <c r="AL144" s="954">
        <f t="shared" si="43"/>
        <v>0</v>
      </c>
      <c r="AM144" s="954">
        <f t="shared" si="43"/>
        <v>0</v>
      </c>
      <c r="AN144" s="954">
        <f t="shared" si="43"/>
        <v>0</v>
      </c>
      <c r="AO144" s="954">
        <f t="shared" si="43"/>
        <v>0</v>
      </c>
      <c r="AQ144" s="954">
        <f t="shared" si="40"/>
        <v>0</v>
      </c>
      <c r="AR144" s="954">
        <f t="shared" si="32"/>
        <v>0</v>
      </c>
      <c r="AS144" s="954">
        <f t="shared" si="32"/>
        <v>0</v>
      </c>
      <c r="AT144" s="954">
        <f t="shared" si="32"/>
        <v>0</v>
      </c>
      <c r="AU144" s="954">
        <f t="shared" si="32"/>
        <v>0</v>
      </c>
    </row>
    <row r="145" spans="2:216">
      <c r="B145" s="937">
        <f t="shared" si="44"/>
        <v>134</v>
      </c>
      <c r="C145" s="951" t="s">
        <v>578</v>
      </c>
      <c r="D145" s="952">
        <v>94058.5</v>
      </c>
      <c r="E145" s="953">
        <v>39082</v>
      </c>
      <c r="F145" s="937">
        <v>10</v>
      </c>
      <c r="G145" s="937">
        <v>0.83</v>
      </c>
      <c r="H145" s="937">
        <v>783.82</v>
      </c>
      <c r="I145" s="938">
        <v>28217.55</v>
      </c>
      <c r="J145" s="938">
        <v>9405.85</v>
      </c>
      <c r="K145" s="954">
        <f t="shared" si="41"/>
        <v>94058.5</v>
      </c>
      <c r="L145" s="954">
        <f t="shared" si="42"/>
        <v>783.82083333333333</v>
      </c>
      <c r="M145" s="954">
        <f t="shared" ref="M145:M158" si="45">IF(AND(L145&gt;0,I145&gt;0),I145-L145*12*2,0)</f>
        <v>9405.8499999999985</v>
      </c>
      <c r="N145" s="954">
        <f t="shared" si="38"/>
        <v>8622.0291666666653</v>
      </c>
      <c r="O145" s="954">
        <f t="shared" si="38"/>
        <v>7838.2083333333321</v>
      </c>
      <c r="P145" s="954">
        <f t="shared" si="38"/>
        <v>7054.3874999999989</v>
      </c>
      <c r="Q145" s="954">
        <f t="shared" si="38"/>
        <v>6270.5666666666657</v>
      </c>
      <c r="R145" s="954">
        <f t="shared" si="38"/>
        <v>5486.7458333333325</v>
      </c>
      <c r="S145" s="954">
        <f t="shared" si="38"/>
        <v>4702.9249999999993</v>
      </c>
      <c r="T145" s="954">
        <f t="shared" si="38"/>
        <v>3919.1041666666661</v>
      </c>
      <c r="U145" s="954">
        <f t="shared" si="38"/>
        <v>3135.2833333333328</v>
      </c>
      <c r="V145" s="954">
        <f t="shared" si="38"/>
        <v>2351.4624999999996</v>
      </c>
      <c r="W145" s="954">
        <f t="shared" si="38"/>
        <v>1567.6416666666664</v>
      </c>
      <c r="X145" s="954">
        <f t="shared" si="38"/>
        <v>783.8208333333331</v>
      </c>
      <c r="Y145" s="954">
        <f t="shared" si="38"/>
        <v>0</v>
      </c>
      <c r="Z145" s="954">
        <f t="shared" si="38"/>
        <v>0</v>
      </c>
      <c r="AA145" s="954">
        <f t="shared" si="38"/>
        <v>0</v>
      </c>
      <c r="AB145" s="954">
        <f t="shared" si="38"/>
        <v>0</v>
      </c>
      <c r="AC145" s="954">
        <f t="shared" si="38"/>
        <v>0</v>
      </c>
      <c r="AD145" s="954">
        <f t="shared" si="39"/>
        <v>0</v>
      </c>
      <c r="AE145" s="954">
        <f t="shared" si="39"/>
        <v>0</v>
      </c>
      <c r="AF145" s="954">
        <f t="shared" si="39"/>
        <v>0</v>
      </c>
      <c r="AG145" s="954">
        <f t="shared" si="39"/>
        <v>0</v>
      </c>
      <c r="AH145" s="954">
        <f t="shared" si="39"/>
        <v>0</v>
      </c>
      <c r="AI145" s="954">
        <f t="shared" si="39"/>
        <v>0</v>
      </c>
      <c r="AJ145" s="954">
        <f t="shared" si="39"/>
        <v>0</v>
      </c>
      <c r="AK145" s="954">
        <f t="shared" si="39"/>
        <v>0</v>
      </c>
      <c r="AL145" s="954">
        <f t="shared" si="43"/>
        <v>0</v>
      </c>
      <c r="AM145" s="954">
        <f t="shared" si="43"/>
        <v>0</v>
      </c>
      <c r="AN145" s="954">
        <f t="shared" si="43"/>
        <v>0</v>
      </c>
      <c r="AO145" s="954">
        <f t="shared" si="43"/>
        <v>0</v>
      </c>
      <c r="AQ145" s="954">
        <f t="shared" si="40"/>
        <v>0</v>
      </c>
      <c r="AR145" s="954">
        <f t="shared" si="32"/>
        <v>0</v>
      </c>
      <c r="AS145" s="954">
        <f t="shared" si="32"/>
        <v>0</v>
      </c>
      <c r="AT145" s="954">
        <f t="shared" si="32"/>
        <v>0</v>
      </c>
      <c r="AU145" s="954">
        <f t="shared" si="32"/>
        <v>0</v>
      </c>
    </row>
    <row r="146" spans="2:216">
      <c r="B146" s="937">
        <f t="shared" si="44"/>
        <v>135</v>
      </c>
      <c r="C146" s="951" t="s">
        <v>579</v>
      </c>
      <c r="D146" s="952">
        <v>523788.72</v>
      </c>
      <c r="E146" s="953">
        <v>39082</v>
      </c>
      <c r="F146" s="937">
        <v>10</v>
      </c>
      <c r="G146" s="937">
        <v>0.83</v>
      </c>
      <c r="H146" s="952">
        <v>4364.91</v>
      </c>
      <c r="I146" s="938">
        <v>157136.62</v>
      </c>
      <c r="J146" s="938">
        <v>52378.87</v>
      </c>
      <c r="K146" s="954">
        <f t="shared" si="41"/>
        <v>523788.72</v>
      </c>
      <c r="L146" s="954">
        <f t="shared" si="42"/>
        <v>4364.9059999999999</v>
      </c>
      <c r="M146" s="954">
        <f t="shared" si="45"/>
        <v>52378.875999999989</v>
      </c>
      <c r="N146" s="954">
        <f t="shared" si="38"/>
        <v>48013.969999999987</v>
      </c>
      <c r="O146" s="954">
        <f t="shared" si="38"/>
        <v>43649.063999999984</v>
      </c>
      <c r="P146" s="954">
        <f t="shared" si="38"/>
        <v>39284.157999999981</v>
      </c>
      <c r="Q146" s="954">
        <f t="shared" si="38"/>
        <v>34919.251999999979</v>
      </c>
      <c r="R146" s="954">
        <f t="shared" si="38"/>
        <v>30554.34599999998</v>
      </c>
      <c r="S146" s="954">
        <f t="shared" si="38"/>
        <v>26189.439999999981</v>
      </c>
      <c r="T146" s="954">
        <f t="shared" si="38"/>
        <v>21824.533999999981</v>
      </c>
      <c r="U146" s="954">
        <f t="shared" si="38"/>
        <v>17459.627999999982</v>
      </c>
      <c r="V146" s="954">
        <f t="shared" si="38"/>
        <v>13094.721999999983</v>
      </c>
      <c r="W146" s="954">
        <f t="shared" si="38"/>
        <v>8729.8159999999843</v>
      </c>
      <c r="X146" s="954">
        <f t="shared" si="38"/>
        <v>4364.9099999999844</v>
      </c>
      <c r="Y146" s="954">
        <f t="shared" si="38"/>
        <v>3.9999999844440026E-3</v>
      </c>
      <c r="Z146" s="954">
        <f t="shared" si="38"/>
        <v>0</v>
      </c>
      <c r="AA146" s="954">
        <f t="shared" si="38"/>
        <v>0</v>
      </c>
      <c r="AB146" s="954">
        <f t="shared" si="38"/>
        <v>0</v>
      </c>
      <c r="AC146" s="954">
        <f t="shared" si="38"/>
        <v>0</v>
      </c>
      <c r="AD146" s="954">
        <f t="shared" si="39"/>
        <v>0</v>
      </c>
      <c r="AE146" s="954">
        <f t="shared" si="39"/>
        <v>0</v>
      </c>
      <c r="AF146" s="954">
        <f t="shared" si="39"/>
        <v>0</v>
      </c>
      <c r="AG146" s="954">
        <f t="shared" si="39"/>
        <v>0</v>
      </c>
      <c r="AH146" s="954">
        <f t="shared" si="39"/>
        <v>0</v>
      </c>
      <c r="AI146" s="954">
        <f t="shared" si="39"/>
        <v>0</v>
      </c>
      <c r="AJ146" s="954">
        <f t="shared" si="39"/>
        <v>0</v>
      </c>
      <c r="AK146" s="954">
        <f t="shared" si="39"/>
        <v>0</v>
      </c>
      <c r="AL146" s="954">
        <f t="shared" si="43"/>
        <v>0</v>
      </c>
      <c r="AM146" s="954">
        <f t="shared" si="43"/>
        <v>0</v>
      </c>
      <c r="AN146" s="954">
        <f t="shared" si="43"/>
        <v>0</v>
      </c>
      <c r="AO146" s="954">
        <f t="shared" si="43"/>
        <v>0</v>
      </c>
      <c r="AQ146" s="954">
        <f t="shared" si="40"/>
        <v>3.9999999844440026E-3</v>
      </c>
      <c r="AR146" s="954">
        <f t="shared" si="32"/>
        <v>0</v>
      </c>
      <c r="AS146" s="954">
        <f t="shared" si="32"/>
        <v>0</v>
      </c>
      <c r="AT146" s="954">
        <f t="shared" si="32"/>
        <v>0</v>
      </c>
      <c r="AU146" s="954">
        <f t="shared" si="32"/>
        <v>0</v>
      </c>
    </row>
    <row r="147" spans="2:216">
      <c r="B147" s="937">
        <f t="shared" si="44"/>
        <v>136</v>
      </c>
      <c r="C147" s="951" t="s">
        <v>579</v>
      </c>
      <c r="D147" s="952">
        <v>523788.72</v>
      </c>
      <c r="E147" s="953">
        <v>39082</v>
      </c>
      <c r="F147" s="937">
        <v>10</v>
      </c>
      <c r="G147" s="937">
        <v>0.83</v>
      </c>
      <c r="H147" s="952">
        <v>4364.91</v>
      </c>
      <c r="I147" s="938">
        <v>157136.62</v>
      </c>
      <c r="J147" s="938">
        <v>52378.87</v>
      </c>
      <c r="K147" s="954">
        <f t="shared" si="41"/>
        <v>523788.72</v>
      </c>
      <c r="L147" s="954">
        <f t="shared" si="42"/>
        <v>4364.9059999999999</v>
      </c>
      <c r="M147" s="954">
        <f t="shared" si="45"/>
        <v>52378.875999999989</v>
      </c>
      <c r="N147" s="954">
        <f t="shared" si="38"/>
        <v>48013.969999999987</v>
      </c>
      <c r="O147" s="954">
        <f t="shared" si="38"/>
        <v>43649.063999999984</v>
      </c>
      <c r="P147" s="954">
        <f t="shared" si="38"/>
        <v>39284.157999999981</v>
      </c>
      <c r="Q147" s="954">
        <f t="shared" si="38"/>
        <v>34919.251999999979</v>
      </c>
      <c r="R147" s="954">
        <f t="shared" si="38"/>
        <v>30554.34599999998</v>
      </c>
      <c r="S147" s="954">
        <f t="shared" si="38"/>
        <v>26189.439999999981</v>
      </c>
      <c r="T147" s="954">
        <f t="shared" si="38"/>
        <v>21824.533999999981</v>
      </c>
      <c r="U147" s="954">
        <f t="shared" si="38"/>
        <v>17459.627999999982</v>
      </c>
      <c r="V147" s="954">
        <f t="shared" si="38"/>
        <v>13094.721999999983</v>
      </c>
      <c r="W147" s="954">
        <f t="shared" si="38"/>
        <v>8729.8159999999843</v>
      </c>
      <c r="X147" s="954">
        <f t="shared" si="38"/>
        <v>4364.9099999999844</v>
      </c>
      <c r="Y147" s="954">
        <f t="shared" si="38"/>
        <v>3.9999999844440026E-3</v>
      </c>
      <c r="Z147" s="954">
        <f t="shared" si="38"/>
        <v>0</v>
      </c>
      <c r="AA147" s="954">
        <f t="shared" si="38"/>
        <v>0</v>
      </c>
      <c r="AB147" s="954">
        <f t="shared" si="38"/>
        <v>0</v>
      </c>
      <c r="AC147" s="954">
        <f t="shared" si="38"/>
        <v>0</v>
      </c>
      <c r="AD147" s="954">
        <f t="shared" si="39"/>
        <v>0</v>
      </c>
      <c r="AE147" s="954">
        <f t="shared" si="39"/>
        <v>0</v>
      </c>
      <c r="AF147" s="954">
        <f t="shared" si="39"/>
        <v>0</v>
      </c>
      <c r="AG147" s="954">
        <f t="shared" si="39"/>
        <v>0</v>
      </c>
      <c r="AH147" s="954">
        <f t="shared" si="39"/>
        <v>0</v>
      </c>
      <c r="AI147" s="954">
        <f t="shared" si="39"/>
        <v>0</v>
      </c>
      <c r="AJ147" s="954">
        <f t="shared" si="39"/>
        <v>0</v>
      </c>
      <c r="AK147" s="954">
        <f t="shared" si="39"/>
        <v>0</v>
      </c>
      <c r="AL147" s="954">
        <f t="shared" si="43"/>
        <v>0</v>
      </c>
      <c r="AM147" s="954">
        <f t="shared" si="43"/>
        <v>0</v>
      </c>
      <c r="AN147" s="954">
        <f t="shared" si="43"/>
        <v>0</v>
      </c>
      <c r="AO147" s="954">
        <f t="shared" si="43"/>
        <v>0</v>
      </c>
      <c r="AQ147" s="954">
        <f t="shared" si="40"/>
        <v>3.9999999844440026E-3</v>
      </c>
      <c r="AR147" s="954">
        <f t="shared" si="32"/>
        <v>0</v>
      </c>
      <c r="AS147" s="954">
        <f t="shared" si="32"/>
        <v>0</v>
      </c>
      <c r="AT147" s="954">
        <f t="shared" si="32"/>
        <v>0</v>
      </c>
      <c r="AU147" s="954">
        <f t="shared" si="32"/>
        <v>0</v>
      </c>
    </row>
    <row r="148" spans="2:216">
      <c r="B148" s="937">
        <f t="shared" si="44"/>
        <v>137</v>
      </c>
      <c r="C148" s="951" t="s">
        <v>579</v>
      </c>
      <c r="D148" s="952">
        <v>173166.49</v>
      </c>
      <c r="E148" s="953">
        <v>40602</v>
      </c>
      <c r="F148" s="937">
        <v>10</v>
      </c>
      <c r="G148" s="937">
        <v>0.83</v>
      </c>
      <c r="H148" s="952">
        <v>1443.05</v>
      </c>
      <c r="I148" s="938">
        <v>125545.71</v>
      </c>
      <c r="J148" s="938">
        <v>17316.650000000001</v>
      </c>
      <c r="K148" s="954">
        <f t="shared" si="41"/>
        <v>173166.49</v>
      </c>
      <c r="L148" s="954">
        <f t="shared" si="42"/>
        <v>1443.0540833333332</v>
      </c>
      <c r="M148" s="954">
        <f t="shared" si="45"/>
        <v>90912.412000000011</v>
      </c>
      <c r="N148" s="954">
        <f t="shared" si="38"/>
        <v>89469.357916666675</v>
      </c>
      <c r="O148" s="954">
        <f t="shared" si="38"/>
        <v>88026.303833333339</v>
      </c>
      <c r="P148" s="954">
        <f t="shared" si="38"/>
        <v>86583.249750000003</v>
      </c>
      <c r="Q148" s="954">
        <f t="shared" si="38"/>
        <v>85140.195666666667</v>
      </c>
      <c r="R148" s="954">
        <f t="shared" si="38"/>
        <v>83697.14158333333</v>
      </c>
      <c r="S148" s="954">
        <f t="shared" si="38"/>
        <v>82254.087499999994</v>
      </c>
      <c r="T148" s="954">
        <f t="shared" si="38"/>
        <v>80811.033416666658</v>
      </c>
      <c r="U148" s="954">
        <f t="shared" si="38"/>
        <v>79367.979333333322</v>
      </c>
      <c r="V148" s="954">
        <f t="shared" si="38"/>
        <v>77924.925249999986</v>
      </c>
      <c r="W148" s="954">
        <f t="shared" si="38"/>
        <v>76481.87116666665</v>
      </c>
      <c r="X148" s="954">
        <f t="shared" si="38"/>
        <v>75038.817083333313</v>
      </c>
      <c r="Y148" s="954">
        <f t="shared" si="38"/>
        <v>73595.762999999977</v>
      </c>
      <c r="Z148" s="954">
        <f t="shared" si="38"/>
        <v>72152.708916666641</v>
      </c>
      <c r="AA148" s="954">
        <f t="shared" si="38"/>
        <v>70709.654833333305</v>
      </c>
      <c r="AB148" s="954">
        <f t="shared" si="38"/>
        <v>69266.600749999969</v>
      </c>
      <c r="AC148" s="954">
        <f t="shared" si="38"/>
        <v>67823.546666666633</v>
      </c>
      <c r="AD148" s="954">
        <f t="shared" si="39"/>
        <v>66380.492583333296</v>
      </c>
      <c r="AE148" s="954">
        <f t="shared" si="39"/>
        <v>64937.43849999996</v>
      </c>
      <c r="AF148" s="954">
        <f t="shared" si="39"/>
        <v>63494.384416666624</v>
      </c>
      <c r="AG148" s="954">
        <f t="shared" si="39"/>
        <v>62051.330333333288</v>
      </c>
      <c r="AH148" s="954">
        <f t="shared" si="39"/>
        <v>60608.276249999952</v>
      </c>
      <c r="AI148" s="954">
        <f t="shared" si="39"/>
        <v>59165.222166666616</v>
      </c>
      <c r="AJ148" s="954">
        <f t="shared" si="39"/>
        <v>57722.168083333279</v>
      </c>
      <c r="AK148" s="954">
        <f t="shared" si="39"/>
        <v>56279.113999999943</v>
      </c>
      <c r="AL148" s="954">
        <f t="shared" si="43"/>
        <v>38962.464999999946</v>
      </c>
      <c r="AM148" s="954">
        <f t="shared" si="43"/>
        <v>21645.815999999948</v>
      </c>
      <c r="AN148" s="954">
        <f t="shared" si="43"/>
        <v>4329.1669999999503</v>
      </c>
      <c r="AO148" s="954">
        <f t="shared" si="43"/>
        <v>0</v>
      </c>
      <c r="AQ148" s="954">
        <f t="shared" si="40"/>
        <v>17316.649000000034</v>
      </c>
      <c r="AR148" s="954">
        <f t="shared" si="32"/>
        <v>17316.648999999998</v>
      </c>
      <c r="AS148" s="954">
        <f t="shared" si="32"/>
        <v>17316.648999999998</v>
      </c>
      <c r="AT148" s="954">
        <f t="shared" si="32"/>
        <v>17316.648999999998</v>
      </c>
      <c r="AU148" s="954">
        <f t="shared" si="32"/>
        <v>4329.1669999999503</v>
      </c>
    </row>
    <row r="149" spans="2:216">
      <c r="B149" s="937">
        <f t="shared" si="44"/>
        <v>138</v>
      </c>
      <c r="C149" s="951" t="s">
        <v>580</v>
      </c>
      <c r="D149" s="952">
        <v>1354579.2</v>
      </c>
      <c r="E149" s="953">
        <v>39082</v>
      </c>
      <c r="F149" s="937">
        <v>10</v>
      </c>
      <c r="G149" s="937">
        <v>0.83</v>
      </c>
      <c r="H149" s="952">
        <v>11288.16</v>
      </c>
      <c r="I149" s="938">
        <v>406373.76</v>
      </c>
      <c r="J149" s="938">
        <v>135457.92000000001</v>
      </c>
      <c r="K149" s="954">
        <f t="shared" si="41"/>
        <v>1354579.2</v>
      </c>
      <c r="L149" s="954">
        <f t="shared" si="42"/>
        <v>11288.159999999998</v>
      </c>
      <c r="M149" s="954">
        <f t="shared" si="45"/>
        <v>135457.92000000004</v>
      </c>
      <c r="N149" s="954">
        <f t="shared" si="38"/>
        <v>124169.76000000004</v>
      </c>
      <c r="O149" s="954">
        <f t="shared" si="38"/>
        <v>112881.60000000003</v>
      </c>
      <c r="P149" s="954">
        <f t="shared" si="38"/>
        <v>101593.44000000003</v>
      </c>
      <c r="Q149" s="954">
        <f t="shared" si="38"/>
        <v>90305.280000000028</v>
      </c>
      <c r="R149" s="954">
        <f t="shared" si="38"/>
        <v>79017.120000000024</v>
      </c>
      <c r="S149" s="954">
        <f t="shared" si="38"/>
        <v>67728.960000000021</v>
      </c>
      <c r="T149" s="954">
        <f t="shared" si="38"/>
        <v>56440.800000000025</v>
      </c>
      <c r="U149" s="954">
        <f t="shared" si="38"/>
        <v>45152.640000000029</v>
      </c>
      <c r="V149" s="954">
        <f t="shared" si="38"/>
        <v>33864.480000000032</v>
      </c>
      <c r="W149" s="954">
        <f t="shared" si="38"/>
        <v>22576.320000000036</v>
      </c>
      <c r="X149" s="954">
        <f t="shared" si="38"/>
        <v>11288.160000000038</v>
      </c>
      <c r="Y149" s="954">
        <f t="shared" si="38"/>
        <v>4.0017766878008842E-11</v>
      </c>
      <c r="Z149" s="954">
        <f t="shared" si="38"/>
        <v>0</v>
      </c>
      <c r="AA149" s="954">
        <f t="shared" si="38"/>
        <v>0</v>
      </c>
      <c r="AB149" s="954">
        <f t="shared" si="38"/>
        <v>0</v>
      </c>
      <c r="AC149" s="954">
        <f t="shared" si="38"/>
        <v>0</v>
      </c>
      <c r="AD149" s="954">
        <f t="shared" si="39"/>
        <v>0</v>
      </c>
      <c r="AE149" s="954">
        <f t="shared" si="39"/>
        <v>0</v>
      </c>
      <c r="AF149" s="954">
        <f t="shared" si="39"/>
        <v>0</v>
      </c>
      <c r="AG149" s="954">
        <f t="shared" si="39"/>
        <v>0</v>
      </c>
      <c r="AH149" s="954">
        <f t="shared" si="39"/>
        <v>0</v>
      </c>
      <c r="AI149" s="954">
        <f t="shared" si="39"/>
        <v>0</v>
      </c>
      <c r="AJ149" s="954">
        <f t="shared" si="39"/>
        <v>0</v>
      </c>
      <c r="AK149" s="954">
        <f t="shared" si="39"/>
        <v>0</v>
      </c>
      <c r="AL149" s="954">
        <f t="shared" si="43"/>
        <v>0</v>
      </c>
      <c r="AM149" s="954">
        <f t="shared" si="43"/>
        <v>0</v>
      </c>
      <c r="AN149" s="954">
        <f t="shared" si="43"/>
        <v>0</v>
      </c>
      <c r="AO149" s="954">
        <f t="shared" si="43"/>
        <v>0</v>
      </c>
      <c r="AQ149" s="954">
        <f t="shared" si="40"/>
        <v>4.0017766878008842E-11</v>
      </c>
      <c r="AR149" s="954">
        <f t="shared" si="32"/>
        <v>0</v>
      </c>
      <c r="AS149" s="954">
        <f t="shared" si="32"/>
        <v>0</v>
      </c>
      <c r="AT149" s="954">
        <f t="shared" si="32"/>
        <v>0</v>
      </c>
      <c r="AU149" s="954">
        <f t="shared" si="32"/>
        <v>0</v>
      </c>
    </row>
    <row r="150" spans="2:216">
      <c r="B150" s="937">
        <f t="shared" si="44"/>
        <v>139</v>
      </c>
      <c r="C150" s="951" t="s">
        <v>581</v>
      </c>
      <c r="D150" s="952">
        <v>166335.01999999999</v>
      </c>
      <c r="E150" s="953">
        <v>39078</v>
      </c>
      <c r="F150" s="937">
        <v>10</v>
      </c>
      <c r="G150" s="937">
        <v>0.83</v>
      </c>
      <c r="H150" s="952">
        <v>1386.13</v>
      </c>
      <c r="I150" s="938">
        <v>49900.51</v>
      </c>
      <c r="J150" s="938">
        <v>16633.5</v>
      </c>
      <c r="K150" s="954">
        <f t="shared" si="41"/>
        <v>166335.01999999999</v>
      </c>
      <c r="L150" s="954">
        <f t="shared" si="42"/>
        <v>1386.1251666666667</v>
      </c>
      <c r="M150" s="954">
        <f t="shared" si="45"/>
        <v>16633.506000000001</v>
      </c>
      <c r="N150" s="954">
        <f t="shared" si="38"/>
        <v>15247.380833333335</v>
      </c>
      <c r="O150" s="954">
        <f t="shared" si="38"/>
        <v>13861.255666666668</v>
      </c>
      <c r="P150" s="954">
        <f t="shared" si="38"/>
        <v>12475.130500000001</v>
      </c>
      <c r="Q150" s="954">
        <f t="shared" si="38"/>
        <v>11089.005333333334</v>
      </c>
      <c r="R150" s="954">
        <f t="shared" si="38"/>
        <v>9702.8801666666677</v>
      </c>
      <c r="S150" s="954">
        <f t="shared" si="38"/>
        <v>8316.755000000001</v>
      </c>
      <c r="T150" s="954">
        <f t="shared" si="38"/>
        <v>6930.6298333333343</v>
      </c>
      <c r="U150" s="954">
        <f t="shared" si="38"/>
        <v>5544.5046666666676</v>
      </c>
      <c r="V150" s="954">
        <f t="shared" si="38"/>
        <v>4158.3795000000009</v>
      </c>
      <c r="W150" s="954">
        <f t="shared" si="38"/>
        <v>2772.2543333333342</v>
      </c>
      <c r="X150" s="954">
        <f t="shared" si="38"/>
        <v>1386.1291666666675</v>
      </c>
      <c r="Y150" s="954">
        <f t="shared" si="38"/>
        <v>4.0000000008149073E-3</v>
      </c>
      <c r="Z150" s="954">
        <f t="shared" si="38"/>
        <v>0</v>
      </c>
      <c r="AA150" s="954">
        <f t="shared" si="38"/>
        <v>0</v>
      </c>
      <c r="AB150" s="954">
        <f t="shared" si="38"/>
        <v>0</v>
      </c>
      <c r="AC150" s="954">
        <f t="shared" si="38"/>
        <v>0</v>
      </c>
      <c r="AD150" s="954">
        <f t="shared" si="39"/>
        <v>0</v>
      </c>
      <c r="AE150" s="954">
        <f t="shared" si="39"/>
        <v>0</v>
      </c>
      <c r="AF150" s="954">
        <f t="shared" si="39"/>
        <v>0</v>
      </c>
      <c r="AG150" s="954">
        <f t="shared" si="39"/>
        <v>0</v>
      </c>
      <c r="AH150" s="954">
        <f t="shared" si="39"/>
        <v>0</v>
      </c>
      <c r="AI150" s="954">
        <f t="shared" si="39"/>
        <v>0</v>
      </c>
      <c r="AJ150" s="954">
        <f t="shared" si="39"/>
        <v>0</v>
      </c>
      <c r="AK150" s="954">
        <f t="shared" si="39"/>
        <v>0</v>
      </c>
      <c r="AL150" s="954">
        <f t="shared" si="43"/>
        <v>0</v>
      </c>
      <c r="AM150" s="954">
        <f t="shared" si="43"/>
        <v>0</v>
      </c>
      <c r="AN150" s="954">
        <f t="shared" si="43"/>
        <v>0</v>
      </c>
      <c r="AO150" s="954">
        <f t="shared" si="43"/>
        <v>0</v>
      </c>
      <c r="AQ150" s="954">
        <f t="shared" si="40"/>
        <v>4.0000000008149073E-3</v>
      </c>
      <c r="AR150" s="954">
        <f t="shared" si="32"/>
        <v>0</v>
      </c>
      <c r="AS150" s="954">
        <f t="shared" si="32"/>
        <v>0</v>
      </c>
      <c r="AT150" s="954">
        <f t="shared" si="32"/>
        <v>0</v>
      </c>
      <c r="AU150" s="954">
        <f t="shared" si="32"/>
        <v>0</v>
      </c>
    </row>
    <row r="151" spans="2:216">
      <c r="B151" s="937">
        <f t="shared" si="44"/>
        <v>140</v>
      </c>
      <c r="C151" s="951" t="s">
        <v>582</v>
      </c>
      <c r="D151" s="952">
        <v>46476</v>
      </c>
      <c r="E151" s="953">
        <v>39082</v>
      </c>
      <c r="F151" s="937">
        <v>10</v>
      </c>
      <c r="G151" s="937">
        <v>0.83</v>
      </c>
      <c r="H151" s="937">
        <v>387.3</v>
      </c>
      <c r="I151" s="938">
        <v>13942.8</v>
      </c>
      <c r="J151" s="938">
        <v>4647.6000000000004</v>
      </c>
      <c r="K151" s="954">
        <f t="shared" si="41"/>
        <v>46476</v>
      </c>
      <c r="L151" s="954">
        <f t="shared" si="42"/>
        <v>387.3</v>
      </c>
      <c r="M151" s="954">
        <f t="shared" si="45"/>
        <v>4647.5999999999985</v>
      </c>
      <c r="N151" s="954">
        <f t="shared" si="38"/>
        <v>4260.2999999999984</v>
      </c>
      <c r="O151" s="954">
        <f t="shared" si="38"/>
        <v>3872.9999999999982</v>
      </c>
      <c r="P151" s="954">
        <f t="shared" si="38"/>
        <v>3485.699999999998</v>
      </c>
      <c r="Q151" s="954">
        <f t="shared" si="38"/>
        <v>3098.3999999999978</v>
      </c>
      <c r="R151" s="954">
        <f t="shared" si="38"/>
        <v>2711.0999999999976</v>
      </c>
      <c r="S151" s="954">
        <f t="shared" si="38"/>
        <v>2323.7999999999975</v>
      </c>
      <c r="T151" s="954">
        <f t="shared" si="38"/>
        <v>1936.4999999999975</v>
      </c>
      <c r="U151" s="954">
        <f t="shared" si="38"/>
        <v>1549.1999999999975</v>
      </c>
      <c r="V151" s="954">
        <f t="shared" si="38"/>
        <v>1161.8999999999976</v>
      </c>
      <c r="W151" s="954">
        <f t="shared" si="38"/>
        <v>774.59999999999764</v>
      </c>
      <c r="X151" s="954">
        <f t="shared" si="38"/>
        <v>387.29999999999762</v>
      </c>
      <c r="Y151" s="954">
        <f t="shared" si="38"/>
        <v>0</v>
      </c>
      <c r="Z151" s="954">
        <f t="shared" si="38"/>
        <v>0</v>
      </c>
      <c r="AA151" s="954">
        <f t="shared" si="38"/>
        <v>0</v>
      </c>
      <c r="AB151" s="954">
        <f t="shared" si="38"/>
        <v>0</v>
      </c>
      <c r="AC151" s="954">
        <f t="shared" ref="N151:AC158" si="46">IF(AB151-$L151&gt;0,AB151-$L151,0)</f>
        <v>0</v>
      </c>
      <c r="AD151" s="954">
        <f t="shared" si="39"/>
        <v>0</v>
      </c>
      <c r="AE151" s="954">
        <f t="shared" si="39"/>
        <v>0</v>
      </c>
      <c r="AF151" s="954">
        <f t="shared" si="39"/>
        <v>0</v>
      </c>
      <c r="AG151" s="954">
        <f t="shared" si="39"/>
        <v>0</v>
      </c>
      <c r="AH151" s="954">
        <f t="shared" si="39"/>
        <v>0</v>
      </c>
      <c r="AI151" s="954">
        <f t="shared" si="39"/>
        <v>0</v>
      </c>
      <c r="AJ151" s="954">
        <f t="shared" si="39"/>
        <v>0</v>
      </c>
      <c r="AK151" s="954">
        <f t="shared" si="39"/>
        <v>0</v>
      </c>
      <c r="AL151" s="954">
        <f t="shared" si="43"/>
        <v>0</v>
      </c>
      <c r="AM151" s="954">
        <f t="shared" si="43"/>
        <v>0</v>
      </c>
      <c r="AN151" s="954">
        <f t="shared" si="43"/>
        <v>0</v>
      </c>
      <c r="AO151" s="954">
        <f t="shared" si="43"/>
        <v>0</v>
      </c>
      <c r="AQ151" s="954">
        <f t="shared" si="40"/>
        <v>0</v>
      </c>
      <c r="AR151" s="954">
        <f t="shared" si="32"/>
        <v>0</v>
      </c>
      <c r="AS151" s="954">
        <f t="shared" si="32"/>
        <v>0</v>
      </c>
      <c r="AT151" s="954">
        <f t="shared" si="32"/>
        <v>0</v>
      </c>
      <c r="AU151" s="954">
        <f t="shared" si="32"/>
        <v>0</v>
      </c>
    </row>
    <row r="152" spans="2:216">
      <c r="B152" s="937">
        <f t="shared" si="44"/>
        <v>141</v>
      </c>
      <c r="C152" s="951" t="s">
        <v>582</v>
      </c>
      <c r="D152" s="952">
        <v>47005.46</v>
      </c>
      <c r="E152" s="953">
        <v>39082</v>
      </c>
      <c r="F152" s="937">
        <v>10</v>
      </c>
      <c r="G152" s="937">
        <v>0.83</v>
      </c>
      <c r="H152" s="937">
        <v>391.71</v>
      </c>
      <c r="I152" s="938">
        <v>14101.64</v>
      </c>
      <c r="J152" s="938">
        <v>4700.55</v>
      </c>
      <c r="K152" s="954">
        <f t="shared" si="41"/>
        <v>47005.46</v>
      </c>
      <c r="L152" s="954">
        <f t="shared" si="42"/>
        <v>391.71216666666669</v>
      </c>
      <c r="M152" s="954">
        <f t="shared" si="45"/>
        <v>4700.5479999999989</v>
      </c>
      <c r="N152" s="954">
        <f t="shared" si="46"/>
        <v>4308.8358333333326</v>
      </c>
      <c r="O152" s="954">
        <f t="shared" si="46"/>
        <v>3917.1236666666659</v>
      </c>
      <c r="P152" s="954">
        <f t="shared" si="46"/>
        <v>3525.4114999999993</v>
      </c>
      <c r="Q152" s="954">
        <f t="shared" si="46"/>
        <v>3133.6993333333326</v>
      </c>
      <c r="R152" s="954">
        <f t="shared" si="46"/>
        <v>2741.9871666666659</v>
      </c>
      <c r="S152" s="954">
        <f t="shared" si="46"/>
        <v>2350.2749999999992</v>
      </c>
      <c r="T152" s="954">
        <f t="shared" si="46"/>
        <v>1958.5628333333325</v>
      </c>
      <c r="U152" s="954">
        <f t="shared" si="46"/>
        <v>1566.8506666666658</v>
      </c>
      <c r="V152" s="954">
        <f t="shared" si="46"/>
        <v>1175.1384999999991</v>
      </c>
      <c r="W152" s="954">
        <f t="shared" si="46"/>
        <v>783.42633333333242</v>
      </c>
      <c r="X152" s="954">
        <f t="shared" si="46"/>
        <v>391.71416666666573</v>
      </c>
      <c r="Y152" s="954">
        <f t="shared" si="46"/>
        <v>1.9999999990432116E-3</v>
      </c>
      <c r="Z152" s="954">
        <f t="shared" si="46"/>
        <v>0</v>
      </c>
      <c r="AA152" s="954">
        <f t="shared" si="46"/>
        <v>0</v>
      </c>
      <c r="AB152" s="954">
        <f t="shared" si="46"/>
        <v>0</v>
      </c>
      <c r="AC152" s="954">
        <f t="shared" si="46"/>
        <v>0</v>
      </c>
      <c r="AD152" s="954">
        <f t="shared" si="39"/>
        <v>0</v>
      </c>
      <c r="AE152" s="954">
        <f t="shared" si="39"/>
        <v>0</v>
      </c>
      <c r="AF152" s="954">
        <f t="shared" si="39"/>
        <v>0</v>
      </c>
      <c r="AG152" s="954">
        <f t="shared" si="39"/>
        <v>0</v>
      </c>
      <c r="AH152" s="954">
        <f t="shared" si="39"/>
        <v>0</v>
      </c>
      <c r="AI152" s="954">
        <f t="shared" si="39"/>
        <v>0</v>
      </c>
      <c r="AJ152" s="954">
        <f t="shared" si="39"/>
        <v>0</v>
      </c>
      <c r="AK152" s="954">
        <f t="shared" si="39"/>
        <v>0</v>
      </c>
      <c r="AL152" s="954">
        <f t="shared" si="43"/>
        <v>0</v>
      </c>
      <c r="AM152" s="954">
        <f t="shared" si="43"/>
        <v>0</v>
      </c>
      <c r="AN152" s="954">
        <f t="shared" si="43"/>
        <v>0</v>
      </c>
      <c r="AO152" s="954">
        <f t="shared" si="43"/>
        <v>0</v>
      </c>
      <c r="AQ152" s="954">
        <f t="shared" si="40"/>
        <v>1.9999999990432116E-3</v>
      </c>
      <c r="AR152" s="954">
        <f t="shared" si="32"/>
        <v>0</v>
      </c>
      <c r="AS152" s="954">
        <f t="shared" si="32"/>
        <v>0</v>
      </c>
      <c r="AT152" s="954">
        <f t="shared" si="32"/>
        <v>0</v>
      </c>
      <c r="AU152" s="954">
        <f t="shared" si="32"/>
        <v>0</v>
      </c>
    </row>
    <row r="153" spans="2:216">
      <c r="B153" s="937">
        <f t="shared" si="44"/>
        <v>142</v>
      </c>
      <c r="C153" s="951" t="s">
        <v>583</v>
      </c>
      <c r="D153" s="952">
        <v>38416.03</v>
      </c>
      <c r="E153" s="953">
        <v>39082</v>
      </c>
      <c r="F153" s="937">
        <v>10</v>
      </c>
      <c r="G153" s="937">
        <v>0.83</v>
      </c>
      <c r="H153" s="937">
        <v>320.13</v>
      </c>
      <c r="I153" s="938">
        <v>11524.81</v>
      </c>
      <c r="J153" s="938">
        <v>3841.6</v>
      </c>
      <c r="K153" s="954">
        <f t="shared" si="41"/>
        <v>0</v>
      </c>
      <c r="L153" s="954">
        <f t="shared" si="42"/>
        <v>0</v>
      </c>
      <c r="M153" s="954">
        <f t="shared" si="45"/>
        <v>0</v>
      </c>
      <c r="N153" s="954">
        <f t="shared" si="46"/>
        <v>0</v>
      </c>
      <c r="O153" s="954">
        <f t="shared" si="46"/>
        <v>0</v>
      </c>
      <c r="P153" s="954">
        <f t="shared" si="46"/>
        <v>0</v>
      </c>
      <c r="Q153" s="954">
        <f t="shared" si="46"/>
        <v>0</v>
      </c>
      <c r="R153" s="954">
        <f t="shared" si="46"/>
        <v>0</v>
      </c>
      <c r="S153" s="954">
        <f t="shared" si="46"/>
        <v>0</v>
      </c>
      <c r="T153" s="954">
        <f t="shared" si="46"/>
        <v>0</v>
      </c>
      <c r="U153" s="954">
        <f t="shared" si="46"/>
        <v>0</v>
      </c>
      <c r="V153" s="954">
        <f t="shared" si="46"/>
        <v>0</v>
      </c>
      <c r="W153" s="954">
        <f t="shared" si="46"/>
        <v>0</v>
      </c>
      <c r="X153" s="954">
        <f t="shared" si="46"/>
        <v>0</v>
      </c>
      <c r="Y153" s="954">
        <f t="shared" si="46"/>
        <v>0</v>
      </c>
      <c r="Z153" s="954">
        <f t="shared" si="46"/>
        <v>0</v>
      </c>
      <c r="AA153" s="954">
        <f t="shared" si="46"/>
        <v>0</v>
      </c>
      <c r="AB153" s="954">
        <f t="shared" si="46"/>
        <v>0</v>
      </c>
      <c r="AC153" s="954">
        <f t="shared" si="46"/>
        <v>0</v>
      </c>
      <c r="AD153" s="954">
        <f t="shared" si="39"/>
        <v>0</v>
      </c>
      <c r="AE153" s="954">
        <f t="shared" si="39"/>
        <v>0</v>
      </c>
      <c r="AF153" s="954">
        <f t="shared" si="39"/>
        <v>0</v>
      </c>
      <c r="AG153" s="954">
        <f t="shared" si="39"/>
        <v>0</v>
      </c>
      <c r="AH153" s="954">
        <f t="shared" si="39"/>
        <v>0</v>
      </c>
      <c r="AI153" s="954">
        <f t="shared" si="39"/>
        <v>0</v>
      </c>
      <c r="AJ153" s="954">
        <f t="shared" si="39"/>
        <v>0</v>
      </c>
      <c r="AK153" s="954">
        <f t="shared" si="39"/>
        <v>0</v>
      </c>
      <c r="AL153" s="954">
        <f t="shared" si="43"/>
        <v>0</v>
      </c>
      <c r="AM153" s="954">
        <f t="shared" si="43"/>
        <v>0</v>
      </c>
      <c r="AN153" s="954">
        <f t="shared" si="43"/>
        <v>0</v>
      </c>
      <c r="AO153" s="954">
        <f t="shared" si="43"/>
        <v>0</v>
      </c>
      <c r="AQ153" s="954">
        <f t="shared" si="40"/>
        <v>0</v>
      </c>
      <c r="AR153" s="954">
        <f t="shared" si="32"/>
        <v>0</v>
      </c>
      <c r="AS153" s="954">
        <f t="shared" si="32"/>
        <v>0</v>
      </c>
      <c r="AT153" s="954">
        <f t="shared" si="32"/>
        <v>0</v>
      </c>
      <c r="AU153" s="954">
        <f t="shared" si="32"/>
        <v>0</v>
      </c>
    </row>
    <row r="154" spans="2:216">
      <c r="B154" s="937">
        <f t="shared" si="44"/>
        <v>143</v>
      </c>
      <c r="C154" s="951" t="s">
        <v>584</v>
      </c>
      <c r="D154" s="952">
        <v>29016.41</v>
      </c>
      <c r="E154" s="953">
        <v>39082</v>
      </c>
      <c r="F154" s="937">
        <v>10</v>
      </c>
      <c r="G154" s="937">
        <v>0.83</v>
      </c>
      <c r="H154" s="937">
        <v>241.8</v>
      </c>
      <c r="I154" s="938">
        <v>8704.92</v>
      </c>
      <c r="J154" s="938">
        <v>2901.64</v>
      </c>
      <c r="K154" s="954">
        <f t="shared" si="41"/>
        <v>0</v>
      </c>
      <c r="L154" s="954">
        <f t="shared" si="42"/>
        <v>0</v>
      </c>
      <c r="M154" s="954">
        <f t="shared" si="45"/>
        <v>0</v>
      </c>
      <c r="N154" s="954">
        <f t="shared" si="46"/>
        <v>0</v>
      </c>
      <c r="O154" s="954">
        <f t="shared" si="46"/>
        <v>0</v>
      </c>
      <c r="P154" s="954">
        <f t="shared" si="46"/>
        <v>0</v>
      </c>
      <c r="Q154" s="954">
        <f t="shared" si="46"/>
        <v>0</v>
      </c>
      <c r="R154" s="954">
        <f t="shared" si="46"/>
        <v>0</v>
      </c>
      <c r="S154" s="954">
        <f t="shared" si="46"/>
        <v>0</v>
      </c>
      <c r="T154" s="954">
        <f t="shared" si="46"/>
        <v>0</v>
      </c>
      <c r="U154" s="954">
        <f t="shared" si="46"/>
        <v>0</v>
      </c>
      <c r="V154" s="954">
        <f t="shared" si="46"/>
        <v>0</v>
      </c>
      <c r="W154" s="954">
        <f t="shared" si="46"/>
        <v>0</v>
      </c>
      <c r="X154" s="954">
        <f t="shared" si="46"/>
        <v>0</v>
      </c>
      <c r="Y154" s="954">
        <f t="shared" si="46"/>
        <v>0</v>
      </c>
      <c r="Z154" s="954">
        <f t="shared" si="46"/>
        <v>0</v>
      </c>
      <c r="AA154" s="954">
        <f t="shared" si="46"/>
        <v>0</v>
      </c>
      <c r="AB154" s="954">
        <f t="shared" si="46"/>
        <v>0</v>
      </c>
      <c r="AC154" s="954">
        <f t="shared" si="46"/>
        <v>0</v>
      </c>
      <c r="AD154" s="954">
        <f t="shared" si="39"/>
        <v>0</v>
      </c>
      <c r="AE154" s="954">
        <f t="shared" si="39"/>
        <v>0</v>
      </c>
      <c r="AF154" s="954">
        <f t="shared" si="39"/>
        <v>0</v>
      </c>
      <c r="AG154" s="954">
        <f t="shared" si="39"/>
        <v>0</v>
      </c>
      <c r="AH154" s="954">
        <f t="shared" si="39"/>
        <v>0</v>
      </c>
      <c r="AI154" s="954">
        <f t="shared" si="39"/>
        <v>0</v>
      </c>
      <c r="AJ154" s="954">
        <f t="shared" si="39"/>
        <v>0</v>
      </c>
      <c r="AK154" s="954">
        <f t="shared" si="39"/>
        <v>0</v>
      </c>
      <c r="AL154" s="954">
        <f t="shared" si="43"/>
        <v>0</v>
      </c>
      <c r="AM154" s="954">
        <f t="shared" si="43"/>
        <v>0</v>
      </c>
      <c r="AN154" s="954">
        <f t="shared" si="43"/>
        <v>0</v>
      </c>
      <c r="AO154" s="954">
        <f t="shared" si="43"/>
        <v>0</v>
      </c>
      <c r="AQ154" s="954">
        <f t="shared" si="40"/>
        <v>0</v>
      </c>
      <c r="AR154" s="954">
        <f t="shared" si="32"/>
        <v>0</v>
      </c>
      <c r="AS154" s="954">
        <f t="shared" si="32"/>
        <v>0</v>
      </c>
      <c r="AT154" s="954">
        <f t="shared" si="32"/>
        <v>0</v>
      </c>
      <c r="AU154" s="954">
        <f t="shared" ref="AR154:AU158" si="47">AN154-AO154</f>
        <v>0</v>
      </c>
    </row>
    <row r="155" spans="2:216">
      <c r="B155" s="937">
        <f t="shared" si="44"/>
        <v>144</v>
      </c>
      <c r="C155" s="951" t="s">
        <v>585</v>
      </c>
      <c r="D155" s="952">
        <v>29968.19</v>
      </c>
      <c r="E155" s="953">
        <v>39082</v>
      </c>
      <c r="F155" s="937">
        <v>10</v>
      </c>
      <c r="G155" s="937">
        <v>0.83</v>
      </c>
      <c r="H155" s="937">
        <v>244.73</v>
      </c>
      <c r="I155" s="938">
        <v>8990.4599999999991</v>
      </c>
      <c r="J155" s="938">
        <v>2996.82</v>
      </c>
      <c r="K155" s="954">
        <f t="shared" si="41"/>
        <v>0</v>
      </c>
      <c r="L155" s="954">
        <f t="shared" si="42"/>
        <v>0</v>
      </c>
      <c r="M155" s="954">
        <f t="shared" si="45"/>
        <v>0</v>
      </c>
      <c r="N155" s="954">
        <f t="shared" si="46"/>
        <v>0</v>
      </c>
      <c r="O155" s="954">
        <f t="shared" si="46"/>
        <v>0</v>
      </c>
      <c r="P155" s="954">
        <f t="shared" si="46"/>
        <v>0</v>
      </c>
      <c r="Q155" s="954">
        <f t="shared" si="46"/>
        <v>0</v>
      </c>
      <c r="R155" s="954">
        <f t="shared" si="46"/>
        <v>0</v>
      </c>
      <c r="S155" s="954">
        <f t="shared" si="46"/>
        <v>0</v>
      </c>
      <c r="T155" s="954">
        <f t="shared" si="46"/>
        <v>0</v>
      </c>
      <c r="U155" s="954">
        <f t="shared" si="46"/>
        <v>0</v>
      </c>
      <c r="V155" s="954">
        <f t="shared" si="46"/>
        <v>0</v>
      </c>
      <c r="W155" s="954">
        <f t="shared" si="46"/>
        <v>0</v>
      </c>
      <c r="X155" s="954">
        <f t="shared" si="46"/>
        <v>0</v>
      </c>
      <c r="Y155" s="954">
        <f t="shared" si="46"/>
        <v>0</v>
      </c>
      <c r="Z155" s="954">
        <f t="shared" si="46"/>
        <v>0</v>
      </c>
      <c r="AA155" s="954">
        <f t="shared" si="46"/>
        <v>0</v>
      </c>
      <c r="AB155" s="954">
        <f t="shared" si="46"/>
        <v>0</v>
      </c>
      <c r="AC155" s="954">
        <f t="shared" si="46"/>
        <v>0</v>
      </c>
      <c r="AD155" s="954">
        <f t="shared" si="39"/>
        <v>0</v>
      </c>
      <c r="AE155" s="954">
        <f t="shared" si="39"/>
        <v>0</v>
      </c>
      <c r="AF155" s="954">
        <f t="shared" si="39"/>
        <v>0</v>
      </c>
      <c r="AG155" s="954">
        <f t="shared" si="39"/>
        <v>0</v>
      </c>
      <c r="AH155" s="954">
        <f t="shared" si="39"/>
        <v>0</v>
      </c>
      <c r="AI155" s="954">
        <f t="shared" si="39"/>
        <v>0</v>
      </c>
      <c r="AJ155" s="954">
        <f t="shared" si="39"/>
        <v>0</v>
      </c>
      <c r="AK155" s="954">
        <f t="shared" si="39"/>
        <v>0</v>
      </c>
      <c r="AL155" s="954">
        <f t="shared" si="43"/>
        <v>0</v>
      </c>
      <c r="AM155" s="954">
        <f t="shared" si="43"/>
        <v>0</v>
      </c>
      <c r="AN155" s="954">
        <f t="shared" si="43"/>
        <v>0</v>
      </c>
      <c r="AO155" s="954">
        <f t="shared" si="43"/>
        <v>0</v>
      </c>
      <c r="AQ155" s="954">
        <f t="shared" si="40"/>
        <v>0</v>
      </c>
      <c r="AR155" s="954">
        <f t="shared" si="47"/>
        <v>0</v>
      </c>
      <c r="AS155" s="954">
        <f t="shared" si="47"/>
        <v>0</v>
      </c>
      <c r="AT155" s="954">
        <f t="shared" si="47"/>
        <v>0</v>
      </c>
      <c r="AU155" s="954">
        <f t="shared" si="47"/>
        <v>0</v>
      </c>
    </row>
    <row r="156" spans="2:216">
      <c r="B156" s="937">
        <f t="shared" si="44"/>
        <v>145</v>
      </c>
      <c r="C156" s="951" t="s">
        <v>586</v>
      </c>
      <c r="D156" s="952">
        <v>36696.35</v>
      </c>
      <c r="E156" s="953">
        <v>39082</v>
      </c>
      <c r="F156" s="937">
        <v>10</v>
      </c>
      <c r="G156" s="937">
        <v>0.83</v>
      </c>
      <c r="H156" s="937">
        <v>305.8</v>
      </c>
      <c r="I156" s="938">
        <v>11008.91</v>
      </c>
      <c r="J156" s="938">
        <v>3669.64</v>
      </c>
      <c r="K156" s="954">
        <f t="shared" si="41"/>
        <v>0</v>
      </c>
      <c r="L156" s="954">
        <f t="shared" si="42"/>
        <v>0</v>
      </c>
      <c r="M156" s="954">
        <f t="shared" si="45"/>
        <v>0</v>
      </c>
      <c r="N156" s="954">
        <f t="shared" si="46"/>
        <v>0</v>
      </c>
      <c r="O156" s="954">
        <f t="shared" si="46"/>
        <v>0</v>
      </c>
      <c r="P156" s="954">
        <f t="shared" si="46"/>
        <v>0</v>
      </c>
      <c r="Q156" s="954">
        <f t="shared" si="46"/>
        <v>0</v>
      </c>
      <c r="R156" s="954">
        <f t="shared" si="46"/>
        <v>0</v>
      </c>
      <c r="S156" s="954">
        <f t="shared" si="46"/>
        <v>0</v>
      </c>
      <c r="T156" s="954">
        <f t="shared" si="46"/>
        <v>0</v>
      </c>
      <c r="U156" s="954">
        <f t="shared" si="46"/>
        <v>0</v>
      </c>
      <c r="V156" s="954">
        <f t="shared" si="46"/>
        <v>0</v>
      </c>
      <c r="W156" s="954">
        <f t="shared" si="46"/>
        <v>0</v>
      </c>
      <c r="X156" s="954">
        <f t="shared" si="46"/>
        <v>0</v>
      </c>
      <c r="Y156" s="954">
        <f t="shared" si="46"/>
        <v>0</v>
      </c>
      <c r="Z156" s="954">
        <f t="shared" si="46"/>
        <v>0</v>
      </c>
      <c r="AA156" s="954">
        <f t="shared" si="46"/>
        <v>0</v>
      </c>
      <c r="AB156" s="954">
        <f t="shared" si="46"/>
        <v>0</v>
      </c>
      <c r="AC156" s="954">
        <f t="shared" si="46"/>
        <v>0</v>
      </c>
      <c r="AD156" s="954">
        <f t="shared" ref="AD156:AK158" si="48">IF(AC156-$L156&gt;0,AC156-$L156,0)</f>
        <v>0</v>
      </c>
      <c r="AE156" s="954">
        <f t="shared" si="48"/>
        <v>0</v>
      </c>
      <c r="AF156" s="954">
        <f t="shared" si="48"/>
        <v>0</v>
      </c>
      <c r="AG156" s="954">
        <f t="shared" si="48"/>
        <v>0</v>
      </c>
      <c r="AH156" s="954">
        <f t="shared" si="48"/>
        <v>0</v>
      </c>
      <c r="AI156" s="954">
        <f t="shared" si="48"/>
        <v>0</v>
      </c>
      <c r="AJ156" s="954">
        <f t="shared" si="48"/>
        <v>0</v>
      </c>
      <c r="AK156" s="954">
        <f t="shared" si="48"/>
        <v>0</v>
      </c>
      <c r="AL156" s="954">
        <f t="shared" si="43"/>
        <v>0</v>
      </c>
      <c r="AM156" s="954">
        <f t="shared" si="43"/>
        <v>0</v>
      </c>
      <c r="AN156" s="954">
        <f t="shared" si="43"/>
        <v>0</v>
      </c>
      <c r="AO156" s="954">
        <f t="shared" si="43"/>
        <v>0</v>
      </c>
      <c r="AQ156" s="954">
        <f t="shared" si="40"/>
        <v>0</v>
      </c>
      <c r="AR156" s="954">
        <f t="shared" si="47"/>
        <v>0</v>
      </c>
      <c r="AS156" s="954">
        <f t="shared" si="47"/>
        <v>0</v>
      </c>
      <c r="AT156" s="954">
        <f t="shared" si="47"/>
        <v>0</v>
      </c>
      <c r="AU156" s="954">
        <f t="shared" si="47"/>
        <v>0</v>
      </c>
    </row>
    <row r="157" spans="2:216">
      <c r="B157" s="937">
        <f t="shared" si="44"/>
        <v>146</v>
      </c>
      <c r="C157" s="951" t="s">
        <v>586</v>
      </c>
      <c r="D157" s="952">
        <v>36696.35</v>
      </c>
      <c r="E157" s="953">
        <v>39082</v>
      </c>
      <c r="F157" s="937">
        <v>10</v>
      </c>
      <c r="G157" s="937">
        <v>0.83</v>
      </c>
      <c r="H157" s="937">
        <v>305.8</v>
      </c>
      <c r="I157" s="938">
        <v>11008.91</v>
      </c>
      <c r="J157" s="938">
        <v>3669.64</v>
      </c>
      <c r="K157" s="954">
        <f t="shared" si="41"/>
        <v>0</v>
      </c>
      <c r="L157" s="954">
        <f t="shared" si="42"/>
        <v>0</v>
      </c>
      <c r="M157" s="954">
        <f t="shared" si="45"/>
        <v>0</v>
      </c>
      <c r="N157" s="954">
        <f t="shared" si="46"/>
        <v>0</v>
      </c>
      <c r="O157" s="954">
        <f t="shared" si="46"/>
        <v>0</v>
      </c>
      <c r="P157" s="954">
        <f t="shared" si="46"/>
        <v>0</v>
      </c>
      <c r="Q157" s="954">
        <f t="shared" si="46"/>
        <v>0</v>
      </c>
      <c r="R157" s="954">
        <f t="shared" si="46"/>
        <v>0</v>
      </c>
      <c r="S157" s="954">
        <f t="shared" si="46"/>
        <v>0</v>
      </c>
      <c r="T157" s="954">
        <f t="shared" si="46"/>
        <v>0</v>
      </c>
      <c r="U157" s="954">
        <f t="shared" si="46"/>
        <v>0</v>
      </c>
      <c r="V157" s="954">
        <f t="shared" si="46"/>
        <v>0</v>
      </c>
      <c r="W157" s="954">
        <f t="shared" si="46"/>
        <v>0</v>
      </c>
      <c r="X157" s="954">
        <f t="shared" si="46"/>
        <v>0</v>
      </c>
      <c r="Y157" s="954">
        <f t="shared" si="46"/>
        <v>0</v>
      </c>
      <c r="Z157" s="954">
        <f t="shared" si="46"/>
        <v>0</v>
      </c>
      <c r="AA157" s="954">
        <f t="shared" si="46"/>
        <v>0</v>
      </c>
      <c r="AB157" s="954">
        <f t="shared" si="46"/>
        <v>0</v>
      </c>
      <c r="AC157" s="954">
        <f t="shared" si="46"/>
        <v>0</v>
      </c>
      <c r="AD157" s="954">
        <f t="shared" si="48"/>
        <v>0</v>
      </c>
      <c r="AE157" s="954">
        <f t="shared" si="48"/>
        <v>0</v>
      </c>
      <c r="AF157" s="954">
        <f t="shared" si="48"/>
        <v>0</v>
      </c>
      <c r="AG157" s="954">
        <f t="shared" si="48"/>
        <v>0</v>
      </c>
      <c r="AH157" s="954">
        <f t="shared" si="48"/>
        <v>0</v>
      </c>
      <c r="AI157" s="954">
        <f t="shared" si="48"/>
        <v>0</v>
      </c>
      <c r="AJ157" s="954">
        <f t="shared" si="48"/>
        <v>0</v>
      </c>
      <c r="AK157" s="954">
        <f t="shared" si="48"/>
        <v>0</v>
      </c>
      <c r="AL157" s="954">
        <f t="shared" si="43"/>
        <v>0</v>
      </c>
      <c r="AM157" s="954">
        <f t="shared" si="43"/>
        <v>0</v>
      </c>
      <c r="AN157" s="954">
        <f t="shared" si="43"/>
        <v>0</v>
      </c>
      <c r="AO157" s="954">
        <f t="shared" si="43"/>
        <v>0</v>
      </c>
      <c r="AQ157" s="954">
        <f t="shared" si="40"/>
        <v>0</v>
      </c>
      <c r="AR157" s="954">
        <f t="shared" si="47"/>
        <v>0</v>
      </c>
      <c r="AS157" s="954">
        <f t="shared" si="47"/>
        <v>0</v>
      </c>
      <c r="AT157" s="954">
        <f t="shared" si="47"/>
        <v>0</v>
      </c>
      <c r="AU157" s="954">
        <f t="shared" si="47"/>
        <v>0</v>
      </c>
    </row>
    <row r="158" spans="2:216">
      <c r="B158" s="937">
        <f t="shared" si="44"/>
        <v>147</v>
      </c>
      <c r="C158" s="951" t="s">
        <v>587</v>
      </c>
      <c r="D158" s="952">
        <v>118150</v>
      </c>
      <c r="E158" s="937">
        <v>2004</v>
      </c>
      <c r="F158" s="937">
        <v>10</v>
      </c>
      <c r="G158" s="937">
        <v>0.83</v>
      </c>
      <c r="H158" s="937">
        <v>984.58</v>
      </c>
      <c r="I158" s="938">
        <v>23630</v>
      </c>
      <c r="J158" s="938">
        <v>11815</v>
      </c>
      <c r="K158" s="954">
        <f t="shared" si="41"/>
        <v>118150</v>
      </c>
      <c r="L158" s="954">
        <f>IF(K158&gt;0,K158/F158/12,0)</f>
        <v>984.58333333333337</v>
      </c>
      <c r="M158" s="954">
        <f t="shared" si="45"/>
        <v>0</v>
      </c>
      <c r="N158" s="954">
        <f t="shared" si="46"/>
        <v>0</v>
      </c>
      <c r="O158" s="954">
        <f t="shared" si="46"/>
        <v>0</v>
      </c>
      <c r="P158" s="954">
        <f t="shared" si="46"/>
        <v>0</v>
      </c>
      <c r="Q158" s="954">
        <f t="shared" si="46"/>
        <v>0</v>
      </c>
      <c r="R158" s="954">
        <f t="shared" si="46"/>
        <v>0</v>
      </c>
      <c r="S158" s="954">
        <f t="shared" si="46"/>
        <v>0</v>
      </c>
      <c r="T158" s="954">
        <f t="shared" si="46"/>
        <v>0</v>
      </c>
      <c r="U158" s="954">
        <f t="shared" si="46"/>
        <v>0</v>
      </c>
      <c r="V158" s="954">
        <f t="shared" si="46"/>
        <v>0</v>
      </c>
      <c r="W158" s="954">
        <f t="shared" si="46"/>
        <v>0</v>
      </c>
      <c r="X158" s="954">
        <f t="shared" si="46"/>
        <v>0</v>
      </c>
      <c r="Y158" s="954">
        <f t="shared" si="46"/>
        <v>0</v>
      </c>
      <c r="Z158" s="954">
        <f t="shared" si="46"/>
        <v>0</v>
      </c>
      <c r="AA158" s="954">
        <f t="shared" si="46"/>
        <v>0</v>
      </c>
      <c r="AB158" s="954">
        <f t="shared" si="46"/>
        <v>0</v>
      </c>
      <c r="AC158" s="954">
        <f t="shared" si="46"/>
        <v>0</v>
      </c>
      <c r="AD158" s="954">
        <f t="shared" si="48"/>
        <v>0</v>
      </c>
      <c r="AE158" s="954">
        <f t="shared" si="48"/>
        <v>0</v>
      </c>
      <c r="AF158" s="954">
        <f t="shared" si="48"/>
        <v>0</v>
      </c>
      <c r="AG158" s="954">
        <f t="shared" si="48"/>
        <v>0</v>
      </c>
      <c r="AH158" s="954">
        <f t="shared" si="48"/>
        <v>0</v>
      </c>
      <c r="AI158" s="954">
        <f t="shared" si="48"/>
        <v>0</v>
      </c>
      <c r="AJ158" s="954">
        <f t="shared" si="48"/>
        <v>0</v>
      </c>
      <c r="AK158" s="954">
        <f t="shared" si="48"/>
        <v>0</v>
      </c>
      <c r="AL158" s="954">
        <f t="shared" si="43"/>
        <v>0</v>
      </c>
      <c r="AM158" s="954">
        <f t="shared" si="43"/>
        <v>0</v>
      </c>
      <c r="AN158" s="954">
        <f t="shared" si="43"/>
        <v>0</v>
      </c>
      <c r="AO158" s="954">
        <f t="shared" si="43"/>
        <v>0</v>
      </c>
      <c r="AQ158" s="954">
        <f t="shared" si="40"/>
        <v>0</v>
      </c>
      <c r="AR158" s="954">
        <f t="shared" si="47"/>
        <v>0</v>
      </c>
      <c r="AS158" s="954">
        <f t="shared" si="47"/>
        <v>0</v>
      </c>
      <c r="AT158" s="954">
        <f t="shared" si="47"/>
        <v>0</v>
      </c>
      <c r="AU158" s="954">
        <f t="shared" si="47"/>
        <v>0</v>
      </c>
    </row>
    <row r="159" spans="2:216" s="958" customFormat="1">
      <c r="B159" s="1677" t="s">
        <v>588</v>
      </c>
      <c r="C159" s="1677"/>
      <c r="D159" s="955">
        <f>SUM(D12:D158)</f>
        <v>77229535.379999965</v>
      </c>
      <c r="E159" s="956"/>
      <c r="F159" s="956"/>
      <c r="G159" s="956"/>
      <c r="H159" s="956"/>
      <c r="I159" s="955">
        <f t="shared" ref="I159:AT159" si="49">SUM(I12:I158)</f>
        <v>48000972.109999955</v>
      </c>
      <c r="J159" s="955">
        <f t="shared" si="49"/>
        <v>3862771.8700000015</v>
      </c>
      <c r="K159" s="955">
        <f t="shared" si="49"/>
        <v>76154763.429999992</v>
      </c>
      <c r="L159" s="955">
        <f t="shared" si="49"/>
        <v>288799.39640396845</v>
      </c>
      <c r="M159" s="955">
        <f t="shared" si="49"/>
        <v>42154036.887447603</v>
      </c>
      <c r="N159" s="955">
        <f t="shared" si="49"/>
        <v>41927261.009424612</v>
      </c>
      <c r="O159" s="955">
        <f t="shared" si="49"/>
        <v>41700485.131401576</v>
      </c>
      <c r="P159" s="955">
        <f t="shared" si="49"/>
        <v>41473709.253378578</v>
      </c>
      <c r="Q159" s="955">
        <f t="shared" si="49"/>
        <v>41246933.375355557</v>
      </c>
      <c r="R159" s="955">
        <f t="shared" si="49"/>
        <v>41020157.497332551</v>
      </c>
      <c r="S159" s="955">
        <f t="shared" si="49"/>
        <v>40793381.619309485</v>
      </c>
      <c r="T159" s="955">
        <f t="shared" si="49"/>
        <v>40566605.741286509</v>
      </c>
      <c r="U159" s="955">
        <f t="shared" si="49"/>
        <v>40339829.863263495</v>
      </c>
      <c r="V159" s="955">
        <f t="shared" si="49"/>
        <v>40113053.985240504</v>
      </c>
      <c r="W159" s="955">
        <f t="shared" si="49"/>
        <v>39886278.107217491</v>
      </c>
      <c r="X159" s="955">
        <f t="shared" si="49"/>
        <v>39659502.229194418</v>
      </c>
      <c r="Y159" s="955">
        <f t="shared" si="49"/>
        <v>39432726.35917142</v>
      </c>
      <c r="Z159" s="955">
        <f t="shared" si="49"/>
        <v>39302208.594648413</v>
      </c>
      <c r="AA159" s="955">
        <f t="shared" si="49"/>
        <v>39171690.876125403</v>
      </c>
      <c r="AB159" s="955">
        <f t="shared" si="49"/>
        <v>39041173.157602414</v>
      </c>
      <c r="AC159" s="955">
        <f t="shared" si="49"/>
        <v>38910655.439079382</v>
      </c>
      <c r="AD159" s="955">
        <f t="shared" si="49"/>
        <v>38780137.720556363</v>
      </c>
      <c r="AE159" s="955">
        <f t="shared" si="49"/>
        <v>38649620.002033345</v>
      </c>
      <c r="AF159" s="955">
        <f t="shared" si="49"/>
        <v>38519102.283510335</v>
      </c>
      <c r="AG159" s="955">
        <f t="shared" si="49"/>
        <v>38388584.564987302</v>
      </c>
      <c r="AH159" s="955">
        <f t="shared" si="49"/>
        <v>38258066.846464306</v>
      </c>
      <c r="AI159" s="955">
        <f t="shared" si="49"/>
        <v>38127549.127941288</v>
      </c>
      <c r="AJ159" s="955">
        <f t="shared" si="49"/>
        <v>37997031.409418263</v>
      </c>
      <c r="AK159" s="955">
        <f t="shared" si="49"/>
        <v>37866513.690895259</v>
      </c>
      <c r="AL159" s="955">
        <f t="shared" si="49"/>
        <v>36304679.068619065</v>
      </c>
      <c r="AM159" s="955">
        <f t="shared" si="49"/>
        <v>34894351.346342869</v>
      </c>
      <c r="AN159" s="955">
        <f t="shared" si="49"/>
        <v>33496010.374066688</v>
      </c>
      <c r="AO159" s="955">
        <f>SUM(AO12:AO158)</f>
        <v>32156934.57293335</v>
      </c>
      <c r="AP159" s="926"/>
      <c r="AQ159" s="955">
        <f>SUM(AQ12:AQ158)</f>
        <v>1566212.6682761817</v>
      </c>
      <c r="AR159" s="955">
        <f>SUM(AR12:AR158)</f>
        <v>1561834.6222761895</v>
      </c>
      <c r="AS159" s="955">
        <f t="shared" si="49"/>
        <v>1410327.7222761901</v>
      </c>
      <c r="AT159" s="955">
        <f t="shared" si="49"/>
        <v>1398340.9722761903</v>
      </c>
      <c r="AU159" s="955">
        <f>SUM(AU12:AU158)</f>
        <v>1339075.8011333335</v>
      </c>
      <c r="AV159" s="926"/>
      <c r="AW159" s="957"/>
      <c r="AX159" s="957"/>
      <c r="AY159" s="957"/>
      <c r="AZ159" s="957"/>
      <c r="BA159" s="957"/>
      <c r="BB159" s="957"/>
      <c r="BC159" s="957"/>
      <c r="BD159" s="957"/>
      <c r="BE159" s="957"/>
      <c r="BF159" s="957"/>
      <c r="BG159" s="957"/>
      <c r="BH159" s="957"/>
      <c r="BI159" s="957"/>
      <c r="BJ159" s="957"/>
      <c r="BK159" s="957"/>
      <c r="BL159" s="957"/>
      <c r="BM159" s="957"/>
      <c r="BN159" s="957"/>
      <c r="BO159" s="957"/>
      <c r="BP159" s="957"/>
      <c r="BQ159" s="957"/>
      <c r="BR159" s="957"/>
      <c r="BS159" s="957"/>
      <c r="BT159" s="957"/>
      <c r="BU159" s="957"/>
      <c r="BV159" s="957"/>
      <c r="BW159" s="957"/>
      <c r="BX159" s="957"/>
      <c r="BY159" s="957"/>
      <c r="BZ159" s="957"/>
      <c r="CA159" s="957"/>
      <c r="CB159" s="957"/>
      <c r="CC159" s="957"/>
      <c r="CD159" s="957"/>
      <c r="CE159" s="957"/>
      <c r="CF159" s="957"/>
      <c r="CG159" s="957"/>
      <c r="CH159" s="957"/>
      <c r="CI159" s="957"/>
      <c r="CJ159" s="957"/>
      <c r="CK159" s="957"/>
      <c r="CL159" s="957"/>
      <c r="CM159" s="957"/>
      <c r="CN159" s="957"/>
      <c r="CO159" s="957"/>
      <c r="CP159" s="957"/>
      <c r="CQ159" s="957"/>
      <c r="CR159" s="957"/>
      <c r="CS159" s="957"/>
      <c r="CT159" s="957"/>
      <c r="CU159" s="957"/>
      <c r="CV159" s="957"/>
      <c r="CW159" s="957"/>
      <c r="CX159" s="957"/>
      <c r="CY159" s="957"/>
      <c r="CZ159" s="957"/>
      <c r="DA159" s="957"/>
      <c r="DB159" s="957"/>
      <c r="DC159" s="957"/>
      <c r="DD159" s="957"/>
      <c r="DE159" s="957"/>
      <c r="DF159" s="957"/>
      <c r="DG159" s="957"/>
      <c r="DH159" s="957"/>
      <c r="DI159" s="957"/>
      <c r="DJ159" s="957"/>
      <c r="DK159" s="957"/>
      <c r="DL159" s="957"/>
      <c r="DM159" s="957"/>
      <c r="DN159" s="957"/>
      <c r="DO159" s="957"/>
      <c r="DP159" s="957"/>
      <c r="DQ159" s="957"/>
      <c r="DR159" s="957"/>
      <c r="DS159" s="957"/>
      <c r="DT159" s="957"/>
      <c r="DU159" s="957"/>
      <c r="DV159" s="957"/>
      <c r="DW159" s="957"/>
      <c r="DX159" s="957"/>
      <c r="DY159" s="957"/>
      <c r="DZ159" s="957"/>
      <c r="EA159" s="957"/>
      <c r="EB159" s="957"/>
      <c r="EC159" s="957"/>
      <c r="ED159" s="957"/>
      <c r="EE159" s="957"/>
      <c r="EF159" s="957"/>
      <c r="EG159" s="957"/>
      <c r="EH159" s="957"/>
      <c r="EI159" s="957"/>
      <c r="EJ159" s="957"/>
      <c r="EK159" s="957"/>
      <c r="EL159" s="957"/>
      <c r="EM159" s="957"/>
      <c r="EN159" s="957"/>
      <c r="EO159" s="957"/>
      <c r="EP159" s="957"/>
      <c r="EQ159" s="957"/>
      <c r="ER159" s="957"/>
      <c r="ES159" s="957"/>
      <c r="ET159" s="957"/>
      <c r="EU159" s="957"/>
      <c r="EV159" s="957"/>
      <c r="EW159" s="957"/>
      <c r="EX159" s="957"/>
      <c r="EY159" s="957"/>
      <c r="EZ159" s="957"/>
      <c r="FA159" s="957"/>
      <c r="FB159" s="957"/>
      <c r="FC159" s="957"/>
      <c r="FD159" s="957"/>
      <c r="FE159" s="957"/>
      <c r="FF159" s="957"/>
      <c r="FG159" s="957"/>
      <c r="FH159" s="957"/>
      <c r="FI159" s="957"/>
      <c r="FJ159" s="957"/>
      <c r="FK159" s="957"/>
      <c r="FL159" s="957"/>
      <c r="FM159" s="957"/>
      <c r="FN159" s="957"/>
      <c r="FO159" s="957"/>
      <c r="FP159" s="957"/>
      <c r="FQ159" s="957"/>
      <c r="FR159" s="957"/>
      <c r="FS159" s="957"/>
      <c r="FT159" s="957"/>
      <c r="FU159" s="957"/>
      <c r="FV159" s="957"/>
      <c r="FW159" s="957"/>
      <c r="FX159" s="957"/>
      <c r="FY159" s="957"/>
      <c r="FZ159" s="957"/>
      <c r="GA159" s="957"/>
      <c r="GB159" s="957"/>
      <c r="GC159" s="957"/>
      <c r="GD159" s="957"/>
      <c r="GE159" s="957"/>
      <c r="GF159" s="957"/>
      <c r="GG159" s="957"/>
      <c r="GH159" s="957"/>
      <c r="GI159" s="957"/>
      <c r="GJ159" s="957"/>
      <c r="GK159" s="957"/>
      <c r="GL159" s="957"/>
      <c r="GM159" s="957"/>
      <c r="GN159" s="957"/>
      <c r="GO159" s="957"/>
      <c r="GP159" s="957"/>
      <c r="GQ159" s="957"/>
      <c r="GR159" s="957"/>
      <c r="GS159" s="957"/>
      <c r="GT159" s="957"/>
      <c r="GU159" s="957"/>
      <c r="GV159" s="957"/>
      <c r="GW159" s="957"/>
      <c r="GX159" s="957"/>
      <c r="GY159" s="957"/>
      <c r="GZ159" s="957"/>
      <c r="HA159" s="957"/>
      <c r="HB159" s="957"/>
      <c r="HC159" s="957"/>
      <c r="HD159" s="957"/>
      <c r="HE159" s="957"/>
      <c r="HF159" s="957"/>
      <c r="HG159" s="957"/>
      <c r="HH159" s="957"/>
    </row>
    <row r="160" spans="2:216" s="958" customFormat="1">
      <c r="B160" s="1678" t="s">
        <v>589</v>
      </c>
      <c r="C160" s="1678"/>
      <c r="D160" s="959">
        <f t="shared" ref="D160" si="50">D159-D161</f>
        <v>71304130.089999959</v>
      </c>
      <c r="E160" s="960"/>
      <c r="F160" s="960"/>
      <c r="G160" s="960"/>
      <c r="H160" s="960"/>
      <c r="I160" s="959">
        <f>I159-I161</f>
        <v>45330961.999999955</v>
      </c>
      <c r="J160" s="959">
        <f t="shared" ref="J160:AU160" si="51">J159-J161</f>
        <v>3566567.6800000016</v>
      </c>
      <c r="K160" s="959">
        <f t="shared" si="51"/>
        <v>70243003.739999995</v>
      </c>
      <c r="L160" s="959">
        <f t="shared" si="51"/>
        <v>260222.35732063511</v>
      </c>
      <c r="M160" s="959">
        <f t="shared" si="51"/>
        <v>40076793.483447604</v>
      </c>
      <c r="N160" s="959">
        <f t="shared" si="51"/>
        <v>39874716.218174614</v>
      </c>
      <c r="O160" s="959">
        <f t="shared" si="51"/>
        <v>39672638.952901579</v>
      </c>
      <c r="P160" s="959">
        <f t="shared" si="51"/>
        <v>39470561.687628575</v>
      </c>
      <c r="Q160" s="959">
        <f t="shared" si="51"/>
        <v>39268484.422355555</v>
      </c>
      <c r="R160" s="959">
        <f t="shared" si="51"/>
        <v>39066407.15708255</v>
      </c>
      <c r="S160" s="959">
        <f t="shared" si="51"/>
        <v>38864329.891809486</v>
      </c>
      <c r="T160" s="959">
        <f t="shared" si="51"/>
        <v>38662252.626536511</v>
      </c>
      <c r="U160" s="959">
        <f t="shared" si="51"/>
        <v>38460175.361263499</v>
      </c>
      <c r="V160" s="959">
        <f t="shared" si="51"/>
        <v>38258098.095990501</v>
      </c>
      <c r="W160" s="959">
        <f t="shared" si="51"/>
        <v>38056020.830717489</v>
      </c>
      <c r="X160" s="959">
        <f t="shared" si="51"/>
        <v>37853943.565444417</v>
      </c>
      <c r="Y160" s="959">
        <f t="shared" si="51"/>
        <v>37651866.308171421</v>
      </c>
      <c r="Z160" s="959">
        <f t="shared" si="51"/>
        <v>37540718.323648416</v>
      </c>
      <c r="AA160" s="959">
        <f t="shared" si="51"/>
        <v>37429570.3821254</v>
      </c>
      <c r="AB160" s="959">
        <f t="shared" si="51"/>
        <v>37318422.440602414</v>
      </c>
      <c r="AC160" s="959">
        <f t="shared" si="51"/>
        <v>37207274.499079384</v>
      </c>
      <c r="AD160" s="959">
        <f t="shared" si="51"/>
        <v>37096126.557556361</v>
      </c>
      <c r="AE160" s="959">
        <f t="shared" si="51"/>
        <v>36984978.616033345</v>
      </c>
      <c r="AF160" s="959">
        <f t="shared" si="51"/>
        <v>36873830.674510337</v>
      </c>
      <c r="AG160" s="959">
        <f t="shared" si="51"/>
        <v>36762682.7329873</v>
      </c>
      <c r="AH160" s="959">
        <f t="shared" si="51"/>
        <v>36651534.791464306</v>
      </c>
      <c r="AI160" s="959">
        <f t="shared" si="51"/>
        <v>36540386.849941291</v>
      </c>
      <c r="AJ160" s="959">
        <f t="shared" si="51"/>
        <v>36429238.908418261</v>
      </c>
      <c r="AK160" s="959">
        <f t="shared" si="51"/>
        <v>36318090.96689526</v>
      </c>
      <c r="AL160" s="959">
        <f t="shared" si="51"/>
        <v>34988693.668619066</v>
      </c>
      <c r="AM160" s="959">
        <f t="shared" si="51"/>
        <v>33659296.370342866</v>
      </c>
      <c r="AN160" s="959">
        <f t="shared" si="51"/>
        <v>32341885.822066687</v>
      </c>
      <c r="AO160" s="959">
        <f t="shared" si="51"/>
        <v>31069898.632933348</v>
      </c>
      <c r="AP160" s="926"/>
      <c r="AQ160" s="959">
        <f>AQ159-AQ161</f>
        <v>1333775.3412761816</v>
      </c>
      <c r="AR160" s="959">
        <f>AR159-AR161</f>
        <v>1329397.2982761897</v>
      </c>
      <c r="AS160" s="959">
        <f t="shared" si="51"/>
        <v>1329397.2982761902</v>
      </c>
      <c r="AT160" s="959">
        <f t="shared" si="51"/>
        <v>1317410.5482761902</v>
      </c>
      <c r="AU160" s="959">
        <f t="shared" si="51"/>
        <v>1271987.1891333333</v>
      </c>
      <c r="AV160" s="926"/>
      <c r="AW160" s="957"/>
      <c r="AX160" s="957"/>
      <c r="AY160" s="957"/>
      <c r="AZ160" s="957"/>
      <c r="BA160" s="957"/>
      <c r="BB160" s="957"/>
      <c r="BC160" s="957"/>
      <c r="BD160" s="957"/>
      <c r="BE160" s="957"/>
      <c r="BF160" s="957"/>
      <c r="BG160" s="957"/>
      <c r="BH160" s="957"/>
      <c r="BI160" s="957"/>
      <c r="BJ160" s="957"/>
      <c r="BK160" s="957"/>
      <c r="BL160" s="957"/>
      <c r="BM160" s="957"/>
      <c r="BN160" s="957"/>
      <c r="BO160" s="957"/>
      <c r="BP160" s="957"/>
      <c r="BQ160" s="957"/>
      <c r="BR160" s="957"/>
      <c r="BS160" s="957"/>
      <c r="BT160" s="957"/>
      <c r="BU160" s="957"/>
      <c r="BV160" s="957"/>
      <c r="BW160" s="957"/>
      <c r="BX160" s="957"/>
      <c r="BY160" s="957"/>
      <c r="BZ160" s="957"/>
      <c r="CA160" s="957"/>
      <c r="CB160" s="957"/>
      <c r="CC160" s="957"/>
      <c r="CD160" s="957"/>
      <c r="CE160" s="957"/>
      <c r="CF160" s="957"/>
      <c r="CG160" s="957"/>
      <c r="CH160" s="957"/>
      <c r="CI160" s="957"/>
      <c r="CJ160" s="957"/>
      <c r="CK160" s="957"/>
      <c r="CL160" s="957"/>
      <c r="CM160" s="957"/>
      <c r="CN160" s="957"/>
      <c r="CO160" s="957"/>
      <c r="CP160" s="957"/>
      <c r="CQ160" s="957"/>
      <c r="CR160" s="957"/>
      <c r="CS160" s="957"/>
      <c r="CT160" s="957"/>
      <c r="CU160" s="957"/>
      <c r="CV160" s="957"/>
      <c r="CW160" s="957"/>
      <c r="CX160" s="957"/>
      <c r="CY160" s="957"/>
      <c r="CZ160" s="957"/>
      <c r="DA160" s="957"/>
      <c r="DB160" s="957"/>
      <c r="DC160" s="957"/>
      <c r="DD160" s="957"/>
      <c r="DE160" s="957"/>
      <c r="DF160" s="957"/>
      <c r="DG160" s="957"/>
      <c r="DH160" s="957"/>
      <c r="DI160" s="957"/>
      <c r="DJ160" s="957"/>
      <c r="DK160" s="957"/>
      <c r="DL160" s="957"/>
      <c r="DM160" s="957"/>
      <c r="DN160" s="957"/>
      <c r="DO160" s="957"/>
      <c r="DP160" s="957"/>
      <c r="DQ160" s="957"/>
      <c r="DR160" s="957"/>
      <c r="DS160" s="957"/>
      <c r="DT160" s="957"/>
      <c r="DU160" s="957"/>
      <c r="DV160" s="957"/>
      <c r="DW160" s="957"/>
      <c r="DX160" s="957"/>
      <c r="DY160" s="957"/>
      <c r="DZ160" s="957"/>
      <c r="EA160" s="957"/>
      <c r="EB160" s="957"/>
      <c r="EC160" s="957"/>
      <c r="ED160" s="957"/>
      <c r="EE160" s="957"/>
      <c r="EF160" s="957"/>
      <c r="EG160" s="957"/>
      <c r="EH160" s="957"/>
      <c r="EI160" s="957"/>
      <c r="EJ160" s="957"/>
      <c r="EK160" s="957"/>
      <c r="EL160" s="957"/>
      <c r="EM160" s="957"/>
      <c r="EN160" s="957"/>
      <c r="EO160" s="957"/>
      <c r="EP160" s="957"/>
      <c r="EQ160" s="957"/>
      <c r="ER160" s="957"/>
      <c r="ES160" s="957"/>
      <c r="ET160" s="957"/>
      <c r="EU160" s="957"/>
      <c r="EV160" s="957"/>
      <c r="EW160" s="957"/>
      <c r="EX160" s="957"/>
      <c r="EY160" s="957"/>
      <c r="EZ160" s="957"/>
      <c r="FA160" s="957"/>
      <c r="FB160" s="957"/>
      <c r="FC160" s="957"/>
      <c r="FD160" s="957"/>
      <c r="FE160" s="957"/>
      <c r="FF160" s="957"/>
      <c r="FG160" s="957"/>
      <c r="FH160" s="957"/>
      <c r="FI160" s="957"/>
      <c r="FJ160" s="957"/>
      <c r="FK160" s="957"/>
      <c r="FL160" s="957"/>
      <c r="FM160" s="957"/>
      <c r="FN160" s="957"/>
      <c r="FO160" s="957"/>
      <c r="FP160" s="957"/>
      <c r="FQ160" s="957"/>
      <c r="FR160" s="957"/>
      <c r="FS160" s="957"/>
      <c r="FT160" s="957"/>
      <c r="FU160" s="957"/>
      <c r="FV160" s="957"/>
      <c r="FW160" s="957"/>
      <c r="FX160" s="957"/>
      <c r="FY160" s="957"/>
      <c r="FZ160" s="957"/>
      <c r="GA160" s="957"/>
      <c r="GB160" s="957"/>
      <c r="GC160" s="957"/>
      <c r="GD160" s="957"/>
      <c r="GE160" s="957"/>
      <c r="GF160" s="957"/>
      <c r="GG160" s="957"/>
      <c r="GH160" s="957"/>
      <c r="GI160" s="957"/>
      <c r="GJ160" s="957"/>
      <c r="GK160" s="957"/>
      <c r="GL160" s="957"/>
      <c r="GM160" s="957"/>
      <c r="GN160" s="957"/>
      <c r="GO160" s="957"/>
      <c r="GP160" s="957"/>
      <c r="GQ160" s="957"/>
      <c r="GR160" s="957"/>
      <c r="GS160" s="957"/>
      <c r="GT160" s="957"/>
      <c r="GU160" s="957"/>
      <c r="GV160" s="957"/>
      <c r="GW160" s="957"/>
      <c r="GX160" s="957"/>
      <c r="GY160" s="957"/>
      <c r="GZ160" s="957"/>
      <c r="HA160" s="957"/>
      <c r="HB160" s="957"/>
      <c r="HC160" s="957"/>
      <c r="HD160" s="957"/>
      <c r="HE160" s="957"/>
      <c r="HF160" s="957"/>
      <c r="HG160" s="957"/>
      <c r="HH160" s="957"/>
    </row>
    <row r="161" spans="2:216" s="958" customFormat="1">
      <c r="B161" s="1678" t="s">
        <v>590</v>
      </c>
      <c r="C161" s="1678"/>
      <c r="D161" s="959">
        <f t="shared" ref="D161" si="52">SUM(D12:D18)</f>
        <v>5925405.29</v>
      </c>
      <c r="E161" s="960"/>
      <c r="F161" s="960"/>
      <c r="G161" s="960"/>
      <c r="H161" s="960"/>
      <c r="I161" s="959">
        <f>SUM(I12:I18)</f>
        <v>2670010.11</v>
      </c>
      <c r="J161" s="959">
        <f t="shared" ref="J161:AO161" si="53">SUM(J12:J18)</f>
        <v>296204.18999999994</v>
      </c>
      <c r="K161" s="959">
        <f t="shared" si="53"/>
        <v>5911759.6899999995</v>
      </c>
      <c r="L161" s="959">
        <f t="shared" si="53"/>
        <v>28577.039083333333</v>
      </c>
      <c r="M161" s="959">
        <f t="shared" si="53"/>
        <v>2077243.4040000001</v>
      </c>
      <c r="N161" s="959">
        <f t="shared" si="53"/>
        <v>2052544.79125</v>
      </c>
      <c r="O161" s="959">
        <f t="shared" si="53"/>
        <v>2027846.1784999999</v>
      </c>
      <c r="P161" s="959">
        <f t="shared" si="53"/>
        <v>2003147.5657500001</v>
      </c>
      <c r="Q161" s="959">
        <f t="shared" si="53"/>
        <v>1978448.953</v>
      </c>
      <c r="R161" s="959">
        <f t="shared" si="53"/>
        <v>1953750.3402499999</v>
      </c>
      <c r="S161" s="959">
        <f t="shared" si="53"/>
        <v>1929051.7275</v>
      </c>
      <c r="T161" s="959">
        <f t="shared" si="53"/>
        <v>1904353.1147499999</v>
      </c>
      <c r="U161" s="959">
        <f t="shared" si="53"/>
        <v>1879654.5019999999</v>
      </c>
      <c r="V161" s="959">
        <f t="shared" si="53"/>
        <v>1854955.88925</v>
      </c>
      <c r="W161" s="959">
        <f t="shared" si="53"/>
        <v>1830257.2764999999</v>
      </c>
      <c r="X161" s="959">
        <f t="shared" si="53"/>
        <v>1805558.6637499998</v>
      </c>
      <c r="Y161" s="959">
        <f t="shared" si="53"/>
        <v>1780860.051</v>
      </c>
      <c r="Z161" s="959">
        <f t="shared" si="53"/>
        <v>1761490.2709999999</v>
      </c>
      <c r="AA161" s="959">
        <f t="shared" si="53"/>
        <v>1742120.4939999999</v>
      </c>
      <c r="AB161" s="959">
        <f t="shared" si="53"/>
        <v>1722750.7169999999</v>
      </c>
      <c r="AC161" s="959">
        <f t="shared" si="53"/>
        <v>1703380.94</v>
      </c>
      <c r="AD161" s="959">
        <f t="shared" si="53"/>
        <v>1684011.1629999999</v>
      </c>
      <c r="AE161" s="959">
        <f t="shared" si="53"/>
        <v>1664641.3859999999</v>
      </c>
      <c r="AF161" s="959">
        <f t="shared" si="53"/>
        <v>1645271.6089999999</v>
      </c>
      <c r="AG161" s="959">
        <f t="shared" si="53"/>
        <v>1625901.8319999999</v>
      </c>
      <c r="AH161" s="959">
        <f t="shared" si="53"/>
        <v>1606532.0549999999</v>
      </c>
      <c r="AI161" s="959">
        <f t="shared" si="53"/>
        <v>1587162.2779999999</v>
      </c>
      <c r="AJ161" s="959">
        <f t="shared" si="53"/>
        <v>1567792.5009999999</v>
      </c>
      <c r="AK161" s="959">
        <f t="shared" si="53"/>
        <v>1548422.7239999999</v>
      </c>
      <c r="AL161" s="959">
        <f t="shared" si="53"/>
        <v>1315985.4000000001</v>
      </c>
      <c r="AM161" s="959">
        <f t="shared" si="53"/>
        <v>1235054.9760000003</v>
      </c>
      <c r="AN161" s="959">
        <f t="shared" si="53"/>
        <v>1154124.5520000001</v>
      </c>
      <c r="AO161" s="959">
        <f t="shared" si="53"/>
        <v>1087035.94</v>
      </c>
      <c r="AP161" s="926"/>
      <c r="AQ161" s="959">
        <f t="shared" ref="AQ161:AU161" si="54">SUM(AQ12:AQ18)</f>
        <v>232437.32700000002</v>
      </c>
      <c r="AR161" s="959">
        <f t="shared" si="54"/>
        <v>232437.32399999973</v>
      </c>
      <c r="AS161" s="959">
        <f t="shared" si="54"/>
        <v>80930.423999999999</v>
      </c>
      <c r="AT161" s="959">
        <f t="shared" si="54"/>
        <v>80930.423999999999</v>
      </c>
      <c r="AU161" s="959">
        <f t="shared" si="54"/>
        <v>67088.612000000256</v>
      </c>
      <c r="AV161" s="926"/>
      <c r="AW161" s="957"/>
      <c r="AX161" s="957"/>
      <c r="AY161" s="957"/>
      <c r="AZ161" s="957"/>
      <c r="BA161" s="957"/>
      <c r="BB161" s="957"/>
      <c r="BC161" s="957"/>
      <c r="BD161" s="957"/>
      <c r="BE161" s="957"/>
      <c r="BF161" s="957"/>
      <c r="BG161" s="957"/>
      <c r="BH161" s="957"/>
      <c r="BI161" s="957"/>
      <c r="BJ161" s="957"/>
      <c r="BK161" s="957"/>
      <c r="BL161" s="957"/>
      <c r="BM161" s="957"/>
      <c r="BN161" s="957"/>
      <c r="BO161" s="957"/>
      <c r="BP161" s="957"/>
      <c r="BQ161" s="957"/>
      <c r="BR161" s="957"/>
      <c r="BS161" s="957"/>
      <c r="BT161" s="957"/>
      <c r="BU161" s="957"/>
      <c r="BV161" s="957"/>
      <c r="BW161" s="957"/>
      <c r="BX161" s="957"/>
      <c r="BY161" s="957"/>
      <c r="BZ161" s="957"/>
      <c r="CA161" s="957"/>
      <c r="CB161" s="957"/>
      <c r="CC161" s="957"/>
      <c r="CD161" s="957"/>
      <c r="CE161" s="957"/>
      <c r="CF161" s="957"/>
      <c r="CG161" s="957"/>
      <c r="CH161" s="957"/>
      <c r="CI161" s="957"/>
      <c r="CJ161" s="957"/>
      <c r="CK161" s="957"/>
      <c r="CL161" s="957"/>
      <c r="CM161" s="957"/>
      <c r="CN161" s="957"/>
      <c r="CO161" s="957"/>
      <c r="CP161" s="957"/>
      <c r="CQ161" s="957"/>
      <c r="CR161" s="957"/>
      <c r="CS161" s="957"/>
      <c r="CT161" s="957"/>
      <c r="CU161" s="957"/>
      <c r="CV161" s="957"/>
      <c r="CW161" s="957"/>
      <c r="CX161" s="957"/>
      <c r="CY161" s="957"/>
      <c r="CZ161" s="957"/>
      <c r="DA161" s="957"/>
      <c r="DB161" s="957"/>
      <c r="DC161" s="957"/>
      <c r="DD161" s="957"/>
      <c r="DE161" s="957"/>
      <c r="DF161" s="957"/>
      <c r="DG161" s="957"/>
      <c r="DH161" s="957"/>
      <c r="DI161" s="957"/>
      <c r="DJ161" s="957"/>
      <c r="DK161" s="957"/>
      <c r="DL161" s="957"/>
      <c r="DM161" s="957"/>
      <c r="DN161" s="957"/>
      <c r="DO161" s="957"/>
      <c r="DP161" s="957"/>
      <c r="DQ161" s="957"/>
      <c r="DR161" s="957"/>
      <c r="DS161" s="957"/>
      <c r="DT161" s="957"/>
      <c r="DU161" s="957"/>
      <c r="DV161" s="957"/>
      <c r="DW161" s="957"/>
      <c r="DX161" s="957"/>
      <c r="DY161" s="957"/>
      <c r="DZ161" s="957"/>
      <c r="EA161" s="957"/>
      <c r="EB161" s="957"/>
      <c r="EC161" s="957"/>
      <c r="ED161" s="957"/>
      <c r="EE161" s="957"/>
      <c r="EF161" s="957"/>
      <c r="EG161" s="957"/>
      <c r="EH161" s="957"/>
      <c r="EI161" s="957"/>
      <c r="EJ161" s="957"/>
      <c r="EK161" s="957"/>
      <c r="EL161" s="957"/>
      <c r="EM161" s="957"/>
      <c r="EN161" s="957"/>
      <c r="EO161" s="957"/>
      <c r="EP161" s="957"/>
      <c r="EQ161" s="957"/>
      <c r="ER161" s="957"/>
      <c r="ES161" s="957"/>
      <c r="ET161" s="957"/>
      <c r="EU161" s="957"/>
      <c r="EV161" s="957"/>
      <c r="EW161" s="957"/>
      <c r="EX161" s="957"/>
      <c r="EY161" s="957"/>
      <c r="EZ161" s="957"/>
      <c r="FA161" s="957"/>
      <c r="FB161" s="957"/>
      <c r="FC161" s="957"/>
      <c r="FD161" s="957"/>
      <c r="FE161" s="957"/>
      <c r="FF161" s="957"/>
      <c r="FG161" s="957"/>
      <c r="FH161" s="957"/>
      <c r="FI161" s="957"/>
      <c r="FJ161" s="957"/>
      <c r="FK161" s="957"/>
      <c r="FL161" s="957"/>
      <c r="FM161" s="957"/>
      <c r="FN161" s="957"/>
      <c r="FO161" s="957"/>
      <c r="FP161" s="957"/>
      <c r="FQ161" s="957"/>
      <c r="FR161" s="957"/>
      <c r="FS161" s="957"/>
      <c r="FT161" s="957"/>
      <c r="FU161" s="957"/>
      <c r="FV161" s="957"/>
      <c r="FW161" s="957"/>
      <c r="FX161" s="957"/>
      <c r="FY161" s="957"/>
      <c r="FZ161" s="957"/>
      <c r="GA161" s="957"/>
      <c r="GB161" s="957"/>
      <c r="GC161" s="957"/>
      <c r="GD161" s="957"/>
      <c r="GE161" s="957"/>
      <c r="GF161" s="957"/>
      <c r="GG161" s="957"/>
      <c r="GH161" s="957"/>
      <c r="GI161" s="957"/>
      <c r="GJ161" s="957"/>
      <c r="GK161" s="957"/>
      <c r="GL161" s="957"/>
      <c r="GM161" s="957"/>
      <c r="GN161" s="957"/>
      <c r="GO161" s="957"/>
      <c r="GP161" s="957"/>
      <c r="GQ161" s="957"/>
      <c r="GR161" s="957"/>
      <c r="GS161" s="957"/>
      <c r="GT161" s="957"/>
      <c r="GU161" s="957"/>
      <c r="GV161" s="957"/>
      <c r="GW161" s="957"/>
      <c r="GX161" s="957"/>
      <c r="GY161" s="957"/>
      <c r="GZ161" s="957"/>
      <c r="HA161" s="957"/>
      <c r="HB161" s="957"/>
      <c r="HC161" s="957"/>
      <c r="HD161" s="957"/>
      <c r="HE161" s="957"/>
      <c r="HF161" s="957"/>
      <c r="HG161" s="957"/>
      <c r="HH161" s="957"/>
    </row>
    <row r="162" spans="2:216" s="926" customFormat="1"/>
    <row r="163" spans="2:216" ht="24.95" customHeight="1">
      <c r="B163" s="961"/>
      <c r="C163" s="962" t="s">
        <v>591</v>
      </c>
      <c r="D163" s="961"/>
      <c r="E163" s="961"/>
      <c r="F163" s="961"/>
      <c r="G163" s="961"/>
      <c r="H163" s="961"/>
      <c r="I163" s="961"/>
      <c r="J163" s="961"/>
      <c r="K163" s="961"/>
      <c r="L163" s="961"/>
      <c r="M163" s="961"/>
      <c r="N163" s="961"/>
      <c r="O163" s="961"/>
      <c r="P163" s="961"/>
      <c r="Q163" s="961"/>
      <c r="R163" s="961"/>
      <c r="S163" s="961"/>
      <c r="T163" s="961"/>
      <c r="U163" s="961"/>
      <c r="V163" s="961"/>
      <c r="W163" s="961"/>
      <c r="X163" s="961"/>
      <c r="Y163" s="961"/>
      <c r="Z163" s="961"/>
      <c r="AA163" s="961"/>
      <c r="AB163" s="961"/>
      <c r="AC163" s="961"/>
      <c r="AD163" s="961"/>
      <c r="AE163" s="961"/>
      <c r="AF163" s="961"/>
      <c r="AG163" s="961"/>
      <c r="AH163" s="961"/>
      <c r="AI163" s="961"/>
      <c r="AJ163" s="961"/>
      <c r="AK163" s="961"/>
      <c r="AL163" s="961"/>
      <c r="AM163" s="961"/>
      <c r="AN163" s="961"/>
      <c r="AO163" s="961"/>
      <c r="AQ163" s="961"/>
      <c r="AR163" s="961"/>
      <c r="AS163" s="961"/>
      <c r="AT163" s="961"/>
      <c r="AU163" s="961"/>
    </row>
    <row r="164" spans="2:216">
      <c r="B164" s="937">
        <v>1</v>
      </c>
      <c r="C164" s="951" t="s">
        <v>592</v>
      </c>
      <c r="D164" s="938">
        <v>97137.25</v>
      </c>
      <c r="E164" s="953">
        <v>39924</v>
      </c>
      <c r="F164" s="937">
        <v>7</v>
      </c>
      <c r="G164" s="937">
        <v>1.19</v>
      </c>
      <c r="H164" s="938">
        <v>1156.4000000000001</v>
      </c>
      <c r="I164" s="938">
        <v>32379.08</v>
      </c>
      <c r="J164" s="938">
        <v>13876.75</v>
      </c>
      <c r="K164" s="954">
        <f t="shared" ref="K164:K199" si="55">IF(AND(D164&gt;40000,($K$10-E164)/365),D164,0)</f>
        <v>97137.25</v>
      </c>
      <c r="L164" s="954">
        <f t="shared" ref="L164:L199" si="56">IF(K164&gt;0,K164/F164/12,0)</f>
        <v>1156.3958333333333</v>
      </c>
      <c r="M164" s="954">
        <f>IF(AND(L164&gt;0,I164&gt;0),I164-L164*12*2,0)</f>
        <v>4625.5800000000017</v>
      </c>
      <c r="N164" s="954">
        <f t="shared" ref="N164:AC179" si="57">IF(M164-$L164&gt;0,M164-$L164,0)</f>
        <v>3469.1841666666687</v>
      </c>
      <c r="O164" s="954">
        <f t="shared" si="57"/>
        <v>2312.7883333333357</v>
      </c>
      <c r="P164" s="954">
        <f t="shared" si="57"/>
        <v>1156.3925000000024</v>
      </c>
      <c r="Q164" s="954">
        <f t="shared" si="57"/>
        <v>0</v>
      </c>
      <c r="R164" s="954">
        <f t="shared" si="57"/>
        <v>0</v>
      </c>
      <c r="S164" s="954">
        <f t="shared" si="57"/>
        <v>0</v>
      </c>
      <c r="T164" s="954">
        <f t="shared" si="57"/>
        <v>0</v>
      </c>
      <c r="U164" s="954">
        <f t="shared" si="57"/>
        <v>0</v>
      </c>
      <c r="V164" s="954">
        <f t="shared" si="57"/>
        <v>0</v>
      </c>
      <c r="W164" s="954">
        <f t="shared" si="57"/>
        <v>0</v>
      </c>
      <c r="X164" s="954">
        <f t="shared" si="57"/>
        <v>0</v>
      </c>
      <c r="Y164" s="954">
        <f>IF(X164-$L164&gt;0,X164-$L164,0)</f>
        <v>0</v>
      </c>
      <c r="Z164" s="954">
        <f t="shared" si="57"/>
        <v>0</v>
      </c>
      <c r="AA164" s="954">
        <f t="shared" si="57"/>
        <v>0</v>
      </c>
      <c r="AB164" s="954">
        <f t="shared" si="57"/>
        <v>0</v>
      </c>
      <c r="AC164" s="954">
        <f t="shared" si="57"/>
        <v>0</v>
      </c>
      <c r="AD164" s="954">
        <f t="shared" ref="AD164:AK179" si="58">IF(AC164-$L164&gt;0,AC164-$L164,0)</f>
        <v>0</v>
      </c>
      <c r="AE164" s="954">
        <f t="shared" si="58"/>
        <v>0</v>
      </c>
      <c r="AF164" s="954">
        <f t="shared" si="58"/>
        <v>0</v>
      </c>
      <c r="AG164" s="954">
        <f t="shared" si="58"/>
        <v>0</v>
      </c>
      <c r="AH164" s="954">
        <f t="shared" si="58"/>
        <v>0</v>
      </c>
      <c r="AI164" s="954">
        <f t="shared" si="58"/>
        <v>0</v>
      </c>
      <c r="AJ164" s="954">
        <f t="shared" si="58"/>
        <v>0</v>
      </c>
      <c r="AK164" s="954">
        <f t="shared" si="58"/>
        <v>0</v>
      </c>
      <c r="AL164" s="954">
        <f t="shared" ref="AL164:AO199" si="59">IF(AK164-$L164*12&gt;0,AK164-$L164*12,0)</f>
        <v>0</v>
      </c>
      <c r="AM164" s="954">
        <f t="shared" si="59"/>
        <v>0</v>
      </c>
      <c r="AN164" s="954">
        <f t="shared" si="59"/>
        <v>0</v>
      </c>
      <c r="AO164" s="954">
        <f t="shared" si="59"/>
        <v>0</v>
      </c>
      <c r="AQ164" s="954">
        <f t="shared" ref="AQ164:AQ199" si="60">Y164-AK164</f>
        <v>0</v>
      </c>
      <c r="AR164" s="954">
        <f t="shared" ref="AR164:AU199" si="61">AK164-AL164</f>
        <v>0</v>
      </c>
      <c r="AS164" s="954">
        <f t="shared" si="61"/>
        <v>0</v>
      </c>
      <c r="AT164" s="954">
        <f t="shared" si="61"/>
        <v>0</v>
      </c>
      <c r="AU164" s="954">
        <f t="shared" si="61"/>
        <v>0</v>
      </c>
    </row>
    <row r="165" spans="2:216">
      <c r="B165" s="937">
        <v>2</v>
      </c>
      <c r="C165" s="951" t="s">
        <v>593</v>
      </c>
      <c r="D165" s="938">
        <v>75080</v>
      </c>
      <c r="E165" s="937">
        <v>2008</v>
      </c>
      <c r="F165" s="937">
        <v>7</v>
      </c>
      <c r="G165" s="937">
        <v>1.19</v>
      </c>
      <c r="H165" s="938">
        <v>893.81</v>
      </c>
      <c r="I165" s="938">
        <v>0</v>
      </c>
      <c r="J165" s="938">
        <v>0</v>
      </c>
      <c r="K165" s="954">
        <f t="shared" si="55"/>
        <v>75080</v>
      </c>
      <c r="L165" s="954">
        <f t="shared" si="56"/>
        <v>893.80952380952385</v>
      </c>
      <c r="M165" s="954">
        <f t="shared" ref="M165:M199" si="62">IF(AND(L165&gt;0,I165&gt;0),I165-L165*12*2,0)</f>
        <v>0</v>
      </c>
      <c r="N165" s="954">
        <f t="shared" si="57"/>
        <v>0</v>
      </c>
      <c r="O165" s="954">
        <f t="shared" si="57"/>
        <v>0</v>
      </c>
      <c r="P165" s="954">
        <f t="shared" si="57"/>
        <v>0</v>
      </c>
      <c r="Q165" s="954">
        <f t="shared" si="57"/>
        <v>0</v>
      </c>
      <c r="R165" s="954">
        <f t="shared" si="57"/>
        <v>0</v>
      </c>
      <c r="S165" s="954">
        <f t="shared" si="57"/>
        <v>0</v>
      </c>
      <c r="T165" s="954">
        <f t="shared" si="57"/>
        <v>0</v>
      </c>
      <c r="U165" s="954">
        <f t="shared" si="57"/>
        <v>0</v>
      </c>
      <c r="V165" s="954">
        <f t="shared" si="57"/>
        <v>0</v>
      </c>
      <c r="W165" s="954">
        <f t="shared" si="57"/>
        <v>0</v>
      </c>
      <c r="X165" s="954">
        <f t="shared" si="57"/>
        <v>0</v>
      </c>
      <c r="Y165" s="954">
        <f t="shared" si="57"/>
        <v>0</v>
      </c>
      <c r="Z165" s="954">
        <f t="shared" si="57"/>
        <v>0</v>
      </c>
      <c r="AA165" s="954">
        <f t="shared" si="57"/>
        <v>0</v>
      </c>
      <c r="AB165" s="954">
        <f t="shared" si="57"/>
        <v>0</v>
      </c>
      <c r="AC165" s="954">
        <f t="shared" si="57"/>
        <v>0</v>
      </c>
      <c r="AD165" s="954">
        <f t="shared" si="58"/>
        <v>0</v>
      </c>
      <c r="AE165" s="954">
        <f t="shared" si="58"/>
        <v>0</v>
      </c>
      <c r="AF165" s="954">
        <f t="shared" si="58"/>
        <v>0</v>
      </c>
      <c r="AG165" s="954">
        <f t="shared" si="58"/>
        <v>0</v>
      </c>
      <c r="AH165" s="954">
        <f t="shared" si="58"/>
        <v>0</v>
      </c>
      <c r="AI165" s="954">
        <f t="shared" si="58"/>
        <v>0</v>
      </c>
      <c r="AJ165" s="954">
        <f t="shared" si="58"/>
        <v>0</v>
      </c>
      <c r="AK165" s="954">
        <f t="shared" si="58"/>
        <v>0</v>
      </c>
      <c r="AL165" s="954">
        <f t="shared" si="59"/>
        <v>0</v>
      </c>
      <c r="AM165" s="954">
        <f t="shared" si="59"/>
        <v>0</v>
      </c>
      <c r="AN165" s="954">
        <f t="shared" si="59"/>
        <v>0</v>
      </c>
      <c r="AO165" s="954">
        <f t="shared" si="59"/>
        <v>0</v>
      </c>
      <c r="AQ165" s="954">
        <f t="shared" si="60"/>
        <v>0</v>
      </c>
      <c r="AR165" s="954">
        <f t="shared" si="61"/>
        <v>0</v>
      </c>
      <c r="AS165" s="954">
        <f t="shared" si="61"/>
        <v>0</v>
      </c>
      <c r="AT165" s="954">
        <f t="shared" si="61"/>
        <v>0</v>
      </c>
      <c r="AU165" s="954">
        <f t="shared" si="61"/>
        <v>0</v>
      </c>
    </row>
    <row r="166" spans="2:216">
      <c r="B166" s="937">
        <v>3</v>
      </c>
      <c r="C166" s="951" t="s">
        <v>594</v>
      </c>
      <c r="D166" s="938">
        <v>18972.46</v>
      </c>
      <c r="E166" s="953">
        <v>38595</v>
      </c>
      <c r="F166" s="937">
        <v>7</v>
      </c>
      <c r="G166" s="937">
        <v>1.19</v>
      </c>
      <c r="H166" s="938">
        <v>225.86</v>
      </c>
      <c r="I166" s="938">
        <v>0</v>
      </c>
      <c r="J166" s="938">
        <v>0</v>
      </c>
      <c r="K166" s="954">
        <f t="shared" si="55"/>
        <v>0</v>
      </c>
      <c r="L166" s="954">
        <f t="shared" si="56"/>
        <v>0</v>
      </c>
      <c r="M166" s="954">
        <f t="shared" si="62"/>
        <v>0</v>
      </c>
      <c r="N166" s="954">
        <f t="shared" si="57"/>
        <v>0</v>
      </c>
      <c r="O166" s="954">
        <f t="shared" si="57"/>
        <v>0</v>
      </c>
      <c r="P166" s="954">
        <f t="shared" si="57"/>
        <v>0</v>
      </c>
      <c r="Q166" s="954">
        <f t="shared" si="57"/>
        <v>0</v>
      </c>
      <c r="R166" s="954">
        <f t="shared" si="57"/>
        <v>0</v>
      </c>
      <c r="S166" s="954">
        <f t="shared" si="57"/>
        <v>0</v>
      </c>
      <c r="T166" s="954">
        <f t="shared" si="57"/>
        <v>0</v>
      </c>
      <c r="U166" s="954">
        <f t="shared" si="57"/>
        <v>0</v>
      </c>
      <c r="V166" s="954">
        <f t="shared" si="57"/>
        <v>0</v>
      </c>
      <c r="W166" s="954">
        <f t="shared" si="57"/>
        <v>0</v>
      </c>
      <c r="X166" s="954">
        <f t="shared" si="57"/>
        <v>0</v>
      </c>
      <c r="Y166" s="954">
        <f t="shared" si="57"/>
        <v>0</v>
      </c>
      <c r="Z166" s="954">
        <f t="shared" si="57"/>
        <v>0</v>
      </c>
      <c r="AA166" s="954">
        <f t="shared" si="57"/>
        <v>0</v>
      </c>
      <c r="AB166" s="954">
        <f t="shared" si="57"/>
        <v>0</v>
      </c>
      <c r="AC166" s="954">
        <f t="shared" si="57"/>
        <v>0</v>
      </c>
      <c r="AD166" s="954">
        <f t="shared" si="58"/>
        <v>0</v>
      </c>
      <c r="AE166" s="954">
        <f t="shared" si="58"/>
        <v>0</v>
      </c>
      <c r="AF166" s="954">
        <f t="shared" si="58"/>
        <v>0</v>
      </c>
      <c r="AG166" s="954">
        <f t="shared" si="58"/>
        <v>0</v>
      </c>
      <c r="AH166" s="954">
        <f t="shared" si="58"/>
        <v>0</v>
      </c>
      <c r="AI166" s="954">
        <f t="shared" si="58"/>
        <v>0</v>
      </c>
      <c r="AJ166" s="954">
        <f t="shared" si="58"/>
        <v>0</v>
      </c>
      <c r="AK166" s="954">
        <f t="shared" si="58"/>
        <v>0</v>
      </c>
      <c r="AL166" s="954">
        <f t="shared" si="59"/>
        <v>0</v>
      </c>
      <c r="AM166" s="954">
        <f t="shared" si="59"/>
        <v>0</v>
      </c>
      <c r="AN166" s="954">
        <f t="shared" si="59"/>
        <v>0</v>
      </c>
      <c r="AO166" s="954">
        <f t="shared" si="59"/>
        <v>0</v>
      </c>
      <c r="AQ166" s="954">
        <f t="shared" si="60"/>
        <v>0</v>
      </c>
      <c r="AR166" s="954">
        <f t="shared" si="61"/>
        <v>0</v>
      </c>
      <c r="AS166" s="954">
        <f t="shared" si="61"/>
        <v>0</v>
      </c>
      <c r="AT166" s="954">
        <f t="shared" si="61"/>
        <v>0</v>
      </c>
      <c r="AU166" s="954">
        <f t="shared" si="61"/>
        <v>0</v>
      </c>
    </row>
    <row r="167" spans="2:216">
      <c r="B167" s="937">
        <v>4</v>
      </c>
      <c r="C167" s="951" t="s">
        <v>595</v>
      </c>
      <c r="D167" s="938">
        <v>18490</v>
      </c>
      <c r="E167" s="953">
        <v>40299</v>
      </c>
      <c r="F167" s="937">
        <v>10</v>
      </c>
      <c r="G167" s="937">
        <v>0.83</v>
      </c>
      <c r="H167" s="938">
        <v>154.08000000000001</v>
      </c>
      <c r="I167" s="938">
        <v>11864.42</v>
      </c>
      <c r="J167" s="938">
        <v>1849</v>
      </c>
      <c r="K167" s="954">
        <f t="shared" si="55"/>
        <v>0</v>
      </c>
      <c r="L167" s="954">
        <f t="shared" si="56"/>
        <v>0</v>
      </c>
      <c r="M167" s="954">
        <f t="shared" si="62"/>
        <v>0</v>
      </c>
      <c r="N167" s="954">
        <f t="shared" si="57"/>
        <v>0</v>
      </c>
      <c r="O167" s="954">
        <f t="shared" si="57"/>
        <v>0</v>
      </c>
      <c r="P167" s="954">
        <f t="shared" si="57"/>
        <v>0</v>
      </c>
      <c r="Q167" s="954">
        <f t="shared" si="57"/>
        <v>0</v>
      </c>
      <c r="R167" s="954">
        <f t="shared" si="57"/>
        <v>0</v>
      </c>
      <c r="S167" s="954">
        <f t="shared" si="57"/>
        <v>0</v>
      </c>
      <c r="T167" s="954">
        <f t="shared" si="57"/>
        <v>0</v>
      </c>
      <c r="U167" s="954">
        <f t="shared" si="57"/>
        <v>0</v>
      </c>
      <c r="V167" s="954">
        <f t="shared" si="57"/>
        <v>0</v>
      </c>
      <c r="W167" s="954">
        <f t="shared" si="57"/>
        <v>0</v>
      </c>
      <c r="X167" s="954">
        <f t="shared" si="57"/>
        <v>0</v>
      </c>
      <c r="Y167" s="954">
        <f t="shared" si="57"/>
        <v>0</v>
      </c>
      <c r="Z167" s="954">
        <f t="shared" si="57"/>
        <v>0</v>
      </c>
      <c r="AA167" s="954">
        <f t="shared" si="57"/>
        <v>0</v>
      </c>
      <c r="AB167" s="954">
        <f t="shared" si="57"/>
        <v>0</v>
      </c>
      <c r="AC167" s="954">
        <f t="shared" si="57"/>
        <v>0</v>
      </c>
      <c r="AD167" s="954">
        <f t="shared" si="58"/>
        <v>0</v>
      </c>
      <c r="AE167" s="954">
        <f t="shared" si="58"/>
        <v>0</v>
      </c>
      <c r="AF167" s="954">
        <f t="shared" si="58"/>
        <v>0</v>
      </c>
      <c r="AG167" s="954">
        <f t="shared" si="58"/>
        <v>0</v>
      </c>
      <c r="AH167" s="954">
        <f t="shared" si="58"/>
        <v>0</v>
      </c>
      <c r="AI167" s="954">
        <f t="shared" si="58"/>
        <v>0</v>
      </c>
      <c r="AJ167" s="954">
        <f t="shared" si="58"/>
        <v>0</v>
      </c>
      <c r="AK167" s="954">
        <f t="shared" si="58"/>
        <v>0</v>
      </c>
      <c r="AL167" s="954">
        <f t="shared" si="59"/>
        <v>0</v>
      </c>
      <c r="AM167" s="954">
        <f t="shared" si="59"/>
        <v>0</v>
      </c>
      <c r="AN167" s="954">
        <f t="shared" si="59"/>
        <v>0</v>
      </c>
      <c r="AO167" s="954">
        <f t="shared" si="59"/>
        <v>0</v>
      </c>
      <c r="AQ167" s="954">
        <f t="shared" si="60"/>
        <v>0</v>
      </c>
      <c r="AR167" s="954">
        <f t="shared" si="61"/>
        <v>0</v>
      </c>
      <c r="AS167" s="954">
        <f t="shared" si="61"/>
        <v>0</v>
      </c>
      <c r="AT167" s="954">
        <f t="shared" si="61"/>
        <v>0</v>
      </c>
      <c r="AU167" s="954">
        <f t="shared" si="61"/>
        <v>0</v>
      </c>
    </row>
    <row r="168" spans="2:216">
      <c r="B168" s="937">
        <v>5</v>
      </c>
      <c r="C168" s="951" t="s">
        <v>596</v>
      </c>
      <c r="D168" s="938">
        <v>62278.04</v>
      </c>
      <c r="E168" s="953">
        <v>39416</v>
      </c>
      <c r="F168" s="937">
        <v>10</v>
      </c>
      <c r="G168" s="937">
        <v>0.83</v>
      </c>
      <c r="H168" s="938">
        <v>518.98</v>
      </c>
      <c r="I168" s="938">
        <v>24392.23</v>
      </c>
      <c r="J168" s="938">
        <v>6227.8</v>
      </c>
      <c r="K168" s="954">
        <f t="shared" si="55"/>
        <v>62278.04</v>
      </c>
      <c r="L168" s="954">
        <f t="shared" si="56"/>
        <v>518.98366666666664</v>
      </c>
      <c r="M168" s="954">
        <f t="shared" si="62"/>
        <v>11936.621999999999</v>
      </c>
      <c r="N168" s="954">
        <f t="shared" si="57"/>
        <v>11417.638333333332</v>
      </c>
      <c r="O168" s="954">
        <f t="shared" si="57"/>
        <v>10898.654666666665</v>
      </c>
      <c r="P168" s="954">
        <f t="shared" si="57"/>
        <v>10379.670999999998</v>
      </c>
      <c r="Q168" s="954">
        <f t="shared" si="57"/>
        <v>9860.6873333333315</v>
      </c>
      <c r="R168" s="954">
        <f t="shared" si="57"/>
        <v>9341.7036666666645</v>
      </c>
      <c r="S168" s="954">
        <f t="shared" si="57"/>
        <v>8822.7199999999975</v>
      </c>
      <c r="T168" s="954">
        <f t="shared" si="57"/>
        <v>8303.7363333333305</v>
      </c>
      <c r="U168" s="954">
        <f t="shared" si="57"/>
        <v>7784.7526666666636</v>
      </c>
      <c r="V168" s="954">
        <f t="shared" si="57"/>
        <v>7265.7689999999966</v>
      </c>
      <c r="W168" s="954">
        <f t="shared" si="57"/>
        <v>6746.7853333333296</v>
      </c>
      <c r="X168" s="954">
        <f t="shared" si="57"/>
        <v>6227.8016666666626</v>
      </c>
      <c r="Y168" s="954">
        <f t="shared" si="57"/>
        <v>5708.8179999999957</v>
      </c>
      <c r="Z168" s="954">
        <f t="shared" si="57"/>
        <v>5189.8343333333287</v>
      </c>
      <c r="AA168" s="954">
        <f t="shared" si="57"/>
        <v>4670.8506666666617</v>
      </c>
      <c r="AB168" s="954">
        <f t="shared" si="57"/>
        <v>4151.8669999999947</v>
      </c>
      <c r="AC168" s="954">
        <f t="shared" si="57"/>
        <v>3632.8833333333282</v>
      </c>
      <c r="AD168" s="954">
        <f t="shared" si="58"/>
        <v>3113.8996666666617</v>
      </c>
      <c r="AE168" s="954">
        <f t="shared" si="58"/>
        <v>2594.9159999999952</v>
      </c>
      <c r="AF168" s="954">
        <f t="shared" si="58"/>
        <v>2075.9323333333286</v>
      </c>
      <c r="AG168" s="954">
        <f t="shared" si="58"/>
        <v>1556.9486666666621</v>
      </c>
      <c r="AH168" s="954">
        <f t="shared" si="58"/>
        <v>1037.9649999999956</v>
      </c>
      <c r="AI168" s="954">
        <f t="shared" si="58"/>
        <v>518.98133333332896</v>
      </c>
      <c r="AJ168" s="954">
        <f t="shared" si="58"/>
        <v>0</v>
      </c>
      <c r="AK168" s="954">
        <f t="shared" si="58"/>
        <v>0</v>
      </c>
      <c r="AL168" s="954">
        <f t="shared" si="59"/>
        <v>0</v>
      </c>
      <c r="AM168" s="954">
        <f t="shared" si="59"/>
        <v>0</v>
      </c>
      <c r="AN168" s="954">
        <f t="shared" si="59"/>
        <v>0</v>
      </c>
      <c r="AO168" s="954">
        <f t="shared" si="59"/>
        <v>0</v>
      </c>
      <c r="AQ168" s="954">
        <f t="shared" si="60"/>
        <v>5708.8179999999957</v>
      </c>
      <c r="AR168" s="954">
        <f t="shared" si="61"/>
        <v>0</v>
      </c>
      <c r="AS168" s="954">
        <f t="shared" si="61"/>
        <v>0</v>
      </c>
      <c r="AT168" s="954">
        <f t="shared" si="61"/>
        <v>0</v>
      </c>
      <c r="AU168" s="954">
        <f t="shared" si="61"/>
        <v>0</v>
      </c>
    </row>
    <row r="169" spans="2:216">
      <c r="B169" s="937">
        <v>6</v>
      </c>
      <c r="C169" s="951" t="s">
        <v>597</v>
      </c>
      <c r="D169" s="938">
        <v>15050</v>
      </c>
      <c r="E169" s="953">
        <v>40292</v>
      </c>
      <c r="F169" s="937">
        <v>10</v>
      </c>
      <c r="G169" s="937">
        <v>0.83</v>
      </c>
      <c r="H169" s="938">
        <v>125.42</v>
      </c>
      <c r="I169" s="938">
        <v>9657.08</v>
      </c>
      <c r="J169" s="938">
        <v>1505</v>
      </c>
      <c r="K169" s="954">
        <f t="shared" si="55"/>
        <v>0</v>
      </c>
      <c r="L169" s="954">
        <f t="shared" si="56"/>
        <v>0</v>
      </c>
      <c r="M169" s="954">
        <f t="shared" si="62"/>
        <v>0</v>
      </c>
      <c r="N169" s="954">
        <f t="shared" si="57"/>
        <v>0</v>
      </c>
      <c r="O169" s="954">
        <f t="shared" si="57"/>
        <v>0</v>
      </c>
      <c r="P169" s="954">
        <f t="shared" si="57"/>
        <v>0</v>
      </c>
      <c r="Q169" s="954">
        <f t="shared" si="57"/>
        <v>0</v>
      </c>
      <c r="R169" s="954">
        <f t="shared" si="57"/>
        <v>0</v>
      </c>
      <c r="S169" s="954">
        <f t="shared" si="57"/>
        <v>0</v>
      </c>
      <c r="T169" s="954">
        <f t="shared" si="57"/>
        <v>0</v>
      </c>
      <c r="U169" s="954">
        <f t="shared" si="57"/>
        <v>0</v>
      </c>
      <c r="V169" s="954">
        <f t="shared" si="57"/>
        <v>0</v>
      </c>
      <c r="W169" s="954">
        <f t="shared" si="57"/>
        <v>0</v>
      </c>
      <c r="X169" s="954">
        <f t="shared" si="57"/>
        <v>0</v>
      </c>
      <c r="Y169" s="954">
        <f t="shared" si="57"/>
        <v>0</v>
      </c>
      <c r="Z169" s="954">
        <f t="shared" si="57"/>
        <v>0</v>
      </c>
      <c r="AA169" s="954">
        <f t="shared" si="57"/>
        <v>0</v>
      </c>
      <c r="AB169" s="954">
        <f t="shared" si="57"/>
        <v>0</v>
      </c>
      <c r="AC169" s="954">
        <f t="shared" si="57"/>
        <v>0</v>
      </c>
      <c r="AD169" s="954">
        <f t="shared" si="58"/>
        <v>0</v>
      </c>
      <c r="AE169" s="954">
        <f t="shared" si="58"/>
        <v>0</v>
      </c>
      <c r="AF169" s="954">
        <f t="shared" si="58"/>
        <v>0</v>
      </c>
      <c r="AG169" s="954">
        <f t="shared" si="58"/>
        <v>0</v>
      </c>
      <c r="AH169" s="954">
        <f t="shared" si="58"/>
        <v>0</v>
      </c>
      <c r="AI169" s="954">
        <f t="shared" si="58"/>
        <v>0</v>
      </c>
      <c r="AJ169" s="954">
        <f t="shared" si="58"/>
        <v>0</v>
      </c>
      <c r="AK169" s="954">
        <f t="shared" si="58"/>
        <v>0</v>
      </c>
      <c r="AL169" s="954">
        <f t="shared" si="59"/>
        <v>0</v>
      </c>
      <c r="AM169" s="954">
        <f t="shared" si="59"/>
        <v>0</v>
      </c>
      <c r="AN169" s="954">
        <f t="shared" si="59"/>
        <v>0</v>
      </c>
      <c r="AO169" s="954">
        <f t="shared" si="59"/>
        <v>0</v>
      </c>
      <c r="AQ169" s="954">
        <f t="shared" si="60"/>
        <v>0</v>
      </c>
      <c r="AR169" s="954">
        <f t="shared" si="61"/>
        <v>0</v>
      </c>
      <c r="AS169" s="954">
        <f t="shared" si="61"/>
        <v>0</v>
      </c>
      <c r="AT169" s="954">
        <f t="shared" si="61"/>
        <v>0</v>
      </c>
      <c r="AU169" s="954">
        <f t="shared" si="61"/>
        <v>0</v>
      </c>
    </row>
    <row r="170" spans="2:216">
      <c r="B170" s="937">
        <v>7</v>
      </c>
      <c r="C170" s="951" t="s">
        <v>598</v>
      </c>
      <c r="D170" s="938">
        <v>19369.349999999999</v>
      </c>
      <c r="E170" s="953">
        <v>36617</v>
      </c>
      <c r="F170" s="937">
        <v>7</v>
      </c>
      <c r="G170" s="937">
        <v>1.19</v>
      </c>
      <c r="H170" s="938">
        <v>230.59</v>
      </c>
      <c r="I170" s="938">
        <v>0</v>
      </c>
      <c r="J170" s="938">
        <v>0</v>
      </c>
      <c r="K170" s="954">
        <f t="shared" si="55"/>
        <v>0</v>
      </c>
      <c r="L170" s="954">
        <f t="shared" si="56"/>
        <v>0</v>
      </c>
      <c r="M170" s="954">
        <f t="shared" si="62"/>
        <v>0</v>
      </c>
      <c r="N170" s="954">
        <f t="shared" si="57"/>
        <v>0</v>
      </c>
      <c r="O170" s="954">
        <f t="shared" si="57"/>
        <v>0</v>
      </c>
      <c r="P170" s="954">
        <f t="shared" si="57"/>
        <v>0</v>
      </c>
      <c r="Q170" s="954">
        <f t="shared" si="57"/>
        <v>0</v>
      </c>
      <c r="R170" s="954">
        <f t="shared" si="57"/>
        <v>0</v>
      </c>
      <c r="S170" s="954">
        <f t="shared" si="57"/>
        <v>0</v>
      </c>
      <c r="T170" s="954">
        <f t="shared" si="57"/>
        <v>0</v>
      </c>
      <c r="U170" s="954">
        <f t="shared" si="57"/>
        <v>0</v>
      </c>
      <c r="V170" s="954">
        <f t="shared" si="57"/>
        <v>0</v>
      </c>
      <c r="W170" s="954">
        <f t="shared" si="57"/>
        <v>0</v>
      </c>
      <c r="X170" s="954">
        <f t="shared" si="57"/>
        <v>0</v>
      </c>
      <c r="Y170" s="954">
        <f t="shared" si="57"/>
        <v>0</v>
      </c>
      <c r="Z170" s="954">
        <f t="shared" si="57"/>
        <v>0</v>
      </c>
      <c r="AA170" s="954">
        <f t="shared" si="57"/>
        <v>0</v>
      </c>
      <c r="AB170" s="954">
        <f t="shared" si="57"/>
        <v>0</v>
      </c>
      <c r="AC170" s="954">
        <f t="shared" si="57"/>
        <v>0</v>
      </c>
      <c r="AD170" s="954">
        <f t="shared" si="58"/>
        <v>0</v>
      </c>
      <c r="AE170" s="954">
        <f t="shared" si="58"/>
        <v>0</v>
      </c>
      <c r="AF170" s="954">
        <f t="shared" si="58"/>
        <v>0</v>
      </c>
      <c r="AG170" s="954">
        <f t="shared" si="58"/>
        <v>0</v>
      </c>
      <c r="AH170" s="954">
        <f t="shared" si="58"/>
        <v>0</v>
      </c>
      <c r="AI170" s="954">
        <f t="shared" si="58"/>
        <v>0</v>
      </c>
      <c r="AJ170" s="954">
        <f t="shared" si="58"/>
        <v>0</v>
      </c>
      <c r="AK170" s="954">
        <f t="shared" si="58"/>
        <v>0</v>
      </c>
      <c r="AL170" s="954">
        <f t="shared" si="59"/>
        <v>0</v>
      </c>
      <c r="AM170" s="954">
        <f t="shared" si="59"/>
        <v>0</v>
      </c>
      <c r="AN170" s="954">
        <f t="shared" si="59"/>
        <v>0</v>
      </c>
      <c r="AO170" s="954">
        <f t="shared" si="59"/>
        <v>0</v>
      </c>
      <c r="AQ170" s="954">
        <f t="shared" si="60"/>
        <v>0</v>
      </c>
      <c r="AR170" s="954">
        <f t="shared" si="61"/>
        <v>0</v>
      </c>
      <c r="AS170" s="954">
        <f t="shared" si="61"/>
        <v>0</v>
      </c>
      <c r="AT170" s="954">
        <f t="shared" si="61"/>
        <v>0</v>
      </c>
      <c r="AU170" s="954">
        <f t="shared" si="61"/>
        <v>0</v>
      </c>
    </row>
    <row r="171" spans="2:216">
      <c r="B171" s="937">
        <v>8</v>
      </c>
      <c r="C171" s="951" t="s">
        <v>599</v>
      </c>
      <c r="D171" s="938">
        <v>162027.07999999999</v>
      </c>
      <c r="E171" s="953">
        <v>38322</v>
      </c>
      <c r="F171" s="937">
        <v>9</v>
      </c>
      <c r="G171" s="937">
        <v>0.93</v>
      </c>
      <c r="H171" s="938">
        <v>1500.25</v>
      </c>
      <c r="I171" s="938">
        <v>0</v>
      </c>
      <c r="J171" s="938">
        <v>0</v>
      </c>
      <c r="K171" s="954">
        <f t="shared" si="55"/>
        <v>162027.07999999999</v>
      </c>
      <c r="L171" s="954">
        <f t="shared" si="56"/>
        <v>1500.2507407407404</v>
      </c>
      <c r="M171" s="954">
        <f t="shared" si="62"/>
        <v>0</v>
      </c>
      <c r="N171" s="954">
        <f t="shared" si="57"/>
        <v>0</v>
      </c>
      <c r="O171" s="954">
        <f t="shared" si="57"/>
        <v>0</v>
      </c>
      <c r="P171" s="954">
        <f t="shared" si="57"/>
        <v>0</v>
      </c>
      <c r="Q171" s="954">
        <f t="shared" si="57"/>
        <v>0</v>
      </c>
      <c r="R171" s="954">
        <f t="shared" si="57"/>
        <v>0</v>
      </c>
      <c r="S171" s="954">
        <f t="shared" si="57"/>
        <v>0</v>
      </c>
      <c r="T171" s="954">
        <f t="shared" si="57"/>
        <v>0</v>
      </c>
      <c r="U171" s="954">
        <f t="shared" si="57"/>
        <v>0</v>
      </c>
      <c r="V171" s="954">
        <f t="shared" si="57"/>
        <v>0</v>
      </c>
      <c r="W171" s="954">
        <f t="shared" si="57"/>
        <v>0</v>
      </c>
      <c r="X171" s="954">
        <f t="shared" si="57"/>
        <v>0</v>
      </c>
      <c r="Y171" s="954">
        <f t="shared" si="57"/>
        <v>0</v>
      </c>
      <c r="Z171" s="954">
        <f t="shared" si="57"/>
        <v>0</v>
      </c>
      <c r="AA171" s="954">
        <f t="shared" si="57"/>
        <v>0</v>
      </c>
      <c r="AB171" s="954">
        <f t="shared" si="57"/>
        <v>0</v>
      </c>
      <c r="AC171" s="954">
        <f t="shared" si="57"/>
        <v>0</v>
      </c>
      <c r="AD171" s="954">
        <f t="shared" si="58"/>
        <v>0</v>
      </c>
      <c r="AE171" s="954">
        <f t="shared" si="58"/>
        <v>0</v>
      </c>
      <c r="AF171" s="954">
        <f t="shared" si="58"/>
        <v>0</v>
      </c>
      <c r="AG171" s="954">
        <f t="shared" si="58"/>
        <v>0</v>
      </c>
      <c r="AH171" s="954">
        <f t="shared" si="58"/>
        <v>0</v>
      </c>
      <c r="AI171" s="954">
        <f t="shared" si="58"/>
        <v>0</v>
      </c>
      <c r="AJ171" s="954">
        <f t="shared" si="58"/>
        <v>0</v>
      </c>
      <c r="AK171" s="954">
        <f t="shared" si="58"/>
        <v>0</v>
      </c>
      <c r="AL171" s="954">
        <f t="shared" si="59"/>
        <v>0</v>
      </c>
      <c r="AM171" s="954">
        <f t="shared" si="59"/>
        <v>0</v>
      </c>
      <c r="AN171" s="954">
        <f t="shared" si="59"/>
        <v>0</v>
      </c>
      <c r="AO171" s="954">
        <f t="shared" si="59"/>
        <v>0</v>
      </c>
      <c r="AQ171" s="954">
        <f t="shared" si="60"/>
        <v>0</v>
      </c>
      <c r="AR171" s="954">
        <f t="shared" si="61"/>
        <v>0</v>
      </c>
      <c r="AS171" s="954">
        <f t="shared" si="61"/>
        <v>0</v>
      </c>
      <c r="AT171" s="954">
        <f t="shared" si="61"/>
        <v>0</v>
      </c>
      <c r="AU171" s="954">
        <f t="shared" si="61"/>
        <v>0</v>
      </c>
    </row>
    <row r="172" spans="2:216">
      <c r="B172" s="937">
        <v>9</v>
      </c>
      <c r="C172" s="951" t="s">
        <v>600</v>
      </c>
      <c r="D172" s="938">
        <v>32847.46</v>
      </c>
      <c r="E172" s="953">
        <v>41244</v>
      </c>
      <c r="F172" s="937">
        <v>3</v>
      </c>
      <c r="G172" s="937">
        <v>2.78</v>
      </c>
      <c r="H172" s="938">
        <v>912.43</v>
      </c>
      <c r="I172" s="938">
        <v>21898.31</v>
      </c>
      <c r="J172" s="938">
        <v>10949.15</v>
      </c>
      <c r="K172" s="954">
        <f t="shared" si="55"/>
        <v>0</v>
      </c>
      <c r="L172" s="954">
        <f t="shared" si="56"/>
        <v>0</v>
      </c>
      <c r="M172" s="954">
        <f t="shared" si="62"/>
        <v>0</v>
      </c>
      <c r="N172" s="954">
        <f t="shared" si="57"/>
        <v>0</v>
      </c>
      <c r="O172" s="954">
        <f t="shared" si="57"/>
        <v>0</v>
      </c>
      <c r="P172" s="954">
        <f t="shared" si="57"/>
        <v>0</v>
      </c>
      <c r="Q172" s="954">
        <f t="shared" si="57"/>
        <v>0</v>
      </c>
      <c r="R172" s="954">
        <f t="shared" si="57"/>
        <v>0</v>
      </c>
      <c r="S172" s="954">
        <f t="shared" si="57"/>
        <v>0</v>
      </c>
      <c r="T172" s="954">
        <f t="shared" si="57"/>
        <v>0</v>
      </c>
      <c r="U172" s="954">
        <f t="shared" si="57"/>
        <v>0</v>
      </c>
      <c r="V172" s="954">
        <f t="shared" si="57"/>
        <v>0</v>
      </c>
      <c r="W172" s="954">
        <f t="shared" si="57"/>
        <v>0</v>
      </c>
      <c r="X172" s="954">
        <f t="shared" si="57"/>
        <v>0</v>
      </c>
      <c r="Y172" s="954">
        <f t="shared" si="57"/>
        <v>0</v>
      </c>
      <c r="Z172" s="954">
        <f t="shared" si="57"/>
        <v>0</v>
      </c>
      <c r="AA172" s="954">
        <f t="shared" si="57"/>
        <v>0</v>
      </c>
      <c r="AB172" s="954">
        <f t="shared" si="57"/>
        <v>0</v>
      </c>
      <c r="AC172" s="954">
        <f t="shared" si="57"/>
        <v>0</v>
      </c>
      <c r="AD172" s="954">
        <f t="shared" si="58"/>
        <v>0</v>
      </c>
      <c r="AE172" s="954">
        <f t="shared" si="58"/>
        <v>0</v>
      </c>
      <c r="AF172" s="954">
        <f t="shared" si="58"/>
        <v>0</v>
      </c>
      <c r="AG172" s="954">
        <f t="shared" si="58"/>
        <v>0</v>
      </c>
      <c r="AH172" s="954">
        <f t="shared" si="58"/>
        <v>0</v>
      </c>
      <c r="AI172" s="954">
        <f t="shared" si="58"/>
        <v>0</v>
      </c>
      <c r="AJ172" s="954">
        <f t="shared" si="58"/>
        <v>0</v>
      </c>
      <c r="AK172" s="954">
        <f t="shared" si="58"/>
        <v>0</v>
      </c>
      <c r="AL172" s="954">
        <f t="shared" si="59"/>
        <v>0</v>
      </c>
      <c r="AM172" s="954">
        <f t="shared" si="59"/>
        <v>0</v>
      </c>
      <c r="AN172" s="954">
        <f t="shared" si="59"/>
        <v>0</v>
      </c>
      <c r="AO172" s="954">
        <f t="shared" si="59"/>
        <v>0</v>
      </c>
      <c r="AQ172" s="954">
        <f t="shared" si="60"/>
        <v>0</v>
      </c>
      <c r="AR172" s="954">
        <f t="shared" si="61"/>
        <v>0</v>
      </c>
      <c r="AS172" s="954">
        <f t="shared" si="61"/>
        <v>0</v>
      </c>
      <c r="AT172" s="954">
        <f t="shared" si="61"/>
        <v>0</v>
      </c>
      <c r="AU172" s="954">
        <f t="shared" si="61"/>
        <v>0</v>
      </c>
    </row>
    <row r="173" spans="2:216">
      <c r="B173" s="937">
        <v>10</v>
      </c>
      <c r="C173" s="951" t="s">
        <v>601</v>
      </c>
      <c r="D173" s="938">
        <v>82500</v>
      </c>
      <c r="E173" s="953">
        <v>40420</v>
      </c>
      <c r="F173" s="937">
        <v>10</v>
      </c>
      <c r="G173" s="937">
        <v>0.83</v>
      </c>
      <c r="H173" s="938">
        <v>687.5</v>
      </c>
      <c r="I173" s="938">
        <v>55687.5</v>
      </c>
      <c r="J173" s="938">
        <v>8250</v>
      </c>
      <c r="K173" s="954">
        <f t="shared" si="55"/>
        <v>82500</v>
      </c>
      <c r="L173" s="954">
        <f t="shared" si="56"/>
        <v>687.5</v>
      </c>
      <c r="M173" s="954">
        <f t="shared" si="62"/>
        <v>39187.5</v>
      </c>
      <c r="N173" s="954">
        <f t="shared" si="57"/>
        <v>38500</v>
      </c>
      <c r="O173" s="954">
        <f t="shared" si="57"/>
        <v>37812.5</v>
      </c>
      <c r="P173" s="954">
        <f t="shared" si="57"/>
        <v>37125</v>
      </c>
      <c r="Q173" s="954">
        <f t="shared" si="57"/>
        <v>36437.5</v>
      </c>
      <c r="R173" s="954">
        <f t="shared" si="57"/>
        <v>35750</v>
      </c>
      <c r="S173" s="954">
        <f t="shared" si="57"/>
        <v>35062.5</v>
      </c>
      <c r="T173" s="954">
        <f t="shared" si="57"/>
        <v>34375</v>
      </c>
      <c r="U173" s="954">
        <f t="shared" si="57"/>
        <v>33687.5</v>
      </c>
      <c r="V173" s="954">
        <f t="shared" si="57"/>
        <v>33000</v>
      </c>
      <c r="W173" s="954">
        <f t="shared" si="57"/>
        <v>32312.5</v>
      </c>
      <c r="X173" s="954">
        <f t="shared" si="57"/>
        <v>31625</v>
      </c>
      <c r="Y173" s="954">
        <f t="shared" si="57"/>
        <v>30937.5</v>
      </c>
      <c r="Z173" s="954">
        <f t="shared" si="57"/>
        <v>30250</v>
      </c>
      <c r="AA173" s="954">
        <f t="shared" si="57"/>
        <v>29562.5</v>
      </c>
      <c r="AB173" s="954">
        <f t="shared" si="57"/>
        <v>28875</v>
      </c>
      <c r="AC173" s="954">
        <f t="shared" si="57"/>
        <v>28187.5</v>
      </c>
      <c r="AD173" s="954">
        <f t="shared" si="58"/>
        <v>27500</v>
      </c>
      <c r="AE173" s="954">
        <f t="shared" si="58"/>
        <v>26812.5</v>
      </c>
      <c r="AF173" s="954">
        <f t="shared" si="58"/>
        <v>26125</v>
      </c>
      <c r="AG173" s="954">
        <f t="shared" si="58"/>
        <v>25437.5</v>
      </c>
      <c r="AH173" s="954">
        <f t="shared" si="58"/>
        <v>24750</v>
      </c>
      <c r="AI173" s="954">
        <f t="shared" si="58"/>
        <v>24062.5</v>
      </c>
      <c r="AJ173" s="954">
        <f t="shared" si="58"/>
        <v>23375</v>
      </c>
      <c r="AK173" s="954">
        <f t="shared" si="58"/>
        <v>22687.5</v>
      </c>
      <c r="AL173" s="954">
        <f t="shared" si="59"/>
        <v>14437.5</v>
      </c>
      <c r="AM173" s="954">
        <f t="shared" si="59"/>
        <v>6187.5</v>
      </c>
      <c r="AN173" s="954">
        <f t="shared" si="59"/>
        <v>0</v>
      </c>
      <c r="AO173" s="954">
        <f t="shared" si="59"/>
        <v>0</v>
      </c>
      <c r="AQ173" s="954">
        <f t="shared" si="60"/>
        <v>8250</v>
      </c>
      <c r="AR173" s="954">
        <f t="shared" si="61"/>
        <v>8250</v>
      </c>
      <c r="AS173" s="954">
        <f t="shared" si="61"/>
        <v>8250</v>
      </c>
      <c r="AT173" s="954">
        <f t="shared" si="61"/>
        <v>6187.5</v>
      </c>
      <c r="AU173" s="954">
        <f t="shared" si="61"/>
        <v>0</v>
      </c>
    </row>
    <row r="174" spans="2:216">
      <c r="B174" s="937">
        <v>11</v>
      </c>
      <c r="C174" s="951" t="s">
        <v>602</v>
      </c>
      <c r="D174" s="938">
        <v>10375.44</v>
      </c>
      <c r="E174" s="953">
        <v>38831</v>
      </c>
      <c r="F174" s="937">
        <v>5</v>
      </c>
      <c r="G174" s="937">
        <v>1.67</v>
      </c>
      <c r="H174" s="938">
        <v>172.92</v>
      </c>
      <c r="I174" s="938">
        <v>0</v>
      </c>
      <c r="J174" s="938">
        <v>0</v>
      </c>
      <c r="K174" s="954">
        <f t="shared" si="55"/>
        <v>0</v>
      </c>
      <c r="L174" s="954">
        <f t="shared" si="56"/>
        <v>0</v>
      </c>
      <c r="M174" s="954">
        <f t="shared" si="62"/>
        <v>0</v>
      </c>
      <c r="N174" s="954">
        <f t="shared" si="57"/>
        <v>0</v>
      </c>
      <c r="O174" s="954">
        <f t="shared" si="57"/>
        <v>0</v>
      </c>
      <c r="P174" s="954">
        <f t="shared" si="57"/>
        <v>0</v>
      </c>
      <c r="Q174" s="954">
        <f t="shared" si="57"/>
        <v>0</v>
      </c>
      <c r="R174" s="954">
        <f t="shared" si="57"/>
        <v>0</v>
      </c>
      <c r="S174" s="954">
        <f t="shared" si="57"/>
        <v>0</v>
      </c>
      <c r="T174" s="954">
        <f t="shared" si="57"/>
        <v>0</v>
      </c>
      <c r="U174" s="954">
        <f t="shared" si="57"/>
        <v>0</v>
      </c>
      <c r="V174" s="954">
        <f t="shared" si="57"/>
        <v>0</v>
      </c>
      <c r="W174" s="954">
        <f t="shared" si="57"/>
        <v>0</v>
      </c>
      <c r="X174" s="954">
        <f t="shared" si="57"/>
        <v>0</v>
      </c>
      <c r="Y174" s="954">
        <f t="shared" si="57"/>
        <v>0</v>
      </c>
      <c r="Z174" s="954">
        <f t="shared" si="57"/>
        <v>0</v>
      </c>
      <c r="AA174" s="954">
        <f t="shared" si="57"/>
        <v>0</v>
      </c>
      <c r="AB174" s="954">
        <f t="shared" si="57"/>
        <v>0</v>
      </c>
      <c r="AC174" s="954">
        <f t="shared" si="57"/>
        <v>0</v>
      </c>
      <c r="AD174" s="954">
        <f t="shared" si="58"/>
        <v>0</v>
      </c>
      <c r="AE174" s="954">
        <f t="shared" si="58"/>
        <v>0</v>
      </c>
      <c r="AF174" s="954">
        <f t="shared" si="58"/>
        <v>0</v>
      </c>
      <c r="AG174" s="954">
        <f t="shared" si="58"/>
        <v>0</v>
      </c>
      <c r="AH174" s="954">
        <f t="shared" si="58"/>
        <v>0</v>
      </c>
      <c r="AI174" s="954">
        <f t="shared" si="58"/>
        <v>0</v>
      </c>
      <c r="AJ174" s="954">
        <f t="shared" si="58"/>
        <v>0</v>
      </c>
      <c r="AK174" s="954">
        <f t="shared" si="58"/>
        <v>0</v>
      </c>
      <c r="AL174" s="954">
        <f t="shared" si="59"/>
        <v>0</v>
      </c>
      <c r="AM174" s="954">
        <f t="shared" si="59"/>
        <v>0</v>
      </c>
      <c r="AN174" s="954">
        <f t="shared" si="59"/>
        <v>0</v>
      </c>
      <c r="AO174" s="954">
        <f t="shared" si="59"/>
        <v>0</v>
      </c>
      <c r="AQ174" s="954">
        <f t="shared" si="60"/>
        <v>0</v>
      </c>
      <c r="AR174" s="954">
        <f t="shared" si="61"/>
        <v>0</v>
      </c>
      <c r="AS174" s="954">
        <f t="shared" si="61"/>
        <v>0</v>
      </c>
      <c r="AT174" s="954">
        <f t="shared" si="61"/>
        <v>0</v>
      </c>
      <c r="AU174" s="954">
        <f t="shared" si="61"/>
        <v>0</v>
      </c>
    </row>
    <row r="175" spans="2:216">
      <c r="B175" s="937">
        <v>12</v>
      </c>
      <c r="C175" s="951" t="s">
        <v>602</v>
      </c>
      <c r="D175" s="938">
        <v>10375.44</v>
      </c>
      <c r="E175" s="953">
        <v>38831</v>
      </c>
      <c r="F175" s="937">
        <v>5</v>
      </c>
      <c r="G175" s="937">
        <v>1.67</v>
      </c>
      <c r="H175" s="938">
        <v>172.92</v>
      </c>
      <c r="I175" s="938">
        <v>0</v>
      </c>
      <c r="J175" s="938">
        <v>0</v>
      </c>
      <c r="K175" s="954">
        <f t="shared" si="55"/>
        <v>0</v>
      </c>
      <c r="L175" s="954">
        <f t="shared" si="56"/>
        <v>0</v>
      </c>
      <c r="M175" s="954">
        <f t="shared" si="62"/>
        <v>0</v>
      </c>
      <c r="N175" s="954">
        <f t="shared" si="57"/>
        <v>0</v>
      </c>
      <c r="O175" s="954">
        <f t="shared" si="57"/>
        <v>0</v>
      </c>
      <c r="P175" s="954">
        <f t="shared" si="57"/>
        <v>0</v>
      </c>
      <c r="Q175" s="954">
        <f t="shared" si="57"/>
        <v>0</v>
      </c>
      <c r="R175" s="954">
        <f t="shared" si="57"/>
        <v>0</v>
      </c>
      <c r="S175" s="954">
        <f t="shared" si="57"/>
        <v>0</v>
      </c>
      <c r="T175" s="954">
        <f t="shared" si="57"/>
        <v>0</v>
      </c>
      <c r="U175" s="954">
        <f t="shared" si="57"/>
        <v>0</v>
      </c>
      <c r="V175" s="954">
        <f t="shared" si="57"/>
        <v>0</v>
      </c>
      <c r="W175" s="954">
        <f t="shared" si="57"/>
        <v>0</v>
      </c>
      <c r="X175" s="954">
        <f t="shared" si="57"/>
        <v>0</v>
      </c>
      <c r="Y175" s="954">
        <f t="shared" si="57"/>
        <v>0</v>
      </c>
      <c r="Z175" s="954">
        <f t="shared" si="57"/>
        <v>0</v>
      </c>
      <c r="AA175" s="954">
        <f t="shared" si="57"/>
        <v>0</v>
      </c>
      <c r="AB175" s="954">
        <f t="shared" si="57"/>
        <v>0</v>
      </c>
      <c r="AC175" s="954">
        <f t="shared" si="57"/>
        <v>0</v>
      </c>
      <c r="AD175" s="954">
        <f t="shared" si="58"/>
        <v>0</v>
      </c>
      <c r="AE175" s="954">
        <f t="shared" si="58"/>
        <v>0</v>
      </c>
      <c r="AF175" s="954">
        <f t="shared" si="58"/>
        <v>0</v>
      </c>
      <c r="AG175" s="954">
        <f t="shared" si="58"/>
        <v>0</v>
      </c>
      <c r="AH175" s="954">
        <f t="shared" si="58"/>
        <v>0</v>
      </c>
      <c r="AI175" s="954">
        <f t="shared" si="58"/>
        <v>0</v>
      </c>
      <c r="AJ175" s="954">
        <f t="shared" si="58"/>
        <v>0</v>
      </c>
      <c r="AK175" s="954">
        <f t="shared" si="58"/>
        <v>0</v>
      </c>
      <c r="AL175" s="954">
        <f t="shared" si="59"/>
        <v>0</v>
      </c>
      <c r="AM175" s="954">
        <f t="shared" si="59"/>
        <v>0</v>
      </c>
      <c r="AN175" s="954">
        <f t="shared" si="59"/>
        <v>0</v>
      </c>
      <c r="AO175" s="954">
        <f t="shared" si="59"/>
        <v>0</v>
      </c>
      <c r="AQ175" s="954">
        <f t="shared" si="60"/>
        <v>0</v>
      </c>
      <c r="AR175" s="954">
        <f t="shared" si="61"/>
        <v>0</v>
      </c>
      <c r="AS175" s="954">
        <f t="shared" si="61"/>
        <v>0</v>
      </c>
      <c r="AT175" s="954">
        <f t="shared" si="61"/>
        <v>0</v>
      </c>
      <c r="AU175" s="954">
        <f t="shared" si="61"/>
        <v>0</v>
      </c>
    </row>
    <row r="176" spans="2:216">
      <c r="B176" s="937">
        <v>13</v>
      </c>
      <c r="C176" s="951" t="s">
        <v>603</v>
      </c>
      <c r="D176" s="938">
        <v>142355.93</v>
      </c>
      <c r="E176" s="953">
        <v>41365</v>
      </c>
      <c r="F176" s="937">
        <v>10</v>
      </c>
      <c r="G176" s="937">
        <v>0.83</v>
      </c>
      <c r="H176" s="938">
        <v>1186.3</v>
      </c>
      <c r="I176" s="938">
        <v>132865.53</v>
      </c>
      <c r="J176" s="938">
        <v>14235.59</v>
      </c>
      <c r="K176" s="954">
        <f t="shared" si="55"/>
        <v>142355.93</v>
      </c>
      <c r="L176" s="954">
        <f t="shared" si="56"/>
        <v>1186.2994166666665</v>
      </c>
      <c r="M176" s="954">
        <f t="shared" si="62"/>
        <v>104394.34400000001</v>
      </c>
      <c r="N176" s="954">
        <f t="shared" si="57"/>
        <v>103208.04458333335</v>
      </c>
      <c r="O176" s="954">
        <f t="shared" si="57"/>
        <v>102021.74516666669</v>
      </c>
      <c r="P176" s="954">
        <f t="shared" si="57"/>
        <v>100835.44575000003</v>
      </c>
      <c r="Q176" s="954">
        <f t="shared" si="57"/>
        <v>99649.146333333367</v>
      </c>
      <c r="R176" s="954">
        <f t="shared" si="57"/>
        <v>98462.846916666706</v>
      </c>
      <c r="S176" s="954">
        <f t="shared" si="57"/>
        <v>97276.547500000044</v>
      </c>
      <c r="T176" s="954">
        <f t="shared" si="57"/>
        <v>96090.248083333383</v>
      </c>
      <c r="U176" s="954">
        <f t="shared" si="57"/>
        <v>94903.948666666722</v>
      </c>
      <c r="V176" s="954">
        <f t="shared" si="57"/>
        <v>93717.64925000006</v>
      </c>
      <c r="W176" s="954">
        <f t="shared" si="57"/>
        <v>92531.349833333399</v>
      </c>
      <c r="X176" s="954">
        <f t="shared" si="57"/>
        <v>91345.050416666738</v>
      </c>
      <c r="Y176" s="954">
        <f t="shared" si="57"/>
        <v>90158.751000000077</v>
      </c>
      <c r="Z176" s="954">
        <f t="shared" si="57"/>
        <v>88972.451583333415</v>
      </c>
      <c r="AA176" s="954">
        <f t="shared" si="57"/>
        <v>87786.152166666754</v>
      </c>
      <c r="AB176" s="954">
        <f t="shared" si="57"/>
        <v>86599.852750000093</v>
      </c>
      <c r="AC176" s="954">
        <f t="shared" si="57"/>
        <v>85413.553333333432</v>
      </c>
      <c r="AD176" s="954">
        <f t="shared" si="58"/>
        <v>84227.25391666677</v>
      </c>
      <c r="AE176" s="954">
        <f t="shared" si="58"/>
        <v>83040.954500000109</v>
      </c>
      <c r="AF176" s="954">
        <f t="shared" si="58"/>
        <v>81854.655083333448</v>
      </c>
      <c r="AG176" s="954">
        <f t="shared" si="58"/>
        <v>80668.355666666786</v>
      </c>
      <c r="AH176" s="954">
        <f t="shared" si="58"/>
        <v>79482.056250000125</v>
      </c>
      <c r="AI176" s="954">
        <f t="shared" si="58"/>
        <v>78295.756833333464</v>
      </c>
      <c r="AJ176" s="954">
        <f t="shared" si="58"/>
        <v>77109.457416666803</v>
      </c>
      <c r="AK176" s="954">
        <f t="shared" si="58"/>
        <v>75923.158000000141</v>
      </c>
      <c r="AL176" s="954">
        <f t="shared" si="59"/>
        <v>61687.565000000148</v>
      </c>
      <c r="AM176" s="954">
        <f t="shared" si="59"/>
        <v>47451.972000000154</v>
      </c>
      <c r="AN176" s="954">
        <f t="shared" si="59"/>
        <v>33216.379000000161</v>
      </c>
      <c r="AO176" s="954">
        <f t="shared" si="59"/>
        <v>18980.786000000164</v>
      </c>
      <c r="AQ176" s="954">
        <f t="shared" si="60"/>
        <v>14235.592999999935</v>
      </c>
      <c r="AR176" s="954">
        <f t="shared" si="61"/>
        <v>14235.592999999993</v>
      </c>
      <c r="AS176" s="954">
        <f t="shared" si="61"/>
        <v>14235.592999999993</v>
      </c>
      <c r="AT176" s="954">
        <f t="shared" si="61"/>
        <v>14235.592999999993</v>
      </c>
      <c r="AU176" s="954">
        <f t="shared" si="61"/>
        <v>14235.592999999997</v>
      </c>
    </row>
    <row r="177" spans="2:47">
      <c r="B177" s="937">
        <v>14</v>
      </c>
      <c r="C177" s="951" t="s">
        <v>604</v>
      </c>
      <c r="D177" s="938">
        <v>16756</v>
      </c>
      <c r="E177" s="953">
        <v>38108</v>
      </c>
      <c r="F177" s="937">
        <v>11</v>
      </c>
      <c r="G177" s="937">
        <v>0.76</v>
      </c>
      <c r="H177" s="938">
        <v>126.94</v>
      </c>
      <c r="I177" s="938">
        <v>2157.9699999999998</v>
      </c>
      <c r="J177" s="938">
        <v>1523.27</v>
      </c>
      <c r="K177" s="954">
        <f t="shared" si="55"/>
        <v>0</v>
      </c>
      <c r="L177" s="954">
        <f t="shared" si="56"/>
        <v>0</v>
      </c>
      <c r="M177" s="954">
        <f t="shared" si="62"/>
        <v>0</v>
      </c>
      <c r="N177" s="954">
        <f t="shared" si="57"/>
        <v>0</v>
      </c>
      <c r="O177" s="954">
        <f t="shared" si="57"/>
        <v>0</v>
      </c>
      <c r="P177" s="954">
        <f t="shared" si="57"/>
        <v>0</v>
      </c>
      <c r="Q177" s="954">
        <f t="shared" si="57"/>
        <v>0</v>
      </c>
      <c r="R177" s="954">
        <f t="shared" si="57"/>
        <v>0</v>
      </c>
      <c r="S177" s="954">
        <f t="shared" si="57"/>
        <v>0</v>
      </c>
      <c r="T177" s="954">
        <f t="shared" si="57"/>
        <v>0</v>
      </c>
      <c r="U177" s="954">
        <f t="shared" si="57"/>
        <v>0</v>
      </c>
      <c r="V177" s="954">
        <f t="shared" si="57"/>
        <v>0</v>
      </c>
      <c r="W177" s="954">
        <f t="shared" si="57"/>
        <v>0</v>
      </c>
      <c r="X177" s="954">
        <f t="shared" si="57"/>
        <v>0</v>
      </c>
      <c r="Y177" s="954">
        <f t="shared" si="57"/>
        <v>0</v>
      </c>
      <c r="Z177" s="954">
        <f t="shared" si="57"/>
        <v>0</v>
      </c>
      <c r="AA177" s="954">
        <f t="shared" si="57"/>
        <v>0</v>
      </c>
      <c r="AB177" s="954">
        <f t="shared" si="57"/>
        <v>0</v>
      </c>
      <c r="AC177" s="954">
        <f t="shared" si="57"/>
        <v>0</v>
      </c>
      <c r="AD177" s="954">
        <f t="shared" si="58"/>
        <v>0</v>
      </c>
      <c r="AE177" s="954">
        <f t="shared" si="58"/>
        <v>0</v>
      </c>
      <c r="AF177" s="954">
        <f t="shared" si="58"/>
        <v>0</v>
      </c>
      <c r="AG177" s="954">
        <f t="shared" si="58"/>
        <v>0</v>
      </c>
      <c r="AH177" s="954">
        <f t="shared" si="58"/>
        <v>0</v>
      </c>
      <c r="AI177" s="954">
        <f t="shared" si="58"/>
        <v>0</v>
      </c>
      <c r="AJ177" s="954">
        <f t="shared" si="58"/>
        <v>0</v>
      </c>
      <c r="AK177" s="954">
        <f t="shared" si="58"/>
        <v>0</v>
      </c>
      <c r="AL177" s="954">
        <f t="shared" si="59"/>
        <v>0</v>
      </c>
      <c r="AM177" s="954">
        <f t="shared" si="59"/>
        <v>0</v>
      </c>
      <c r="AN177" s="954">
        <f t="shared" si="59"/>
        <v>0</v>
      </c>
      <c r="AO177" s="954">
        <f t="shared" si="59"/>
        <v>0</v>
      </c>
      <c r="AQ177" s="954">
        <f t="shared" si="60"/>
        <v>0</v>
      </c>
      <c r="AR177" s="954">
        <f t="shared" si="61"/>
        <v>0</v>
      </c>
      <c r="AS177" s="954">
        <f t="shared" si="61"/>
        <v>0</v>
      </c>
      <c r="AT177" s="954">
        <f t="shared" si="61"/>
        <v>0</v>
      </c>
      <c r="AU177" s="954">
        <f t="shared" si="61"/>
        <v>0</v>
      </c>
    </row>
    <row r="178" spans="2:47">
      <c r="B178" s="937">
        <v>15</v>
      </c>
      <c r="C178" s="951" t="s">
        <v>605</v>
      </c>
      <c r="D178" s="938">
        <v>29500</v>
      </c>
      <c r="E178" s="953">
        <v>40288</v>
      </c>
      <c r="F178" s="937">
        <v>10</v>
      </c>
      <c r="G178" s="937">
        <v>0.83</v>
      </c>
      <c r="H178" s="938">
        <v>245.83</v>
      </c>
      <c r="I178" s="938">
        <v>18929.169999999998</v>
      </c>
      <c r="J178" s="938">
        <v>2950</v>
      </c>
      <c r="K178" s="954">
        <f t="shared" si="55"/>
        <v>0</v>
      </c>
      <c r="L178" s="954">
        <f t="shared" si="56"/>
        <v>0</v>
      </c>
      <c r="M178" s="954">
        <f t="shared" si="62"/>
        <v>0</v>
      </c>
      <c r="N178" s="954">
        <f t="shared" si="57"/>
        <v>0</v>
      </c>
      <c r="O178" s="954">
        <f t="shared" si="57"/>
        <v>0</v>
      </c>
      <c r="P178" s="954">
        <f t="shared" si="57"/>
        <v>0</v>
      </c>
      <c r="Q178" s="954">
        <f t="shared" si="57"/>
        <v>0</v>
      </c>
      <c r="R178" s="954">
        <f t="shared" si="57"/>
        <v>0</v>
      </c>
      <c r="S178" s="954">
        <f t="shared" si="57"/>
        <v>0</v>
      </c>
      <c r="T178" s="954">
        <f t="shared" si="57"/>
        <v>0</v>
      </c>
      <c r="U178" s="954">
        <f t="shared" si="57"/>
        <v>0</v>
      </c>
      <c r="V178" s="954">
        <f t="shared" si="57"/>
        <v>0</v>
      </c>
      <c r="W178" s="954">
        <f t="shared" si="57"/>
        <v>0</v>
      </c>
      <c r="X178" s="954">
        <f t="shared" si="57"/>
        <v>0</v>
      </c>
      <c r="Y178" s="954">
        <f t="shared" si="57"/>
        <v>0</v>
      </c>
      <c r="Z178" s="954">
        <f t="shared" si="57"/>
        <v>0</v>
      </c>
      <c r="AA178" s="954">
        <f t="shared" si="57"/>
        <v>0</v>
      </c>
      <c r="AB178" s="954">
        <f t="shared" si="57"/>
        <v>0</v>
      </c>
      <c r="AC178" s="954">
        <f t="shared" si="57"/>
        <v>0</v>
      </c>
      <c r="AD178" s="954">
        <f t="shared" si="58"/>
        <v>0</v>
      </c>
      <c r="AE178" s="954">
        <f t="shared" si="58"/>
        <v>0</v>
      </c>
      <c r="AF178" s="954">
        <f t="shared" si="58"/>
        <v>0</v>
      </c>
      <c r="AG178" s="954">
        <f t="shared" si="58"/>
        <v>0</v>
      </c>
      <c r="AH178" s="954">
        <f t="shared" si="58"/>
        <v>0</v>
      </c>
      <c r="AI178" s="954">
        <f t="shared" si="58"/>
        <v>0</v>
      </c>
      <c r="AJ178" s="954">
        <f t="shared" si="58"/>
        <v>0</v>
      </c>
      <c r="AK178" s="954">
        <f t="shared" si="58"/>
        <v>0</v>
      </c>
      <c r="AL178" s="954">
        <f t="shared" si="59"/>
        <v>0</v>
      </c>
      <c r="AM178" s="954">
        <f t="shared" si="59"/>
        <v>0</v>
      </c>
      <c r="AN178" s="954">
        <f t="shared" si="59"/>
        <v>0</v>
      </c>
      <c r="AO178" s="954">
        <f t="shared" si="59"/>
        <v>0</v>
      </c>
      <c r="AQ178" s="954">
        <f t="shared" si="60"/>
        <v>0</v>
      </c>
      <c r="AR178" s="954">
        <f t="shared" si="61"/>
        <v>0</v>
      </c>
      <c r="AS178" s="954">
        <f t="shared" si="61"/>
        <v>0</v>
      </c>
      <c r="AT178" s="954">
        <f t="shared" si="61"/>
        <v>0</v>
      </c>
      <c r="AU178" s="954">
        <f t="shared" si="61"/>
        <v>0</v>
      </c>
    </row>
    <row r="179" spans="2:47">
      <c r="B179" s="937">
        <v>16</v>
      </c>
      <c r="C179" s="951" t="s">
        <v>606</v>
      </c>
      <c r="D179" s="938">
        <v>15050</v>
      </c>
      <c r="E179" s="953">
        <v>40288</v>
      </c>
      <c r="F179" s="937">
        <v>10</v>
      </c>
      <c r="G179" s="937">
        <v>0.83</v>
      </c>
      <c r="H179" s="938">
        <v>125.42</v>
      </c>
      <c r="I179" s="938">
        <v>9657.08</v>
      </c>
      <c r="J179" s="938">
        <v>1505</v>
      </c>
      <c r="K179" s="954">
        <f t="shared" si="55"/>
        <v>0</v>
      </c>
      <c r="L179" s="954">
        <f t="shared" si="56"/>
        <v>0</v>
      </c>
      <c r="M179" s="954">
        <f t="shared" si="62"/>
        <v>0</v>
      </c>
      <c r="N179" s="954">
        <f t="shared" si="57"/>
        <v>0</v>
      </c>
      <c r="O179" s="954">
        <f t="shared" si="57"/>
        <v>0</v>
      </c>
      <c r="P179" s="954">
        <f t="shared" si="57"/>
        <v>0</v>
      </c>
      <c r="Q179" s="954">
        <f t="shared" si="57"/>
        <v>0</v>
      </c>
      <c r="R179" s="954">
        <f t="shared" si="57"/>
        <v>0</v>
      </c>
      <c r="S179" s="954">
        <f t="shared" si="57"/>
        <v>0</v>
      </c>
      <c r="T179" s="954">
        <f t="shared" si="57"/>
        <v>0</v>
      </c>
      <c r="U179" s="954">
        <f t="shared" si="57"/>
        <v>0</v>
      </c>
      <c r="V179" s="954">
        <f t="shared" si="57"/>
        <v>0</v>
      </c>
      <c r="W179" s="954">
        <f t="shared" si="57"/>
        <v>0</v>
      </c>
      <c r="X179" s="954">
        <f t="shared" si="57"/>
        <v>0</v>
      </c>
      <c r="Y179" s="954">
        <f t="shared" si="57"/>
        <v>0</v>
      </c>
      <c r="Z179" s="954">
        <f t="shared" si="57"/>
        <v>0</v>
      </c>
      <c r="AA179" s="954">
        <f t="shared" si="57"/>
        <v>0</v>
      </c>
      <c r="AB179" s="954">
        <f t="shared" si="57"/>
        <v>0</v>
      </c>
      <c r="AC179" s="954">
        <f t="shared" si="57"/>
        <v>0</v>
      </c>
      <c r="AD179" s="954">
        <f t="shared" si="58"/>
        <v>0</v>
      </c>
      <c r="AE179" s="954">
        <f t="shared" si="58"/>
        <v>0</v>
      </c>
      <c r="AF179" s="954">
        <f t="shared" si="58"/>
        <v>0</v>
      </c>
      <c r="AG179" s="954">
        <f t="shared" si="58"/>
        <v>0</v>
      </c>
      <c r="AH179" s="954">
        <f t="shared" si="58"/>
        <v>0</v>
      </c>
      <c r="AI179" s="954">
        <f t="shared" si="58"/>
        <v>0</v>
      </c>
      <c r="AJ179" s="954">
        <f t="shared" si="58"/>
        <v>0</v>
      </c>
      <c r="AK179" s="954">
        <f t="shared" si="58"/>
        <v>0</v>
      </c>
      <c r="AL179" s="954">
        <f t="shared" si="59"/>
        <v>0</v>
      </c>
      <c r="AM179" s="954">
        <f t="shared" si="59"/>
        <v>0</v>
      </c>
      <c r="AN179" s="954">
        <f t="shared" si="59"/>
        <v>0</v>
      </c>
      <c r="AO179" s="954">
        <f t="shared" si="59"/>
        <v>0</v>
      </c>
      <c r="AQ179" s="954">
        <f t="shared" si="60"/>
        <v>0</v>
      </c>
      <c r="AR179" s="954">
        <f t="shared" si="61"/>
        <v>0</v>
      </c>
      <c r="AS179" s="954">
        <f t="shared" si="61"/>
        <v>0</v>
      </c>
      <c r="AT179" s="954">
        <f t="shared" si="61"/>
        <v>0</v>
      </c>
      <c r="AU179" s="954">
        <f t="shared" si="61"/>
        <v>0</v>
      </c>
    </row>
    <row r="180" spans="2:47">
      <c r="B180" s="937">
        <v>17</v>
      </c>
      <c r="C180" s="951" t="s">
        <v>607</v>
      </c>
      <c r="D180" s="938">
        <v>30052.54</v>
      </c>
      <c r="E180" s="953">
        <v>41000</v>
      </c>
      <c r="F180" s="937">
        <v>3</v>
      </c>
      <c r="G180" s="937">
        <v>2.78</v>
      </c>
      <c r="H180" s="938">
        <v>834.79</v>
      </c>
      <c r="I180" s="938">
        <v>13356.68</v>
      </c>
      <c r="J180" s="938">
        <v>10017.51</v>
      </c>
      <c r="K180" s="954">
        <f t="shared" si="55"/>
        <v>0</v>
      </c>
      <c r="L180" s="954">
        <f t="shared" si="56"/>
        <v>0</v>
      </c>
      <c r="M180" s="954">
        <f t="shared" si="62"/>
        <v>0</v>
      </c>
      <c r="N180" s="954">
        <f t="shared" ref="N180:AC195" si="63">IF(M180-$L180&gt;0,M180-$L180,0)</f>
        <v>0</v>
      </c>
      <c r="O180" s="954">
        <f t="shared" si="63"/>
        <v>0</v>
      </c>
      <c r="P180" s="954">
        <f t="shared" si="63"/>
        <v>0</v>
      </c>
      <c r="Q180" s="954">
        <f t="shared" si="63"/>
        <v>0</v>
      </c>
      <c r="R180" s="954">
        <f t="shared" si="63"/>
        <v>0</v>
      </c>
      <c r="S180" s="954">
        <f t="shared" si="63"/>
        <v>0</v>
      </c>
      <c r="T180" s="954">
        <f t="shared" si="63"/>
        <v>0</v>
      </c>
      <c r="U180" s="954">
        <f t="shared" si="63"/>
        <v>0</v>
      </c>
      <c r="V180" s="954">
        <f t="shared" si="63"/>
        <v>0</v>
      </c>
      <c r="W180" s="954">
        <f t="shared" si="63"/>
        <v>0</v>
      </c>
      <c r="X180" s="954">
        <f t="shared" si="63"/>
        <v>0</v>
      </c>
      <c r="Y180" s="954">
        <f t="shared" si="63"/>
        <v>0</v>
      </c>
      <c r="Z180" s="954">
        <f t="shared" si="63"/>
        <v>0</v>
      </c>
      <c r="AA180" s="954">
        <f t="shared" si="63"/>
        <v>0</v>
      </c>
      <c r="AB180" s="954">
        <f t="shared" si="63"/>
        <v>0</v>
      </c>
      <c r="AC180" s="954">
        <f t="shared" si="63"/>
        <v>0</v>
      </c>
      <c r="AD180" s="954">
        <f t="shared" ref="AD180:AK194" si="64">IF(AC180-$L180&gt;0,AC180-$L180,0)</f>
        <v>0</v>
      </c>
      <c r="AE180" s="954">
        <f t="shared" si="64"/>
        <v>0</v>
      </c>
      <c r="AF180" s="954">
        <f t="shared" si="64"/>
        <v>0</v>
      </c>
      <c r="AG180" s="954">
        <f t="shared" si="64"/>
        <v>0</v>
      </c>
      <c r="AH180" s="954">
        <f t="shared" si="64"/>
        <v>0</v>
      </c>
      <c r="AI180" s="954">
        <f t="shared" si="64"/>
        <v>0</v>
      </c>
      <c r="AJ180" s="954">
        <f t="shared" si="64"/>
        <v>0</v>
      </c>
      <c r="AK180" s="954">
        <f t="shared" si="64"/>
        <v>0</v>
      </c>
      <c r="AL180" s="954">
        <f t="shared" si="59"/>
        <v>0</v>
      </c>
      <c r="AM180" s="954">
        <f t="shared" si="59"/>
        <v>0</v>
      </c>
      <c r="AN180" s="954">
        <f t="shared" si="59"/>
        <v>0</v>
      </c>
      <c r="AO180" s="954">
        <f t="shared" si="59"/>
        <v>0</v>
      </c>
      <c r="AQ180" s="954">
        <f t="shared" si="60"/>
        <v>0</v>
      </c>
      <c r="AR180" s="954">
        <f t="shared" si="61"/>
        <v>0</v>
      </c>
      <c r="AS180" s="954">
        <f t="shared" si="61"/>
        <v>0</v>
      </c>
      <c r="AT180" s="954">
        <f t="shared" si="61"/>
        <v>0</v>
      </c>
      <c r="AU180" s="954">
        <f t="shared" si="61"/>
        <v>0</v>
      </c>
    </row>
    <row r="181" spans="2:47">
      <c r="B181" s="937">
        <v>18</v>
      </c>
      <c r="C181" s="951" t="s">
        <v>608</v>
      </c>
      <c r="D181" s="938">
        <v>22575</v>
      </c>
      <c r="E181" s="953">
        <v>40848</v>
      </c>
      <c r="F181" s="937">
        <v>2</v>
      </c>
      <c r="G181" s="937">
        <v>4.17</v>
      </c>
      <c r="H181" s="938">
        <v>940.63</v>
      </c>
      <c r="I181" s="938">
        <v>0</v>
      </c>
      <c r="J181" s="938">
        <v>0</v>
      </c>
      <c r="K181" s="954">
        <f t="shared" si="55"/>
        <v>0</v>
      </c>
      <c r="L181" s="954">
        <f t="shared" si="56"/>
        <v>0</v>
      </c>
      <c r="M181" s="954">
        <f t="shared" si="62"/>
        <v>0</v>
      </c>
      <c r="N181" s="954">
        <f t="shared" si="63"/>
        <v>0</v>
      </c>
      <c r="O181" s="954">
        <f t="shared" si="63"/>
        <v>0</v>
      </c>
      <c r="P181" s="954">
        <f t="shared" si="63"/>
        <v>0</v>
      </c>
      <c r="Q181" s="954">
        <f t="shared" si="63"/>
        <v>0</v>
      </c>
      <c r="R181" s="954">
        <f t="shared" si="63"/>
        <v>0</v>
      </c>
      <c r="S181" s="954">
        <f t="shared" si="63"/>
        <v>0</v>
      </c>
      <c r="T181" s="954">
        <f t="shared" si="63"/>
        <v>0</v>
      </c>
      <c r="U181" s="954">
        <f t="shared" si="63"/>
        <v>0</v>
      </c>
      <c r="V181" s="954">
        <f t="shared" si="63"/>
        <v>0</v>
      </c>
      <c r="W181" s="954">
        <f t="shared" si="63"/>
        <v>0</v>
      </c>
      <c r="X181" s="954">
        <f t="shared" si="63"/>
        <v>0</v>
      </c>
      <c r="Y181" s="954">
        <f t="shared" si="63"/>
        <v>0</v>
      </c>
      <c r="Z181" s="954">
        <f t="shared" si="63"/>
        <v>0</v>
      </c>
      <c r="AA181" s="954">
        <f t="shared" si="63"/>
        <v>0</v>
      </c>
      <c r="AB181" s="954">
        <f t="shared" si="63"/>
        <v>0</v>
      </c>
      <c r="AC181" s="954">
        <f t="shared" si="63"/>
        <v>0</v>
      </c>
      <c r="AD181" s="954">
        <f t="shared" si="64"/>
        <v>0</v>
      </c>
      <c r="AE181" s="954">
        <f t="shared" si="64"/>
        <v>0</v>
      </c>
      <c r="AF181" s="954">
        <f t="shared" si="64"/>
        <v>0</v>
      </c>
      <c r="AG181" s="954">
        <f t="shared" si="64"/>
        <v>0</v>
      </c>
      <c r="AH181" s="954">
        <f t="shared" si="64"/>
        <v>0</v>
      </c>
      <c r="AI181" s="954">
        <f t="shared" si="64"/>
        <v>0</v>
      </c>
      <c r="AJ181" s="954">
        <f t="shared" si="64"/>
        <v>0</v>
      </c>
      <c r="AK181" s="954">
        <f t="shared" si="64"/>
        <v>0</v>
      </c>
      <c r="AL181" s="954">
        <f t="shared" si="59"/>
        <v>0</v>
      </c>
      <c r="AM181" s="954">
        <f t="shared" si="59"/>
        <v>0</v>
      </c>
      <c r="AN181" s="954">
        <f t="shared" si="59"/>
        <v>0</v>
      </c>
      <c r="AO181" s="954">
        <f t="shared" si="59"/>
        <v>0</v>
      </c>
      <c r="AQ181" s="954">
        <f t="shared" si="60"/>
        <v>0</v>
      </c>
      <c r="AR181" s="954">
        <f t="shared" si="61"/>
        <v>0</v>
      </c>
      <c r="AS181" s="954">
        <f t="shared" si="61"/>
        <v>0</v>
      </c>
      <c r="AT181" s="954">
        <f t="shared" si="61"/>
        <v>0</v>
      </c>
      <c r="AU181" s="954">
        <f t="shared" si="61"/>
        <v>0</v>
      </c>
    </row>
    <row r="182" spans="2:47">
      <c r="B182" s="937">
        <v>19</v>
      </c>
      <c r="C182" s="951" t="s">
        <v>609</v>
      </c>
      <c r="D182" s="938">
        <v>17562.95</v>
      </c>
      <c r="E182" s="953">
        <v>39478</v>
      </c>
      <c r="F182" s="937">
        <v>7</v>
      </c>
      <c r="G182" s="937">
        <v>1.19</v>
      </c>
      <c r="H182" s="938">
        <v>209.08</v>
      </c>
      <c r="I182" s="938">
        <v>2718.08</v>
      </c>
      <c r="J182" s="938">
        <v>2508.9899999999998</v>
      </c>
      <c r="K182" s="954">
        <f t="shared" si="55"/>
        <v>0</v>
      </c>
      <c r="L182" s="954">
        <f t="shared" si="56"/>
        <v>0</v>
      </c>
      <c r="M182" s="954">
        <f t="shared" si="62"/>
        <v>0</v>
      </c>
      <c r="N182" s="954">
        <f t="shared" si="63"/>
        <v>0</v>
      </c>
      <c r="O182" s="954">
        <f t="shared" si="63"/>
        <v>0</v>
      </c>
      <c r="P182" s="954">
        <f t="shared" si="63"/>
        <v>0</v>
      </c>
      <c r="Q182" s="954">
        <f t="shared" si="63"/>
        <v>0</v>
      </c>
      <c r="R182" s="954">
        <f t="shared" si="63"/>
        <v>0</v>
      </c>
      <c r="S182" s="954">
        <f t="shared" si="63"/>
        <v>0</v>
      </c>
      <c r="T182" s="954">
        <f t="shared" si="63"/>
        <v>0</v>
      </c>
      <c r="U182" s="954">
        <f t="shared" si="63"/>
        <v>0</v>
      </c>
      <c r="V182" s="954">
        <f t="shared" si="63"/>
        <v>0</v>
      </c>
      <c r="W182" s="954">
        <f t="shared" si="63"/>
        <v>0</v>
      </c>
      <c r="X182" s="954">
        <f t="shared" si="63"/>
        <v>0</v>
      </c>
      <c r="Y182" s="954">
        <f t="shared" si="63"/>
        <v>0</v>
      </c>
      <c r="Z182" s="954">
        <f t="shared" si="63"/>
        <v>0</v>
      </c>
      <c r="AA182" s="954">
        <f t="shared" si="63"/>
        <v>0</v>
      </c>
      <c r="AB182" s="954">
        <f t="shared" si="63"/>
        <v>0</v>
      </c>
      <c r="AC182" s="954">
        <f t="shared" si="63"/>
        <v>0</v>
      </c>
      <c r="AD182" s="954">
        <f t="shared" si="64"/>
        <v>0</v>
      </c>
      <c r="AE182" s="954">
        <f t="shared" si="64"/>
        <v>0</v>
      </c>
      <c r="AF182" s="954">
        <f t="shared" si="64"/>
        <v>0</v>
      </c>
      <c r="AG182" s="954">
        <f t="shared" si="64"/>
        <v>0</v>
      </c>
      <c r="AH182" s="954">
        <f t="shared" si="64"/>
        <v>0</v>
      </c>
      <c r="AI182" s="954">
        <f t="shared" si="64"/>
        <v>0</v>
      </c>
      <c r="AJ182" s="954">
        <f t="shared" si="64"/>
        <v>0</v>
      </c>
      <c r="AK182" s="954">
        <f t="shared" si="64"/>
        <v>0</v>
      </c>
      <c r="AL182" s="954">
        <f t="shared" si="59"/>
        <v>0</v>
      </c>
      <c r="AM182" s="954">
        <f t="shared" si="59"/>
        <v>0</v>
      </c>
      <c r="AN182" s="954">
        <f t="shared" si="59"/>
        <v>0</v>
      </c>
      <c r="AO182" s="954">
        <f t="shared" si="59"/>
        <v>0</v>
      </c>
      <c r="AQ182" s="954">
        <f t="shared" si="60"/>
        <v>0</v>
      </c>
      <c r="AR182" s="954">
        <f t="shared" si="61"/>
        <v>0</v>
      </c>
      <c r="AS182" s="954">
        <f t="shared" si="61"/>
        <v>0</v>
      </c>
      <c r="AT182" s="954">
        <f t="shared" si="61"/>
        <v>0</v>
      </c>
      <c r="AU182" s="954">
        <f t="shared" si="61"/>
        <v>0</v>
      </c>
    </row>
    <row r="183" spans="2:47">
      <c r="B183" s="937">
        <v>20</v>
      </c>
      <c r="C183" s="951" t="s">
        <v>610</v>
      </c>
      <c r="D183" s="938">
        <v>46750</v>
      </c>
      <c r="E183" s="953">
        <v>41122</v>
      </c>
      <c r="F183" s="937">
        <v>7</v>
      </c>
      <c r="G183" s="937">
        <v>1.19</v>
      </c>
      <c r="H183" s="938">
        <v>556.54999999999995</v>
      </c>
      <c r="I183" s="938">
        <v>37845.24</v>
      </c>
      <c r="J183" s="938">
        <v>6678.57</v>
      </c>
      <c r="K183" s="954">
        <f t="shared" si="55"/>
        <v>46750</v>
      </c>
      <c r="L183" s="954">
        <f t="shared" si="56"/>
        <v>556.54761904761904</v>
      </c>
      <c r="M183" s="954">
        <f t="shared" si="62"/>
        <v>24488.097142857143</v>
      </c>
      <c r="N183" s="954">
        <f t="shared" si="63"/>
        <v>23931.549523809525</v>
      </c>
      <c r="O183" s="954">
        <f t="shared" si="63"/>
        <v>23375.001904761906</v>
      </c>
      <c r="P183" s="954">
        <f t="shared" si="63"/>
        <v>22818.454285714288</v>
      </c>
      <c r="Q183" s="954">
        <f t="shared" si="63"/>
        <v>22261.906666666669</v>
      </c>
      <c r="R183" s="954">
        <f t="shared" si="63"/>
        <v>21705.359047619051</v>
      </c>
      <c r="S183" s="954">
        <f t="shared" si="63"/>
        <v>21148.811428571433</v>
      </c>
      <c r="T183" s="954">
        <f t="shared" si="63"/>
        <v>20592.263809523814</v>
      </c>
      <c r="U183" s="954">
        <f t="shared" si="63"/>
        <v>20035.716190476196</v>
      </c>
      <c r="V183" s="954">
        <f t="shared" si="63"/>
        <v>19479.168571428578</v>
      </c>
      <c r="W183" s="954">
        <f t="shared" si="63"/>
        <v>18922.620952380959</v>
      </c>
      <c r="X183" s="954">
        <f t="shared" si="63"/>
        <v>18366.073333333341</v>
      </c>
      <c r="Y183" s="954">
        <f t="shared" si="63"/>
        <v>17809.525714285723</v>
      </c>
      <c r="Z183" s="954">
        <f t="shared" si="63"/>
        <v>17252.978095238104</v>
      </c>
      <c r="AA183" s="954">
        <f t="shared" si="63"/>
        <v>16696.430476190486</v>
      </c>
      <c r="AB183" s="954">
        <f t="shared" si="63"/>
        <v>16139.882857142868</v>
      </c>
      <c r="AC183" s="954">
        <f t="shared" si="63"/>
        <v>15583.335238095249</v>
      </c>
      <c r="AD183" s="954">
        <f t="shared" si="64"/>
        <v>15026.787619047631</v>
      </c>
      <c r="AE183" s="954">
        <f t="shared" si="64"/>
        <v>14470.240000000013</v>
      </c>
      <c r="AF183" s="954">
        <f t="shared" si="64"/>
        <v>13913.692380952394</v>
      </c>
      <c r="AG183" s="954">
        <f t="shared" si="64"/>
        <v>13357.144761904776</v>
      </c>
      <c r="AH183" s="954">
        <f t="shared" si="64"/>
        <v>12800.597142857157</v>
      </c>
      <c r="AI183" s="954">
        <f t="shared" si="64"/>
        <v>12244.049523809539</v>
      </c>
      <c r="AJ183" s="954">
        <f t="shared" si="64"/>
        <v>11687.501904761921</v>
      </c>
      <c r="AK183" s="954">
        <f t="shared" si="64"/>
        <v>11130.954285714302</v>
      </c>
      <c r="AL183" s="954">
        <f t="shared" si="59"/>
        <v>4452.3828571428739</v>
      </c>
      <c r="AM183" s="954">
        <f t="shared" si="59"/>
        <v>0</v>
      </c>
      <c r="AN183" s="954">
        <f t="shared" si="59"/>
        <v>0</v>
      </c>
      <c r="AO183" s="954">
        <f t="shared" si="59"/>
        <v>0</v>
      </c>
      <c r="AQ183" s="954">
        <f t="shared" si="60"/>
        <v>6678.5714285714203</v>
      </c>
      <c r="AR183" s="954">
        <f t="shared" si="61"/>
        <v>6678.5714285714284</v>
      </c>
      <c r="AS183" s="954">
        <f>AL183-AM183</f>
        <v>4452.3828571428739</v>
      </c>
      <c r="AT183" s="954">
        <f>AM183-AN183</f>
        <v>0</v>
      </c>
      <c r="AU183" s="954">
        <f>AN183-AO183</f>
        <v>0</v>
      </c>
    </row>
    <row r="184" spans="2:47">
      <c r="B184" s="937">
        <v>21</v>
      </c>
      <c r="C184" s="951" t="s">
        <v>610</v>
      </c>
      <c r="D184" s="938">
        <v>46750</v>
      </c>
      <c r="E184" s="953">
        <v>41122</v>
      </c>
      <c r="F184" s="937">
        <v>7</v>
      </c>
      <c r="G184" s="937">
        <v>1.19</v>
      </c>
      <c r="H184" s="938">
        <v>556.54999999999995</v>
      </c>
      <c r="I184" s="938">
        <v>37845.24</v>
      </c>
      <c r="J184" s="938">
        <v>6678.57</v>
      </c>
      <c r="K184" s="954">
        <f t="shared" si="55"/>
        <v>46750</v>
      </c>
      <c r="L184" s="954">
        <f t="shared" si="56"/>
        <v>556.54761904761904</v>
      </c>
      <c r="M184" s="954">
        <f t="shared" si="62"/>
        <v>24488.097142857143</v>
      </c>
      <c r="N184" s="954">
        <f t="shared" si="63"/>
        <v>23931.549523809525</v>
      </c>
      <c r="O184" s="954">
        <f t="shared" si="63"/>
        <v>23375.001904761906</v>
      </c>
      <c r="P184" s="954">
        <f t="shared" si="63"/>
        <v>22818.454285714288</v>
      </c>
      <c r="Q184" s="954">
        <f t="shared" si="63"/>
        <v>22261.906666666669</v>
      </c>
      <c r="R184" s="954">
        <f t="shared" si="63"/>
        <v>21705.359047619051</v>
      </c>
      <c r="S184" s="954">
        <f t="shared" si="63"/>
        <v>21148.811428571433</v>
      </c>
      <c r="T184" s="954">
        <f t="shared" si="63"/>
        <v>20592.263809523814</v>
      </c>
      <c r="U184" s="954">
        <f t="shared" si="63"/>
        <v>20035.716190476196</v>
      </c>
      <c r="V184" s="954">
        <f t="shared" si="63"/>
        <v>19479.168571428578</v>
      </c>
      <c r="W184" s="954">
        <f t="shared" si="63"/>
        <v>18922.620952380959</v>
      </c>
      <c r="X184" s="954">
        <f t="shared" si="63"/>
        <v>18366.073333333341</v>
      </c>
      <c r="Y184" s="954">
        <f t="shared" si="63"/>
        <v>17809.525714285723</v>
      </c>
      <c r="Z184" s="954">
        <f t="shared" si="63"/>
        <v>17252.978095238104</v>
      </c>
      <c r="AA184" s="954">
        <f t="shared" si="63"/>
        <v>16696.430476190486</v>
      </c>
      <c r="AB184" s="954">
        <f t="shared" si="63"/>
        <v>16139.882857142868</v>
      </c>
      <c r="AC184" s="954">
        <f t="shared" si="63"/>
        <v>15583.335238095249</v>
      </c>
      <c r="AD184" s="954">
        <f t="shared" si="64"/>
        <v>15026.787619047631</v>
      </c>
      <c r="AE184" s="954">
        <f t="shared" si="64"/>
        <v>14470.240000000013</v>
      </c>
      <c r="AF184" s="954">
        <f t="shared" si="64"/>
        <v>13913.692380952394</v>
      </c>
      <c r="AG184" s="954">
        <f t="shared" si="64"/>
        <v>13357.144761904776</v>
      </c>
      <c r="AH184" s="954">
        <f t="shared" si="64"/>
        <v>12800.597142857157</v>
      </c>
      <c r="AI184" s="954">
        <f t="shared" si="64"/>
        <v>12244.049523809539</v>
      </c>
      <c r="AJ184" s="954">
        <f t="shared" si="64"/>
        <v>11687.501904761921</v>
      </c>
      <c r="AK184" s="954">
        <f t="shared" si="64"/>
        <v>11130.954285714302</v>
      </c>
      <c r="AL184" s="954">
        <f t="shared" si="59"/>
        <v>4452.3828571428739</v>
      </c>
      <c r="AM184" s="954">
        <f t="shared" si="59"/>
        <v>0</v>
      </c>
      <c r="AN184" s="954">
        <f t="shared" si="59"/>
        <v>0</v>
      </c>
      <c r="AO184" s="954">
        <f t="shared" si="59"/>
        <v>0</v>
      </c>
      <c r="AQ184" s="954">
        <f t="shared" si="60"/>
        <v>6678.5714285714203</v>
      </c>
      <c r="AR184" s="954">
        <f t="shared" si="61"/>
        <v>6678.5714285714284</v>
      </c>
      <c r="AS184" s="954">
        <f t="shared" si="61"/>
        <v>4452.3828571428739</v>
      </c>
      <c r="AT184" s="954">
        <f t="shared" si="61"/>
        <v>0</v>
      </c>
      <c r="AU184" s="954">
        <f t="shared" si="61"/>
        <v>0</v>
      </c>
    </row>
    <row r="185" spans="2:47">
      <c r="B185" s="937">
        <v>22</v>
      </c>
      <c r="C185" s="951" t="s">
        <v>611</v>
      </c>
      <c r="D185" s="938">
        <v>164026.39000000001</v>
      </c>
      <c r="E185" s="953">
        <v>38442</v>
      </c>
      <c r="F185" s="937">
        <v>5</v>
      </c>
      <c r="G185" s="937">
        <v>1.67</v>
      </c>
      <c r="H185" s="938">
        <v>2733.77</v>
      </c>
      <c r="I185" s="938">
        <v>0</v>
      </c>
      <c r="J185" s="938">
        <v>0</v>
      </c>
      <c r="K185" s="954">
        <f t="shared" si="55"/>
        <v>164026.39000000001</v>
      </c>
      <c r="L185" s="954">
        <f t="shared" si="56"/>
        <v>2733.7731666666673</v>
      </c>
      <c r="M185" s="954">
        <f t="shared" si="62"/>
        <v>0</v>
      </c>
      <c r="N185" s="954">
        <f t="shared" si="63"/>
        <v>0</v>
      </c>
      <c r="O185" s="954">
        <f t="shared" si="63"/>
        <v>0</v>
      </c>
      <c r="P185" s="954">
        <f t="shared" si="63"/>
        <v>0</v>
      </c>
      <c r="Q185" s="954">
        <f t="shared" si="63"/>
        <v>0</v>
      </c>
      <c r="R185" s="954">
        <f t="shared" si="63"/>
        <v>0</v>
      </c>
      <c r="S185" s="954">
        <f t="shared" si="63"/>
        <v>0</v>
      </c>
      <c r="T185" s="954">
        <f t="shared" si="63"/>
        <v>0</v>
      </c>
      <c r="U185" s="954">
        <f t="shared" si="63"/>
        <v>0</v>
      </c>
      <c r="V185" s="954">
        <f t="shared" si="63"/>
        <v>0</v>
      </c>
      <c r="W185" s="954">
        <f t="shared" si="63"/>
        <v>0</v>
      </c>
      <c r="X185" s="954">
        <f t="shared" si="63"/>
        <v>0</v>
      </c>
      <c r="Y185" s="954">
        <f t="shared" si="63"/>
        <v>0</v>
      </c>
      <c r="Z185" s="954">
        <f t="shared" si="63"/>
        <v>0</v>
      </c>
      <c r="AA185" s="954">
        <f t="shared" si="63"/>
        <v>0</v>
      </c>
      <c r="AB185" s="954">
        <f t="shared" si="63"/>
        <v>0</v>
      </c>
      <c r="AC185" s="954">
        <f t="shared" si="63"/>
        <v>0</v>
      </c>
      <c r="AD185" s="954">
        <f t="shared" si="64"/>
        <v>0</v>
      </c>
      <c r="AE185" s="954">
        <f t="shared" si="64"/>
        <v>0</v>
      </c>
      <c r="AF185" s="954">
        <f t="shared" si="64"/>
        <v>0</v>
      </c>
      <c r="AG185" s="954">
        <f t="shared" si="64"/>
        <v>0</v>
      </c>
      <c r="AH185" s="954">
        <f t="shared" si="64"/>
        <v>0</v>
      </c>
      <c r="AI185" s="954">
        <f t="shared" si="64"/>
        <v>0</v>
      </c>
      <c r="AJ185" s="954">
        <f t="shared" si="64"/>
        <v>0</v>
      </c>
      <c r="AK185" s="954">
        <f t="shared" si="64"/>
        <v>0</v>
      </c>
      <c r="AL185" s="954">
        <f t="shared" si="59"/>
        <v>0</v>
      </c>
      <c r="AM185" s="954">
        <f t="shared" si="59"/>
        <v>0</v>
      </c>
      <c r="AN185" s="954">
        <f t="shared" si="59"/>
        <v>0</v>
      </c>
      <c r="AO185" s="954">
        <f t="shared" si="59"/>
        <v>0</v>
      </c>
      <c r="AQ185" s="954">
        <f t="shared" si="60"/>
        <v>0</v>
      </c>
      <c r="AR185" s="954">
        <f t="shared" si="61"/>
        <v>0</v>
      </c>
      <c r="AS185" s="954">
        <f t="shared" si="61"/>
        <v>0</v>
      </c>
      <c r="AT185" s="954">
        <f t="shared" si="61"/>
        <v>0</v>
      </c>
      <c r="AU185" s="954">
        <f t="shared" si="61"/>
        <v>0</v>
      </c>
    </row>
    <row r="186" spans="2:47">
      <c r="B186" s="937">
        <v>23</v>
      </c>
      <c r="C186" s="951" t="s">
        <v>612</v>
      </c>
      <c r="D186" s="938">
        <v>35537</v>
      </c>
      <c r="E186" s="953">
        <v>39923</v>
      </c>
      <c r="F186" s="937">
        <v>2</v>
      </c>
      <c r="G186" s="937">
        <v>4.17</v>
      </c>
      <c r="H186" s="938">
        <v>1480.71</v>
      </c>
      <c r="I186" s="938">
        <v>0</v>
      </c>
      <c r="J186" s="938">
        <v>0</v>
      </c>
      <c r="K186" s="954">
        <f t="shared" si="55"/>
        <v>0</v>
      </c>
      <c r="L186" s="954">
        <f t="shared" si="56"/>
        <v>0</v>
      </c>
      <c r="M186" s="954">
        <f t="shared" si="62"/>
        <v>0</v>
      </c>
      <c r="N186" s="954">
        <f t="shared" si="63"/>
        <v>0</v>
      </c>
      <c r="O186" s="954">
        <f t="shared" si="63"/>
        <v>0</v>
      </c>
      <c r="P186" s="954">
        <f t="shared" si="63"/>
        <v>0</v>
      </c>
      <c r="Q186" s="954">
        <f t="shared" si="63"/>
        <v>0</v>
      </c>
      <c r="R186" s="954">
        <f t="shared" si="63"/>
        <v>0</v>
      </c>
      <c r="S186" s="954">
        <f t="shared" si="63"/>
        <v>0</v>
      </c>
      <c r="T186" s="954">
        <f t="shared" si="63"/>
        <v>0</v>
      </c>
      <c r="U186" s="954">
        <f t="shared" si="63"/>
        <v>0</v>
      </c>
      <c r="V186" s="954">
        <f t="shared" si="63"/>
        <v>0</v>
      </c>
      <c r="W186" s="954">
        <f t="shared" si="63"/>
        <v>0</v>
      </c>
      <c r="X186" s="954">
        <f t="shared" si="63"/>
        <v>0</v>
      </c>
      <c r="Y186" s="954">
        <f t="shared" si="63"/>
        <v>0</v>
      </c>
      <c r="Z186" s="954">
        <f t="shared" si="63"/>
        <v>0</v>
      </c>
      <c r="AA186" s="954">
        <f t="shared" si="63"/>
        <v>0</v>
      </c>
      <c r="AB186" s="954">
        <f t="shared" si="63"/>
        <v>0</v>
      </c>
      <c r="AC186" s="954">
        <f t="shared" si="63"/>
        <v>0</v>
      </c>
      <c r="AD186" s="954">
        <f t="shared" si="64"/>
        <v>0</v>
      </c>
      <c r="AE186" s="954">
        <f t="shared" si="64"/>
        <v>0</v>
      </c>
      <c r="AF186" s="954">
        <f t="shared" si="64"/>
        <v>0</v>
      </c>
      <c r="AG186" s="954">
        <f t="shared" si="64"/>
        <v>0</v>
      </c>
      <c r="AH186" s="954">
        <f t="shared" si="64"/>
        <v>0</v>
      </c>
      <c r="AI186" s="954">
        <f t="shared" si="64"/>
        <v>0</v>
      </c>
      <c r="AJ186" s="954">
        <f t="shared" si="64"/>
        <v>0</v>
      </c>
      <c r="AK186" s="954">
        <f t="shared" si="64"/>
        <v>0</v>
      </c>
      <c r="AL186" s="954">
        <f t="shared" si="59"/>
        <v>0</v>
      </c>
      <c r="AM186" s="954">
        <f t="shared" si="59"/>
        <v>0</v>
      </c>
      <c r="AN186" s="954">
        <f t="shared" si="59"/>
        <v>0</v>
      </c>
      <c r="AO186" s="954">
        <f t="shared" si="59"/>
        <v>0</v>
      </c>
      <c r="AQ186" s="954">
        <f t="shared" si="60"/>
        <v>0</v>
      </c>
      <c r="AR186" s="954">
        <f t="shared" si="61"/>
        <v>0</v>
      </c>
      <c r="AS186" s="954">
        <f t="shared" si="61"/>
        <v>0</v>
      </c>
      <c r="AT186" s="954">
        <f t="shared" si="61"/>
        <v>0</v>
      </c>
      <c r="AU186" s="954">
        <f t="shared" si="61"/>
        <v>0</v>
      </c>
    </row>
    <row r="187" spans="2:47">
      <c r="B187" s="937">
        <v>24</v>
      </c>
      <c r="C187" s="951" t="s">
        <v>613</v>
      </c>
      <c r="D187" s="938">
        <v>18172</v>
      </c>
      <c r="E187" s="953">
        <v>40179</v>
      </c>
      <c r="F187" s="937">
        <v>10</v>
      </c>
      <c r="G187" s="937">
        <v>0.83</v>
      </c>
      <c r="H187" s="938">
        <v>151.43</v>
      </c>
      <c r="I187" s="938">
        <v>11054.63</v>
      </c>
      <c r="J187" s="938">
        <v>1817.2</v>
      </c>
      <c r="K187" s="954">
        <f t="shared" si="55"/>
        <v>0</v>
      </c>
      <c r="L187" s="954">
        <f t="shared" si="56"/>
        <v>0</v>
      </c>
      <c r="M187" s="954">
        <f t="shared" si="62"/>
        <v>0</v>
      </c>
      <c r="N187" s="954">
        <f t="shared" si="63"/>
        <v>0</v>
      </c>
      <c r="O187" s="954">
        <f t="shared" si="63"/>
        <v>0</v>
      </c>
      <c r="P187" s="954">
        <f t="shared" si="63"/>
        <v>0</v>
      </c>
      <c r="Q187" s="954">
        <f t="shared" si="63"/>
        <v>0</v>
      </c>
      <c r="R187" s="954">
        <f t="shared" si="63"/>
        <v>0</v>
      </c>
      <c r="S187" s="954">
        <f t="shared" si="63"/>
        <v>0</v>
      </c>
      <c r="T187" s="954">
        <f t="shared" si="63"/>
        <v>0</v>
      </c>
      <c r="U187" s="954">
        <f t="shared" si="63"/>
        <v>0</v>
      </c>
      <c r="V187" s="954">
        <f t="shared" si="63"/>
        <v>0</v>
      </c>
      <c r="W187" s="954">
        <f t="shared" si="63"/>
        <v>0</v>
      </c>
      <c r="X187" s="954">
        <f t="shared" si="63"/>
        <v>0</v>
      </c>
      <c r="Y187" s="954">
        <f t="shared" si="63"/>
        <v>0</v>
      </c>
      <c r="Z187" s="954">
        <f t="shared" si="63"/>
        <v>0</v>
      </c>
      <c r="AA187" s="954">
        <f t="shared" si="63"/>
        <v>0</v>
      </c>
      <c r="AB187" s="954">
        <f t="shared" si="63"/>
        <v>0</v>
      </c>
      <c r="AC187" s="954">
        <f t="shared" si="63"/>
        <v>0</v>
      </c>
      <c r="AD187" s="954">
        <f t="shared" si="64"/>
        <v>0</v>
      </c>
      <c r="AE187" s="954">
        <f t="shared" si="64"/>
        <v>0</v>
      </c>
      <c r="AF187" s="954">
        <f t="shared" si="64"/>
        <v>0</v>
      </c>
      <c r="AG187" s="954">
        <f t="shared" si="64"/>
        <v>0</v>
      </c>
      <c r="AH187" s="954">
        <f t="shared" si="64"/>
        <v>0</v>
      </c>
      <c r="AI187" s="954">
        <f t="shared" si="64"/>
        <v>0</v>
      </c>
      <c r="AJ187" s="954">
        <f t="shared" si="64"/>
        <v>0</v>
      </c>
      <c r="AK187" s="954">
        <f t="shared" si="64"/>
        <v>0</v>
      </c>
      <c r="AL187" s="954">
        <f t="shared" si="59"/>
        <v>0</v>
      </c>
      <c r="AM187" s="954">
        <f t="shared" si="59"/>
        <v>0</v>
      </c>
      <c r="AN187" s="954">
        <f t="shared" si="59"/>
        <v>0</v>
      </c>
      <c r="AO187" s="954">
        <f t="shared" si="59"/>
        <v>0</v>
      </c>
      <c r="AQ187" s="954">
        <f t="shared" si="60"/>
        <v>0</v>
      </c>
      <c r="AR187" s="954">
        <f t="shared" si="61"/>
        <v>0</v>
      </c>
      <c r="AS187" s="954">
        <f t="shared" si="61"/>
        <v>0</v>
      </c>
      <c r="AT187" s="954">
        <f t="shared" si="61"/>
        <v>0</v>
      </c>
      <c r="AU187" s="954">
        <f t="shared" si="61"/>
        <v>0</v>
      </c>
    </row>
    <row r="188" spans="2:47">
      <c r="B188" s="937">
        <v>25</v>
      </c>
      <c r="C188" s="951" t="s">
        <v>614</v>
      </c>
      <c r="D188" s="938">
        <v>19112.759999999998</v>
      </c>
      <c r="E188" s="953">
        <v>38831</v>
      </c>
      <c r="F188" s="937">
        <v>5</v>
      </c>
      <c r="G188" s="937">
        <v>1.67</v>
      </c>
      <c r="H188" s="938">
        <v>318.55</v>
      </c>
      <c r="I188" s="938">
        <v>0</v>
      </c>
      <c r="J188" s="938">
        <v>0</v>
      </c>
      <c r="K188" s="954">
        <f t="shared" si="55"/>
        <v>0</v>
      </c>
      <c r="L188" s="954">
        <f t="shared" si="56"/>
        <v>0</v>
      </c>
      <c r="M188" s="954">
        <f t="shared" si="62"/>
        <v>0</v>
      </c>
      <c r="N188" s="954">
        <f t="shared" si="63"/>
        <v>0</v>
      </c>
      <c r="O188" s="954">
        <f t="shared" si="63"/>
        <v>0</v>
      </c>
      <c r="P188" s="954">
        <f t="shared" si="63"/>
        <v>0</v>
      </c>
      <c r="Q188" s="954">
        <f t="shared" si="63"/>
        <v>0</v>
      </c>
      <c r="R188" s="954">
        <f t="shared" si="63"/>
        <v>0</v>
      </c>
      <c r="S188" s="954">
        <f t="shared" si="63"/>
        <v>0</v>
      </c>
      <c r="T188" s="954">
        <f t="shared" si="63"/>
        <v>0</v>
      </c>
      <c r="U188" s="954">
        <f t="shared" si="63"/>
        <v>0</v>
      </c>
      <c r="V188" s="954">
        <f t="shared" si="63"/>
        <v>0</v>
      </c>
      <c r="W188" s="954">
        <f t="shared" si="63"/>
        <v>0</v>
      </c>
      <c r="X188" s="954">
        <f t="shared" si="63"/>
        <v>0</v>
      </c>
      <c r="Y188" s="954">
        <f t="shared" si="63"/>
        <v>0</v>
      </c>
      <c r="Z188" s="954">
        <f t="shared" si="63"/>
        <v>0</v>
      </c>
      <c r="AA188" s="954">
        <f t="shared" si="63"/>
        <v>0</v>
      </c>
      <c r="AB188" s="954">
        <f t="shared" si="63"/>
        <v>0</v>
      </c>
      <c r="AC188" s="954">
        <f t="shared" si="63"/>
        <v>0</v>
      </c>
      <c r="AD188" s="954">
        <f t="shared" si="64"/>
        <v>0</v>
      </c>
      <c r="AE188" s="954">
        <f t="shared" si="64"/>
        <v>0</v>
      </c>
      <c r="AF188" s="954">
        <f t="shared" si="64"/>
        <v>0</v>
      </c>
      <c r="AG188" s="954">
        <f t="shared" si="64"/>
        <v>0</v>
      </c>
      <c r="AH188" s="954">
        <f t="shared" si="64"/>
        <v>0</v>
      </c>
      <c r="AI188" s="954">
        <f t="shared" si="64"/>
        <v>0</v>
      </c>
      <c r="AJ188" s="954">
        <f t="shared" si="64"/>
        <v>0</v>
      </c>
      <c r="AK188" s="954">
        <f t="shared" si="64"/>
        <v>0</v>
      </c>
      <c r="AL188" s="954">
        <f t="shared" si="59"/>
        <v>0</v>
      </c>
      <c r="AM188" s="954">
        <f t="shared" si="59"/>
        <v>0</v>
      </c>
      <c r="AN188" s="954">
        <f t="shared" si="59"/>
        <v>0</v>
      </c>
      <c r="AO188" s="954">
        <f t="shared" si="59"/>
        <v>0</v>
      </c>
      <c r="AQ188" s="954">
        <f t="shared" si="60"/>
        <v>0</v>
      </c>
      <c r="AR188" s="954">
        <f t="shared" si="61"/>
        <v>0</v>
      </c>
      <c r="AS188" s="954">
        <f t="shared" si="61"/>
        <v>0</v>
      </c>
      <c r="AT188" s="954">
        <f t="shared" si="61"/>
        <v>0</v>
      </c>
      <c r="AU188" s="954">
        <f t="shared" si="61"/>
        <v>0</v>
      </c>
    </row>
    <row r="189" spans="2:47">
      <c r="B189" s="937">
        <v>26</v>
      </c>
      <c r="C189" s="951" t="s">
        <v>614</v>
      </c>
      <c r="D189" s="938">
        <v>19112.759999999998</v>
      </c>
      <c r="E189" s="953">
        <v>38831</v>
      </c>
      <c r="F189" s="937">
        <v>5</v>
      </c>
      <c r="G189" s="937">
        <v>1.67</v>
      </c>
      <c r="H189" s="938">
        <v>318.55</v>
      </c>
      <c r="I189" s="938">
        <v>0</v>
      </c>
      <c r="J189" s="938">
        <v>0</v>
      </c>
      <c r="K189" s="954">
        <f t="shared" si="55"/>
        <v>0</v>
      </c>
      <c r="L189" s="954">
        <f t="shared" si="56"/>
        <v>0</v>
      </c>
      <c r="M189" s="954">
        <f t="shared" si="62"/>
        <v>0</v>
      </c>
      <c r="N189" s="954">
        <f t="shared" si="63"/>
        <v>0</v>
      </c>
      <c r="O189" s="954">
        <f t="shared" si="63"/>
        <v>0</v>
      </c>
      <c r="P189" s="954">
        <f t="shared" si="63"/>
        <v>0</v>
      </c>
      <c r="Q189" s="954">
        <f t="shared" si="63"/>
        <v>0</v>
      </c>
      <c r="R189" s="954">
        <f t="shared" si="63"/>
        <v>0</v>
      </c>
      <c r="S189" s="954">
        <f t="shared" si="63"/>
        <v>0</v>
      </c>
      <c r="T189" s="954">
        <f t="shared" si="63"/>
        <v>0</v>
      </c>
      <c r="U189" s="954">
        <f t="shared" si="63"/>
        <v>0</v>
      </c>
      <c r="V189" s="954">
        <f t="shared" si="63"/>
        <v>0</v>
      </c>
      <c r="W189" s="954">
        <f t="shared" si="63"/>
        <v>0</v>
      </c>
      <c r="X189" s="954">
        <f t="shared" si="63"/>
        <v>0</v>
      </c>
      <c r="Y189" s="954">
        <f t="shared" si="63"/>
        <v>0</v>
      </c>
      <c r="Z189" s="954">
        <f t="shared" si="63"/>
        <v>0</v>
      </c>
      <c r="AA189" s="954">
        <f t="shared" si="63"/>
        <v>0</v>
      </c>
      <c r="AB189" s="954">
        <f t="shared" si="63"/>
        <v>0</v>
      </c>
      <c r="AC189" s="954">
        <f t="shared" si="63"/>
        <v>0</v>
      </c>
      <c r="AD189" s="954">
        <f t="shared" si="64"/>
        <v>0</v>
      </c>
      <c r="AE189" s="954">
        <f t="shared" si="64"/>
        <v>0</v>
      </c>
      <c r="AF189" s="954">
        <f t="shared" si="64"/>
        <v>0</v>
      </c>
      <c r="AG189" s="954">
        <f t="shared" si="64"/>
        <v>0</v>
      </c>
      <c r="AH189" s="954">
        <f t="shared" si="64"/>
        <v>0</v>
      </c>
      <c r="AI189" s="954">
        <f t="shared" si="64"/>
        <v>0</v>
      </c>
      <c r="AJ189" s="954">
        <f t="shared" si="64"/>
        <v>0</v>
      </c>
      <c r="AK189" s="954">
        <f t="shared" si="64"/>
        <v>0</v>
      </c>
      <c r="AL189" s="954">
        <f t="shared" si="59"/>
        <v>0</v>
      </c>
      <c r="AM189" s="954">
        <f t="shared" si="59"/>
        <v>0</v>
      </c>
      <c r="AN189" s="954">
        <f t="shared" si="59"/>
        <v>0</v>
      </c>
      <c r="AO189" s="954">
        <f t="shared" si="59"/>
        <v>0</v>
      </c>
      <c r="AQ189" s="954">
        <f t="shared" si="60"/>
        <v>0</v>
      </c>
      <c r="AR189" s="954">
        <f t="shared" si="61"/>
        <v>0</v>
      </c>
      <c r="AS189" s="954">
        <f t="shared" si="61"/>
        <v>0</v>
      </c>
      <c r="AT189" s="954">
        <f t="shared" si="61"/>
        <v>0</v>
      </c>
      <c r="AU189" s="954">
        <f t="shared" si="61"/>
        <v>0</v>
      </c>
    </row>
    <row r="190" spans="2:47">
      <c r="B190" s="937">
        <v>27</v>
      </c>
      <c r="C190" s="951" t="s">
        <v>615</v>
      </c>
      <c r="D190" s="938">
        <v>287640</v>
      </c>
      <c r="E190" s="953">
        <v>40330</v>
      </c>
      <c r="F190" s="937">
        <v>10</v>
      </c>
      <c r="G190" s="937">
        <v>0.83</v>
      </c>
      <c r="H190" s="938">
        <v>2397</v>
      </c>
      <c r="I190" s="938">
        <v>186966</v>
      </c>
      <c r="J190" s="938">
        <v>28764</v>
      </c>
      <c r="K190" s="954">
        <f t="shared" si="55"/>
        <v>287640</v>
      </c>
      <c r="L190" s="954">
        <f t="shared" si="56"/>
        <v>2397</v>
      </c>
      <c r="M190" s="954">
        <f t="shared" si="62"/>
        <v>129438</v>
      </c>
      <c r="N190" s="954">
        <f t="shared" si="63"/>
        <v>127041</v>
      </c>
      <c r="O190" s="954">
        <f t="shared" si="63"/>
        <v>124644</v>
      </c>
      <c r="P190" s="954">
        <f t="shared" si="63"/>
        <v>122247</v>
      </c>
      <c r="Q190" s="954">
        <f t="shared" si="63"/>
        <v>119850</v>
      </c>
      <c r="R190" s="954">
        <f t="shared" si="63"/>
        <v>117453</v>
      </c>
      <c r="S190" s="954">
        <f t="shared" si="63"/>
        <v>115056</v>
      </c>
      <c r="T190" s="954">
        <f t="shared" si="63"/>
        <v>112659</v>
      </c>
      <c r="U190" s="954">
        <f t="shared" si="63"/>
        <v>110262</v>
      </c>
      <c r="V190" s="954">
        <f t="shared" si="63"/>
        <v>107865</v>
      </c>
      <c r="W190" s="954">
        <f t="shared" si="63"/>
        <v>105468</v>
      </c>
      <c r="X190" s="954">
        <f t="shared" si="63"/>
        <v>103071</v>
      </c>
      <c r="Y190" s="954">
        <f t="shared" si="63"/>
        <v>100674</v>
      </c>
      <c r="Z190" s="954">
        <f t="shared" si="63"/>
        <v>98277</v>
      </c>
      <c r="AA190" s="954">
        <f t="shared" si="63"/>
        <v>95880</v>
      </c>
      <c r="AB190" s="954">
        <f t="shared" si="63"/>
        <v>93483</v>
      </c>
      <c r="AC190" s="954">
        <f t="shared" si="63"/>
        <v>91086</v>
      </c>
      <c r="AD190" s="954">
        <f t="shared" si="64"/>
        <v>88689</v>
      </c>
      <c r="AE190" s="954">
        <f t="shared" si="64"/>
        <v>86292</v>
      </c>
      <c r="AF190" s="954">
        <f t="shared" si="64"/>
        <v>83895</v>
      </c>
      <c r="AG190" s="954">
        <f t="shared" si="64"/>
        <v>81498</v>
      </c>
      <c r="AH190" s="954">
        <f t="shared" si="64"/>
        <v>79101</v>
      </c>
      <c r="AI190" s="954">
        <f t="shared" si="64"/>
        <v>76704</v>
      </c>
      <c r="AJ190" s="954">
        <f t="shared" si="64"/>
        <v>74307</v>
      </c>
      <c r="AK190" s="954">
        <f t="shared" si="64"/>
        <v>71910</v>
      </c>
      <c r="AL190" s="954">
        <f t="shared" si="59"/>
        <v>43146</v>
      </c>
      <c r="AM190" s="954">
        <f t="shared" si="59"/>
        <v>14382</v>
      </c>
      <c r="AN190" s="954">
        <f t="shared" si="59"/>
        <v>0</v>
      </c>
      <c r="AO190" s="954">
        <f t="shared" si="59"/>
        <v>0</v>
      </c>
      <c r="AQ190" s="954">
        <f t="shared" si="60"/>
        <v>28764</v>
      </c>
      <c r="AR190" s="954">
        <f t="shared" si="61"/>
        <v>28764</v>
      </c>
      <c r="AS190" s="954">
        <f t="shared" si="61"/>
        <v>28764</v>
      </c>
      <c r="AT190" s="954">
        <f t="shared" si="61"/>
        <v>14382</v>
      </c>
      <c r="AU190" s="954">
        <f t="shared" si="61"/>
        <v>0</v>
      </c>
    </row>
    <row r="191" spans="2:47">
      <c r="B191" s="937">
        <v>28</v>
      </c>
      <c r="C191" s="951" t="s">
        <v>616</v>
      </c>
      <c r="D191" s="938">
        <v>10360</v>
      </c>
      <c r="E191" s="953">
        <v>39345</v>
      </c>
      <c r="F191" s="937">
        <v>7</v>
      </c>
      <c r="G191" s="937">
        <v>1.19</v>
      </c>
      <c r="H191" s="938">
        <v>123.33</v>
      </c>
      <c r="I191" s="938">
        <v>1110</v>
      </c>
      <c r="J191" s="938">
        <v>1110</v>
      </c>
      <c r="K191" s="954">
        <f t="shared" si="55"/>
        <v>0</v>
      </c>
      <c r="L191" s="954">
        <f t="shared" si="56"/>
        <v>0</v>
      </c>
      <c r="M191" s="954">
        <f t="shared" si="62"/>
        <v>0</v>
      </c>
      <c r="N191" s="954">
        <f t="shared" si="63"/>
        <v>0</v>
      </c>
      <c r="O191" s="954">
        <f t="shared" si="63"/>
        <v>0</v>
      </c>
      <c r="P191" s="954">
        <f t="shared" si="63"/>
        <v>0</v>
      </c>
      <c r="Q191" s="954">
        <f t="shared" si="63"/>
        <v>0</v>
      </c>
      <c r="R191" s="954">
        <f t="shared" si="63"/>
        <v>0</v>
      </c>
      <c r="S191" s="954">
        <f t="shared" si="63"/>
        <v>0</v>
      </c>
      <c r="T191" s="954">
        <f t="shared" si="63"/>
        <v>0</v>
      </c>
      <c r="U191" s="954">
        <f t="shared" si="63"/>
        <v>0</v>
      </c>
      <c r="V191" s="954">
        <f t="shared" si="63"/>
        <v>0</v>
      </c>
      <c r="W191" s="954">
        <f t="shared" si="63"/>
        <v>0</v>
      </c>
      <c r="X191" s="954">
        <f t="shared" si="63"/>
        <v>0</v>
      </c>
      <c r="Y191" s="954">
        <f t="shared" si="63"/>
        <v>0</v>
      </c>
      <c r="Z191" s="954">
        <f t="shared" si="63"/>
        <v>0</v>
      </c>
      <c r="AA191" s="954">
        <f t="shared" si="63"/>
        <v>0</v>
      </c>
      <c r="AB191" s="954">
        <f t="shared" si="63"/>
        <v>0</v>
      </c>
      <c r="AC191" s="954">
        <f t="shared" si="63"/>
        <v>0</v>
      </c>
      <c r="AD191" s="954">
        <f t="shared" si="64"/>
        <v>0</v>
      </c>
      <c r="AE191" s="954">
        <f t="shared" si="64"/>
        <v>0</v>
      </c>
      <c r="AF191" s="954">
        <f t="shared" si="64"/>
        <v>0</v>
      </c>
      <c r="AG191" s="954">
        <f t="shared" si="64"/>
        <v>0</v>
      </c>
      <c r="AH191" s="954">
        <f t="shared" si="64"/>
        <v>0</v>
      </c>
      <c r="AI191" s="954">
        <f t="shared" si="64"/>
        <v>0</v>
      </c>
      <c r="AJ191" s="954">
        <f t="shared" si="64"/>
        <v>0</v>
      </c>
      <c r="AK191" s="954">
        <f t="shared" si="64"/>
        <v>0</v>
      </c>
      <c r="AL191" s="954">
        <f t="shared" si="59"/>
        <v>0</v>
      </c>
      <c r="AM191" s="954">
        <f t="shared" si="59"/>
        <v>0</v>
      </c>
      <c r="AN191" s="954">
        <f t="shared" si="59"/>
        <v>0</v>
      </c>
      <c r="AO191" s="954">
        <f t="shared" si="59"/>
        <v>0</v>
      </c>
      <c r="AQ191" s="954">
        <f t="shared" si="60"/>
        <v>0</v>
      </c>
      <c r="AR191" s="954">
        <f t="shared" si="61"/>
        <v>0</v>
      </c>
      <c r="AS191" s="954">
        <f t="shared" si="61"/>
        <v>0</v>
      </c>
      <c r="AT191" s="954">
        <f t="shared" si="61"/>
        <v>0</v>
      </c>
      <c r="AU191" s="954">
        <f t="shared" si="61"/>
        <v>0</v>
      </c>
    </row>
    <row r="192" spans="2:47">
      <c r="B192" s="937">
        <v>29</v>
      </c>
      <c r="C192" s="951" t="s">
        <v>617</v>
      </c>
      <c r="D192" s="938">
        <v>27035.75</v>
      </c>
      <c r="E192" s="953">
        <v>37408</v>
      </c>
      <c r="F192" s="937">
        <v>7</v>
      </c>
      <c r="G192" s="937">
        <v>1.19</v>
      </c>
      <c r="H192" s="938">
        <v>321.85000000000002</v>
      </c>
      <c r="I192" s="938">
        <v>0</v>
      </c>
      <c r="J192" s="938">
        <v>0</v>
      </c>
      <c r="K192" s="954">
        <f t="shared" si="55"/>
        <v>0</v>
      </c>
      <c r="L192" s="954">
        <f t="shared" si="56"/>
        <v>0</v>
      </c>
      <c r="M192" s="954">
        <f t="shared" si="62"/>
        <v>0</v>
      </c>
      <c r="N192" s="954">
        <f t="shared" si="63"/>
        <v>0</v>
      </c>
      <c r="O192" s="954">
        <f t="shared" si="63"/>
        <v>0</v>
      </c>
      <c r="P192" s="954">
        <f t="shared" si="63"/>
        <v>0</v>
      </c>
      <c r="Q192" s="954">
        <f t="shared" si="63"/>
        <v>0</v>
      </c>
      <c r="R192" s="954">
        <f t="shared" si="63"/>
        <v>0</v>
      </c>
      <c r="S192" s="954">
        <f t="shared" si="63"/>
        <v>0</v>
      </c>
      <c r="T192" s="954">
        <f t="shared" si="63"/>
        <v>0</v>
      </c>
      <c r="U192" s="954">
        <f t="shared" si="63"/>
        <v>0</v>
      </c>
      <c r="V192" s="954">
        <f t="shared" si="63"/>
        <v>0</v>
      </c>
      <c r="W192" s="954">
        <f t="shared" si="63"/>
        <v>0</v>
      </c>
      <c r="X192" s="954">
        <f t="shared" si="63"/>
        <v>0</v>
      </c>
      <c r="Y192" s="954">
        <f t="shared" si="63"/>
        <v>0</v>
      </c>
      <c r="Z192" s="954">
        <f t="shared" si="63"/>
        <v>0</v>
      </c>
      <c r="AA192" s="954">
        <f t="shared" si="63"/>
        <v>0</v>
      </c>
      <c r="AB192" s="954">
        <f t="shared" si="63"/>
        <v>0</v>
      </c>
      <c r="AC192" s="954">
        <f t="shared" si="63"/>
        <v>0</v>
      </c>
      <c r="AD192" s="954">
        <f t="shared" si="64"/>
        <v>0</v>
      </c>
      <c r="AE192" s="954">
        <f t="shared" si="64"/>
        <v>0</v>
      </c>
      <c r="AF192" s="954">
        <f t="shared" si="64"/>
        <v>0</v>
      </c>
      <c r="AG192" s="954">
        <f t="shared" si="64"/>
        <v>0</v>
      </c>
      <c r="AH192" s="954">
        <f t="shared" si="64"/>
        <v>0</v>
      </c>
      <c r="AI192" s="954">
        <f t="shared" si="64"/>
        <v>0</v>
      </c>
      <c r="AJ192" s="954">
        <f t="shared" si="64"/>
        <v>0</v>
      </c>
      <c r="AK192" s="954">
        <f t="shared" si="64"/>
        <v>0</v>
      </c>
      <c r="AL192" s="954">
        <f t="shared" si="59"/>
        <v>0</v>
      </c>
      <c r="AM192" s="954">
        <f t="shared" si="59"/>
        <v>0</v>
      </c>
      <c r="AN192" s="954">
        <f t="shared" si="59"/>
        <v>0</v>
      </c>
      <c r="AO192" s="954">
        <f t="shared" si="59"/>
        <v>0</v>
      </c>
      <c r="AQ192" s="954">
        <f t="shared" si="60"/>
        <v>0</v>
      </c>
      <c r="AR192" s="954">
        <f t="shared" si="61"/>
        <v>0</v>
      </c>
      <c r="AS192" s="954">
        <f t="shared" si="61"/>
        <v>0</v>
      </c>
      <c r="AT192" s="954">
        <f t="shared" si="61"/>
        <v>0</v>
      </c>
      <c r="AU192" s="954">
        <f t="shared" si="61"/>
        <v>0</v>
      </c>
    </row>
    <row r="193" spans="2:47">
      <c r="B193" s="937">
        <v>30</v>
      </c>
      <c r="C193" s="951" t="s">
        <v>617</v>
      </c>
      <c r="D193" s="938">
        <v>27035.75</v>
      </c>
      <c r="E193" s="953">
        <v>37408</v>
      </c>
      <c r="F193" s="937">
        <v>7</v>
      </c>
      <c r="G193" s="937">
        <v>1.19</v>
      </c>
      <c r="H193" s="938">
        <v>321.85000000000002</v>
      </c>
      <c r="I193" s="938">
        <v>0</v>
      </c>
      <c r="J193" s="938">
        <v>0</v>
      </c>
      <c r="K193" s="954">
        <f t="shared" si="55"/>
        <v>0</v>
      </c>
      <c r="L193" s="954">
        <f t="shared" si="56"/>
        <v>0</v>
      </c>
      <c r="M193" s="954">
        <f t="shared" si="62"/>
        <v>0</v>
      </c>
      <c r="N193" s="954">
        <f t="shared" si="63"/>
        <v>0</v>
      </c>
      <c r="O193" s="954">
        <f t="shared" si="63"/>
        <v>0</v>
      </c>
      <c r="P193" s="954">
        <f t="shared" si="63"/>
        <v>0</v>
      </c>
      <c r="Q193" s="954">
        <f t="shared" si="63"/>
        <v>0</v>
      </c>
      <c r="R193" s="954">
        <f t="shared" si="63"/>
        <v>0</v>
      </c>
      <c r="S193" s="954">
        <f t="shared" si="63"/>
        <v>0</v>
      </c>
      <c r="T193" s="954">
        <f t="shared" si="63"/>
        <v>0</v>
      </c>
      <c r="U193" s="954">
        <f t="shared" si="63"/>
        <v>0</v>
      </c>
      <c r="V193" s="954">
        <f t="shared" si="63"/>
        <v>0</v>
      </c>
      <c r="W193" s="954">
        <f t="shared" si="63"/>
        <v>0</v>
      </c>
      <c r="X193" s="954">
        <f t="shared" si="63"/>
        <v>0</v>
      </c>
      <c r="Y193" s="954">
        <f t="shared" si="63"/>
        <v>0</v>
      </c>
      <c r="Z193" s="954">
        <f t="shared" si="63"/>
        <v>0</v>
      </c>
      <c r="AA193" s="954">
        <f t="shared" si="63"/>
        <v>0</v>
      </c>
      <c r="AB193" s="954">
        <f t="shared" si="63"/>
        <v>0</v>
      </c>
      <c r="AC193" s="954">
        <f t="shared" si="63"/>
        <v>0</v>
      </c>
      <c r="AD193" s="954">
        <f t="shared" si="64"/>
        <v>0</v>
      </c>
      <c r="AE193" s="954">
        <f t="shared" si="64"/>
        <v>0</v>
      </c>
      <c r="AF193" s="954">
        <f t="shared" si="64"/>
        <v>0</v>
      </c>
      <c r="AG193" s="954">
        <f t="shared" si="64"/>
        <v>0</v>
      </c>
      <c r="AH193" s="954">
        <f t="shared" si="64"/>
        <v>0</v>
      </c>
      <c r="AI193" s="954">
        <f t="shared" si="64"/>
        <v>0</v>
      </c>
      <c r="AJ193" s="954">
        <f t="shared" si="64"/>
        <v>0</v>
      </c>
      <c r="AK193" s="954">
        <f t="shared" si="64"/>
        <v>0</v>
      </c>
      <c r="AL193" s="954">
        <f t="shared" si="59"/>
        <v>0</v>
      </c>
      <c r="AM193" s="954">
        <f t="shared" si="59"/>
        <v>0</v>
      </c>
      <c r="AN193" s="954">
        <f t="shared" si="59"/>
        <v>0</v>
      </c>
      <c r="AO193" s="954">
        <f t="shared" si="59"/>
        <v>0</v>
      </c>
      <c r="AQ193" s="954">
        <f t="shared" si="60"/>
        <v>0</v>
      </c>
      <c r="AR193" s="954">
        <f t="shared" si="61"/>
        <v>0</v>
      </c>
      <c r="AS193" s="954">
        <f t="shared" si="61"/>
        <v>0</v>
      </c>
      <c r="AT193" s="954">
        <f t="shared" si="61"/>
        <v>0</v>
      </c>
      <c r="AU193" s="954">
        <f t="shared" si="61"/>
        <v>0</v>
      </c>
    </row>
    <row r="194" spans="2:47">
      <c r="B194" s="937">
        <v>31</v>
      </c>
      <c r="C194" s="951" t="s">
        <v>617</v>
      </c>
      <c r="D194" s="938">
        <v>27035.75</v>
      </c>
      <c r="E194" s="953">
        <v>37408</v>
      </c>
      <c r="F194" s="937">
        <v>7</v>
      </c>
      <c r="G194" s="937">
        <v>1.19</v>
      </c>
      <c r="H194" s="938">
        <v>321.85000000000002</v>
      </c>
      <c r="I194" s="938">
        <v>0</v>
      </c>
      <c r="J194" s="938">
        <v>0</v>
      </c>
      <c r="K194" s="954">
        <f t="shared" si="55"/>
        <v>0</v>
      </c>
      <c r="L194" s="954">
        <f t="shared" si="56"/>
        <v>0</v>
      </c>
      <c r="M194" s="954">
        <f t="shared" si="62"/>
        <v>0</v>
      </c>
      <c r="N194" s="954">
        <f t="shared" si="63"/>
        <v>0</v>
      </c>
      <c r="O194" s="954">
        <f t="shared" si="63"/>
        <v>0</v>
      </c>
      <c r="P194" s="954">
        <f t="shared" si="63"/>
        <v>0</v>
      </c>
      <c r="Q194" s="954">
        <f t="shared" si="63"/>
        <v>0</v>
      </c>
      <c r="R194" s="954">
        <f t="shared" si="63"/>
        <v>0</v>
      </c>
      <c r="S194" s="954">
        <f t="shared" si="63"/>
        <v>0</v>
      </c>
      <c r="T194" s="954">
        <f t="shared" si="63"/>
        <v>0</v>
      </c>
      <c r="U194" s="954">
        <f t="shared" si="63"/>
        <v>0</v>
      </c>
      <c r="V194" s="954">
        <f t="shared" si="63"/>
        <v>0</v>
      </c>
      <c r="W194" s="954">
        <f t="shared" si="63"/>
        <v>0</v>
      </c>
      <c r="X194" s="954">
        <f t="shared" si="63"/>
        <v>0</v>
      </c>
      <c r="Y194" s="954">
        <f t="shared" si="63"/>
        <v>0</v>
      </c>
      <c r="Z194" s="954">
        <f t="shared" si="63"/>
        <v>0</v>
      </c>
      <c r="AA194" s="954">
        <f t="shared" si="63"/>
        <v>0</v>
      </c>
      <c r="AB194" s="954">
        <f t="shared" si="63"/>
        <v>0</v>
      </c>
      <c r="AC194" s="954">
        <f t="shared" si="63"/>
        <v>0</v>
      </c>
      <c r="AD194" s="954">
        <f t="shared" si="64"/>
        <v>0</v>
      </c>
      <c r="AE194" s="954">
        <f t="shared" si="64"/>
        <v>0</v>
      </c>
      <c r="AF194" s="954">
        <f t="shared" si="64"/>
        <v>0</v>
      </c>
      <c r="AG194" s="954">
        <f t="shared" si="64"/>
        <v>0</v>
      </c>
      <c r="AH194" s="954">
        <f t="shared" si="64"/>
        <v>0</v>
      </c>
      <c r="AI194" s="954">
        <f t="shared" si="64"/>
        <v>0</v>
      </c>
      <c r="AJ194" s="954">
        <f t="shared" si="64"/>
        <v>0</v>
      </c>
      <c r="AK194" s="954">
        <f t="shared" si="64"/>
        <v>0</v>
      </c>
      <c r="AL194" s="954">
        <f t="shared" si="59"/>
        <v>0</v>
      </c>
      <c r="AM194" s="954">
        <f t="shared" si="59"/>
        <v>0</v>
      </c>
      <c r="AN194" s="954">
        <f t="shared" si="59"/>
        <v>0</v>
      </c>
      <c r="AO194" s="954">
        <f t="shared" si="59"/>
        <v>0</v>
      </c>
      <c r="AQ194" s="954">
        <f t="shared" si="60"/>
        <v>0</v>
      </c>
      <c r="AR194" s="954">
        <f t="shared" si="61"/>
        <v>0</v>
      </c>
      <c r="AS194" s="954">
        <f t="shared" si="61"/>
        <v>0</v>
      </c>
      <c r="AT194" s="954">
        <f t="shared" si="61"/>
        <v>0</v>
      </c>
      <c r="AU194" s="954">
        <f t="shared" si="61"/>
        <v>0</v>
      </c>
    </row>
    <row r="195" spans="2:47">
      <c r="B195" s="937">
        <v>32</v>
      </c>
      <c r="C195" s="951" t="s">
        <v>617</v>
      </c>
      <c r="D195" s="938">
        <v>27035.75</v>
      </c>
      <c r="E195" s="953">
        <v>37408</v>
      </c>
      <c r="F195" s="937">
        <v>7</v>
      </c>
      <c r="G195" s="937">
        <v>1.19</v>
      </c>
      <c r="H195" s="938">
        <v>321.85000000000002</v>
      </c>
      <c r="I195" s="938">
        <v>0</v>
      </c>
      <c r="J195" s="938">
        <v>0</v>
      </c>
      <c r="K195" s="954">
        <f t="shared" si="55"/>
        <v>0</v>
      </c>
      <c r="L195" s="954">
        <f t="shared" si="56"/>
        <v>0</v>
      </c>
      <c r="M195" s="954">
        <f t="shared" si="62"/>
        <v>0</v>
      </c>
      <c r="N195" s="954">
        <f t="shared" si="63"/>
        <v>0</v>
      </c>
      <c r="O195" s="954">
        <f t="shared" si="63"/>
        <v>0</v>
      </c>
      <c r="P195" s="954">
        <f t="shared" si="63"/>
        <v>0</v>
      </c>
      <c r="Q195" s="954">
        <f t="shared" si="63"/>
        <v>0</v>
      </c>
      <c r="R195" s="954">
        <f t="shared" si="63"/>
        <v>0</v>
      </c>
      <c r="S195" s="954">
        <f t="shared" si="63"/>
        <v>0</v>
      </c>
      <c r="T195" s="954">
        <f t="shared" si="63"/>
        <v>0</v>
      </c>
      <c r="U195" s="954">
        <f t="shared" si="63"/>
        <v>0</v>
      </c>
      <c r="V195" s="954">
        <f t="shared" si="63"/>
        <v>0</v>
      </c>
      <c r="W195" s="954">
        <f t="shared" si="63"/>
        <v>0</v>
      </c>
      <c r="X195" s="954">
        <f t="shared" si="63"/>
        <v>0</v>
      </c>
      <c r="Y195" s="954">
        <f t="shared" si="63"/>
        <v>0</v>
      </c>
      <c r="Z195" s="954">
        <f t="shared" si="63"/>
        <v>0</v>
      </c>
      <c r="AA195" s="954">
        <f t="shared" si="63"/>
        <v>0</v>
      </c>
      <c r="AB195" s="954">
        <f t="shared" si="63"/>
        <v>0</v>
      </c>
      <c r="AC195" s="954">
        <f t="shared" ref="AC195:AK199" si="65">IF(AB195-$L195&gt;0,AB195-$L195,0)</f>
        <v>0</v>
      </c>
      <c r="AD195" s="954">
        <f t="shared" si="65"/>
        <v>0</v>
      </c>
      <c r="AE195" s="954">
        <f t="shared" si="65"/>
        <v>0</v>
      </c>
      <c r="AF195" s="954">
        <f t="shared" si="65"/>
        <v>0</v>
      </c>
      <c r="AG195" s="954">
        <f t="shared" si="65"/>
        <v>0</v>
      </c>
      <c r="AH195" s="954">
        <f t="shared" si="65"/>
        <v>0</v>
      </c>
      <c r="AI195" s="954">
        <f t="shared" si="65"/>
        <v>0</v>
      </c>
      <c r="AJ195" s="954">
        <f t="shared" si="65"/>
        <v>0</v>
      </c>
      <c r="AK195" s="954">
        <f t="shared" si="65"/>
        <v>0</v>
      </c>
      <c r="AL195" s="954">
        <f t="shared" si="59"/>
        <v>0</v>
      </c>
      <c r="AM195" s="954">
        <f t="shared" si="59"/>
        <v>0</v>
      </c>
      <c r="AN195" s="954">
        <f t="shared" si="59"/>
        <v>0</v>
      </c>
      <c r="AO195" s="954">
        <f t="shared" si="59"/>
        <v>0</v>
      </c>
      <c r="AQ195" s="954">
        <f t="shared" si="60"/>
        <v>0</v>
      </c>
      <c r="AR195" s="954">
        <f t="shared" si="61"/>
        <v>0</v>
      </c>
      <c r="AS195" s="954">
        <f t="shared" si="61"/>
        <v>0</v>
      </c>
      <c r="AT195" s="954">
        <f t="shared" si="61"/>
        <v>0</v>
      </c>
      <c r="AU195" s="954">
        <f t="shared" si="61"/>
        <v>0</v>
      </c>
    </row>
    <row r="196" spans="2:47">
      <c r="B196" s="937">
        <v>33</v>
      </c>
      <c r="C196" s="951" t="s">
        <v>617</v>
      </c>
      <c r="D196" s="938">
        <v>27035.75</v>
      </c>
      <c r="E196" s="953">
        <v>37408</v>
      </c>
      <c r="F196" s="937">
        <v>7</v>
      </c>
      <c r="G196" s="937">
        <v>1.19</v>
      </c>
      <c r="H196" s="938">
        <v>321.85000000000002</v>
      </c>
      <c r="I196" s="938">
        <v>0</v>
      </c>
      <c r="J196" s="938">
        <v>0</v>
      </c>
      <c r="K196" s="954">
        <f t="shared" si="55"/>
        <v>0</v>
      </c>
      <c r="L196" s="954">
        <f t="shared" si="56"/>
        <v>0</v>
      </c>
      <c r="M196" s="954">
        <f t="shared" si="62"/>
        <v>0</v>
      </c>
      <c r="N196" s="954">
        <f t="shared" ref="N196:AC199" si="66">IF(M196-$L196&gt;0,M196-$L196,0)</f>
        <v>0</v>
      </c>
      <c r="O196" s="954">
        <f t="shared" si="66"/>
        <v>0</v>
      </c>
      <c r="P196" s="954">
        <f t="shared" si="66"/>
        <v>0</v>
      </c>
      <c r="Q196" s="954">
        <f t="shared" si="66"/>
        <v>0</v>
      </c>
      <c r="R196" s="954">
        <f t="shared" si="66"/>
        <v>0</v>
      </c>
      <c r="S196" s="954">
        <f t="shared" si="66"/>
        <v>0</v>
      </c>
      <c r="T196" s="954">
        <f t="shared" si="66"/>
        <v>0</v>
      </c>
      <c r="U196" s="954">
        <f t="shared" si="66"/>
        <v>0</v>
      </c>
      <c r="V196" s="954">
        <f t="shared" si="66"/>
        <v>0</v>
      </c>
      <c r="W196" s="954">
        <f t="shared" si="66"/>
        <v>0</v>
      </c>
      <c r="X196" s="954">
        <f t="shared" si="66"/>
        <v>0</v>
      </c>
      <c r="Y196" s="954">
        <f t="shared" si="66"/>
        <v>0</v>
      </c>
      <c r="Z196" s="954">
        <f t="shared" si="66"/>
        <v>0</v>
      </c>
      <c r="AA196" s="954">
        <f t="shared" si="66"/>
        <v>0</v>
      </c>
      <c r="AB196" s="954">
        <f t="shared" si="66"/>
        <v>0</v>
      </c>
      <c r="AC196" s="954">
        <f t="shared" si="66"/>
        <v>0</v>
      </c>
      <c r="AD196" s="954">
        <f t="shared" si="65"/>
        <v>0</v>
      </c>
      <c r="AE196" s="954">
        <f t="shared" si="65"/>
        <v>0</v>
      </c>
      <c r="AF196" s="954">
        <f t="shared" si="65"/>
        <v>0</v>
      </c>
      <c r="AG196" s="954">
        <f t="shared" si="65"/>
        <v>0</v>
      </c>
      <c r="AH196" s="954">
        <f t="shared" si="65"/>
        <v>0</v>
      </c>
      <c r="AI196" s="954">
        <f t="shared" si="65"/>
        <v>0</v>
      </c>
      <c r="AJ196" s="954">
        <f t="shared" si="65"/>
        <v>0</v>
      </c>
      <c r="AK196" s="954">
        <f t="shared" si="65"/>
        <v>0</v>
      </c>
      <c r="AL196" s="954">
        <f t="shared" si="59"/>
        <v>0</v>
      </c>
      <c r="AM196" s="954">
        <f t="shared" si="59"/>
        <v>0</v>
      </c>
      <c r="AN196" s="954">
        <f t="shared" si="59"/>
        <v>0</v>
      </c>
      <c r="AO196" s="954">
        <f t="shared" si="59"/>
        <v>0</v>
      </c>
      <c r="AQ196" s="954">
        <f t="shared" si="60"/>
        <v>0</v>
      </c>
      <c r="AR196" s="954">
        <f t="shared" si="61"/>
        <v>0</v>
      </c>
      <c r="AS196" s="954">
        <f t="shared" si="61"/>
        <v>0</v>
      </c>
      <c r="AT196" s="954">
        <f t="shared" si="61"/>
        <v>0</v>
      </c>
      <c r="AU196" s="954">
        <f t="shared" si="61"/>
        <v>0</v>
      </c>
    </row>
    <row r="197" spans="2:47">
      <c r="B197" s="937">
        <v>34</v>
      </c>
      <c r="C197" s="951" t="s">
        <v>618</v>
      </c>
      <c r="D197" s="938">
        <v>107000</v>
      </c>
      <c r="E197" s="953">
        <v>39958</v>
      </c>
      <c r="F197" s="937">
        <v>10</v>
      </c>
      <c r="G197" s="937">
        <v>0.83</v>
      </c>
      <c r="H197" s="938">
        <v>891.67</v>
      </c>
      <c r="I197" s="938">
        <v>57958.33</v>
      </c>
      <c r="J197" s="938">
        <v>10700</v>
      </c>
      <c r="K197" s="954">
        <f t="shared" si="55"/>
        <v>107000</v>
      </c>
      <c r="L197" s="954">
        <f t="shared" si="56"/>
        <v>891.66666666666663</v>
      </c>
      <c r="M197" s="954">
        <f t="shared" si="62"/>
        <v>36558.33</v>
      </c>
      <c r="N197" s="954">
        <f t="shared" si="66"/>
        <v>35666.663333333338</v>
      </c>
      <c r="O197" s="954">
        <f t="shared" si="66"/>
        <v>34774.996666666673</v>
      </c>
      <c r="P197" s="954">
        <f t="shared" si="66"/>
        <v>33883.330000000009</v>
      </c>
      <c r="Q197" s="954">
        <f t="shared" si="66"/>
        <v>32991.663333333345</v>
      </c>
      <c r="R197" s="954">
        <f t="shared" si="66"/>
        <v>32099.996666666677</v>
      </c>
      <c r="S197" s="954">
        <f t="shared" si="66"/>
        <v>31208.330000000009</v>
      </c>
      <c r="T197" s="954">
        <f t="shared" si="66"/>
        <v>30316.663333333341</v>
      </c>
      <c r="U197" s="954">
        <f t="shared" si="66"/>
        <v>29424.996666666673</v>
      </c>
      <c r="V197" s="954">
        <f t="shared" si="66"/>
        <v>28533.330000000005</v>
      </c>
      <c r="W197" s="954">
        <f t="shared" si="66"/>
        <v>27641.663333333338</v>
      </c>
      <c r="X197" s="954">
        <f t="shared" si="66"/>
        <v>26749.99666666667</v>
      </c>
      <c r="Y197" s="954">
        <f t="shared" si="66"/>
        <v>25858.33</v>
      </c>
      <c r="Z197" s="954">
        <f t="shared" si="66"/>
        <v>24966.663333333334</v>
      </c>
      <c r="AA197" s="954">
        <f t="shared" si="66"/>
        <v>24074.996666666666</v>
      </c>
      <c r="AB197" s="954">
        <f t="shared" si="66"/>
        <v>23183.329999999998</v>
      </c>
      <c r="AC197" s="954">
        <f t="shared" si="66"/>
        <v>22291.66333333333</v>
      </c>
      <c r="AD197" s="954">
        <f t="shared" si="65"/>
        <v>21399.996666666662</v>
      </c>
      <c r="AE197" s="954">
        <f t="shared" si="65"/>
        <v>20508.329999999994</v>
      </c>
      <c r="AF197" s="954">
        <f t="shared" si="65"/>
        <v>19616.663333333327</v>
      </c>
      <c r="AG197" s="954">
        <f t="shared" si="65"/>
        <v>18724.996666666659</v>
      </c>
      <c r="AH197" s="954">
        <f t="shared" si="65"/>
        <v>17833.329999999991</v>
      </c>
      <c r="AI197" s="954">
        <f t="shared" si="65"/>
        <v>16941.663333333323</v>
      </c>
      <c r="AJ197" s="954">
        <f t="shared" si="65"/>
        <v>16049.996666666657</v>
      </c>
      <c r="AK197" s="954">
        <f t="shared" si="65"/>
        <v>15158.329999999991</v>
      </c>
      <c r="AL197" s="954">
        <f t="shared" si="59"/>
        <v>4458.3299999999908</v>
      </c>
      <c r="AM197" s="954">
        <f t="shared" si="59"/>
        <v>0</v>
      </c>
      <c r="AN197" s="954">
        <f t="shared" si="59"/>
        <v>0</v>
      </c>
      <c r="AO197" s="954">
        <f t="shared" si="59"/>
        <v>0</v>
      </c>
      <c r="AQ197" s="954">
        <f t="shared" si="60"/>
        <v>10700.000000000011</v>
      </c>
      <c r="AR197" s="954">
        <f t="shared" si="61"/>
        <v>10700</v>
      </c>
      <c r="AS197" s="954">
        <f t="shared" si="61"/>
        <v>4458.3299999999908</v>
      </c>
      <c r="AT197" s="954">
        <f t="shared" si="61"/>
        <v>0</v>
      </c>
      <c r="AU197" s="954">
        <f t="shared" si="61"/>
        <v>0</v>
      </c>
    </row>
    <row r="198" spans="2:47">
      <c r="B198" s="937">
        <v>35</v>
      </c>
      <c r="C198" s="951" t="s">
        <v>619</v>
      </c>
      <c r="D198" s="938">
        <v>57784.6</v>
      </c>
      <c r="E198" s="953">
        <v>38261</v>
      </c>
      <c r="F198" s="937">
        <v>10</v>
      </c>
      <c r="G198" s="937">
        <v>0.83</v>
      </c>
      <c r="H198" s="938">
        <v>481.54</v>
      </c>
      <c r="I198" s="938">
        <v>4815.38</v>
      </c>
      <c r="J198" s="938">
        <v>4815.38</v>
      </c>
      <c r="K198" s="954">
        <f t="shared" si="55"/>
        <v>57784.6</v>
      </c>
      <c r="L198" s="954">
        <f t="shared" si="56"/>
        <v>481.53833333333336</v>
      </c>
      <c r="M198" s="954">
        <v>0</v>
      </c>
      <c r="N198" s="954">
        <f t="shared" si="66"/>
        <v>0</v>
      </c>
      <c r="O198" s="954">
        <f t="shared" si="66"/>
        <v>0</v>
      </c>
      <c r="P198" s="954">
        <f t="shared" si="66"/>
        <v>0</v>
      </c>
      <c r="Q198" s="954">
        <f t="shared" si="66"/>
        <v>0</v>
      </c>
      <c r="R198" s="954">
        <f t="shared" si="66"/>
        <v>0</v>
      </c>
      <c r="S198" s="954">
        <f t="shared" si="66"/>
        <v>0</v>
      </c>
      <c r="T198" s="954">
        <f t="shared" si="66"/>
        <v>0</v>
      </c>
      <c r="U198" s="954">
        <f t="shared" si="66"/>
        <v>0</v>
      </c>
      <c r="V198" s="954">
        <f t="shared" si="66"/>
        <v>0</v>
      </c>
      <c r="W198" s="954">
        <f t="shared" si="66"/>
        <v>0</v>
      </c>
      <c r="X198" s="954">
        <f t="shared" si="66"/>
        <v>0</v>
      </c>
      <c r="Y198" s="954">
        <f t="shared" si="66"/>
        <v>0</v>
      </c>
      <c r="Z198" s="954">
        <f t="shared" si="66"/>
        <v>0</v>
      </c>
      <c r="AA198" s="954">
        <f t="shared" si="66"/>
        <v>0</v>
      </c>
      <c r="AB198" s="954">
        <f t="shared" si="66"/>
        <v>0</v>
      </c>
      <c r="AC198" s="954">
        <f t="shared" si="66"/>
        <v>0</v>
      </c>
      <c r="AD198" s="954">
        <f t="shared" si="65"/>
        <v>0</v>
      </c>
      <c r="AE198" s="954">
        <f t="shared" si="65"/>
        <v>0</v>
      </c>
      <c r="AF198" s="954">
        <f t="shared" si="65"/>
        <v>0</v>
      </c>
      <c r="AG198" s="954">
        <f t="shared" si="65"/>
        <v>0</v>
      </c>
      <c r="AH198" s="954">
        <f t="shared" si="65"/>
        <v>0</v>
      </c>
      <c r="AI198" s="954">
        <f t="shared" si="65"/>
        <v>0</v>
      </c>
      <c r="AJ198" s="954">
        <f t="shared" si="65"/>
        <v>0</v>
      </c>
      <c r="AK198" s="954">
        <f t="shared" si="65"/>
        <v>0</v>
      </c>
      <c r="AL198" s="954">
        <f t="shared" si="59"/>
        <v>0</v>
      </c>
      <c r="AM198" s="954">
        <f t="shared" si="59"/>
        <v>0</v>
      </c>
      <c r="AN198" s="954">
        <f t="shared" si="59"/>
        <v>0</v>
      </c>
      <c r="AO198" s="954">
        <f t="shared" si="59"/>
        <v>0</v>
      </c>
      <c r="AQ198" s="954">
        <f t="shared" si="60"/>
        <v>0</v>
      </c>
      <c r="AR198" s="954">
        <f t="shared" si="61"/>
        <v>0</v>
      </c>
      <c r="AS198" s="954">
        <f t="shared" si="61"/>
        <v>0</v>
      </c>
      <c r="AT198" s="954">
        <f t="shared" si="61"/>
        <v>0</v>
      </c>
      <c r="AU198" s="954">
        <f t="shared" si="61"/>
        <v>0</v>
      </c>
    </row>
    <row r="199" spans="2:47">
      <c r="B199" s="937">
        <v>36</v>
      </c>
      <c r="C199" s="951" t="s">
        <v>620</v>
      </c>
      <c r="D199" s="938">
        <v>72600</v>
      </c>
      <c r="E199" s="953">
        <v>40452</v>
      </c>
      <c r="F199" s="937">
        <v>10</v>
      </c>
      <c r="G199" s="937">
        <v>0.83</v>
      </c>
      <c r="H199" s="938">
        <v>605</v>
      </c>
      <c r="I199" s="938">
        <v>49610</v>
      </c>
      <c r="J199" s="938">
        <v>7260</v>
      </c>
      <c r="K199" s="954">
        <f t="shared" si="55"/>
        <v>72600</v>
      </c>
      <c r="L199" s="954">
        <f t="shared" si="56"/>
        <v>605</v>
      </c>
      <c r="M199" s="954">
        <f t="shared" si="62"/>
        <v>35090</v>
      </c>
      <c r="N199" s="954">
        <f t="shared" si="66"/>
        <v>34485</v>
      </c>
      <c r="O199" s="954">
        <f t="shared" si="66"/>
        <v>33880</v>
      </c>
      <c r="P199" s="954">
        <f t="shared" si="66"/>
        <v>33275</v>
      </c>
      <c r="Q199" s="954">
        <f t="shared" si="66"/>
        <v>32670</v>
      </c>
      <c r="R199" s="954">
        <f t="shared" si="66"/>
        <v>32065</v>
      </c>
      <c r="S199" s="954">
        <f t="shared" si="66"/>
        <v>31460</v>
      </c>
      <c r="T199" s="954">
        <f t="shared" si="66"/>
        <v>30855</v>
      </c>
      <c r="U199" s="954">
        <f t="shared" si="66"/>
        <v>30250</v>
      </c>
      <c r="V199" s="954">
        <f t="shared" si="66"/>
        <v>29645</v>
      </c>
      <c r="W199" s="954">
        <f t="shared" si="66"/>
        <v>29040</v>
      </c>
      <c r="X199" s="954">
        <f t="shared" si="66"/>
        <v>28435</v>
      </c>
      <c r="Y199" s="954">
        <f t="shared" si="66"/>
        <v>27830</v>
      </c>
      <c r="Z199" s="954">
        <f t="shared" si="66"/>
        <v>27225</v>
      </c>
      <c r="AA199" s="954">
        <f t="shared" si="66"/>
        <v>26620</v>
      </c>
      <c r="AB199" s="954">
        <f t="shared" si="66"/>
        <v>26015</v>
      </c>
      <c r="AC199" s="954">
        <f t="shared" si="66"/>
        <v>25410</v>
      </c>
      <c r="AD199" s="954">
        <f t="shared" si="65"/>
        <v>24805</v>
      </c>
      <c r="AE199" s="954">
        <f t="shared" si="65"/>
        <v>24200</v>
      </c>
      <c r="AF199" s="954">
        <f t="shared" si="65"/>
        <v>23595</v>
      </c>
      <c r="AG199" s="954">
        <f t="shared" si="65"/>
        <v>22990</v>
      </c>
      <c r="AH199" s="954">
        <f t="shared" si="65"/>
        <v>22385</v>
      </c>
      <c r="AI199" s="954">
        <f t="shared" si="65"/>
        <v>21780</v>
      </c>
      <c r="AJ199" s="954">
        <f t="shared" si="65"/>
        <v>21175</v>
      </c>
      <c r="AK199" s="954">
        <f t="shared" si="65"/>
        <v>20570</v>
      </c>
      <c r="AL199" s="954">
        <f t="shared" si="59"/>
        <v>13310</v>
      </c>
      <c r="AM199" s="954">
        <f t="shared" si="59"/>
        <v>6050</v>
      </c>
      <c r="AN199" s="954">
        <f t="shared" si="59"/>
        <v>0</v>
      </c>
      <c r="AO199" s="954">
        <f t="shared" si="59"/>
        <v>0</v>
      </c>
      <c r="AQ199" s="954">
        <f t="shared" si="60"/>
        <v>7260</v>
      </c>
      <c r="AR199" s="954">
        <f t="shared" si="61"/>
        <v>7260</v>
      </c>
      <c r="AS199" s="954">
        <f t="shared" si="61"/>
        <v>7260</v>
      </c>
      <c r="AT199" s="954">
        <f t="shared" si="61"/>
        <v>6050</v>
      </c>
      <c r="AU199" s="954">
        <f t="shared" si="61"/>
        <v>0</v>
      </c>
    </row>
    <row r="200" spans="2:47">
      <c r="B200" s="1676" t="s">
        <v>621</v>
      </c>
      <c r="C200" s="1676"/>
      <c r="D200" s="963">
        <f>SUM(D164:D199)</f>
        <v>1898379.1999999997</v>
      </c>
      <c r="E200" s="963" t="s">
        <v>622</v>
      </c>
      <c r="F200" s="963" t="s">
        <v>622</v>
      </c>
      <c r="G200" s="963" t="s">
        <v>622</v>
      </c>
      <c r="H200" s="963">
        <f t="shared" ref="H200:AK200" si="67">SUM(H164:H199)</f>
        <v>22644.049999999992</v>
      </c>
      <c r="I200" s="963">
        <f t="shared" si="67"/>
        <v>722767.95</v>
      </c>
      <c r="J200" s="963">
        <f t="shared" si="67"/>
        <v>143221.78000000003</v>
      </c>
      <c r="K200" s="963">
        <f t="shared" si="67"/>
        <v>1403929.29</v>
      </c>
      <c r="L200" s="963">
        <f t="shared" si="67"/>
        <v>14165.312585978836</v>
      </c>
      <c r="M200" s="963">
        <f t="shared" si="67"/>
        <v>410206.57028571435</v>
      </c>
      <c r="N200" s="963">
        <f t="shared" si="67"/>
        <v>401650.62946428568</v>
      </c>
      <c r="O200" s="963">
        <f t="shared" si="67"/>
        <v>393094.68864285725</v>
      </c>
      <c r="P200" s="963">
        <f t="shared" si="67"/>
        <v>384538.74782142864</v>
      </c>
      <c r="Q200" s="963">
        <f t="shared" si="67"/>
        <v>375982.81033333339</v>
      </c>
      <c r="R200" s="963">
        <f t="shared" si="67"/>
        <v>368583.26534523815</v>
      </c>
      <c r="S200" s="963">
        <f t="shared" si="67"/>
        <v>361183.72035714291</v>
      </c>
      <c r="T200" s="963">
        <f t="shared" si="67"/>
        <v>353784.17536904768</v>
      </c>
      <c r="U200" s="963">
        <f t="shared" si="67"/>
        <v>346384.6303809525</v>
      </c>
      <c r="V200" s="963">
        <f t="shared" si="67"/>
        <v>338985.0853928572</v>
      </c>
      <c r="W200" s="963">
        <f t="shared" si="67"/>
        <v>331585.54040476202</v>
      </c>
      <c r="X200" s="963">
        <f t="shared" si="67"/>
        <v>324185.99541666673</v>
      </c>
      <c r="Y200" s="963">
        <f t="shared" si="67"/>
        <v>316786.45042857155</v>
      </c>
      <c r="Z200" s="963">
        <f t="shared" si="67"/>
        <v>309386.90544047632</v>
      </c>
      <c r="AA200" s="963">
        <f t="shared" si="67"/>
        <v>301987.36045238108</v>
      </c>
      <c r="AB200" s="963">
        <f t="shared" si="67"/>
        <v>294587.81546428584</v>
      </c>
      <c r="AC200" s="963">
        <f t="shared" si="67"/>
        <v>287188.27047619061</v>
      </c>
      <c r="AD200" s="963">
        <f t="shared" si="67"/>
        <v>279788.72548809537</v>
      </c>
      <c r="AE200" s="963">
        <f t="shared" si="67"/>
        <v>272389.18050000013</v>
      </c>
      <c r="AF200" s="963">
        <f t="shared" si="67"/>
        <v>264989.6355119049</v>
      </c>
      <c r="AG200" s="963">
        <f t="shared" si="67"/>
        <v>257590.09052380966</v>
      </c>
      <c r="AH200" s="963">
        <f t="shared" si="67"/>
        <v>250190.54553571442</v>
      </c>
      <c r="AI200" s="963">
        <f t="shared" si="67"/>
        <v>242791.00054761922</v>
      </c>
      <c r="AJ200" s="963">
        <f t="shared" si="67"/>
        <v>235391.45789285729</v>
      </c>
      <c r="AK200" s="963">
        <f t="shared" si="67"/>
        <v>228510.89657142875</v>
      </c>
      <c r="AL200" s="963">
        <f>SUM(AL164:AL199)</f>
        <v>145944.16071428588</v>
      </c>
      <c r="AM200" s="963">
        <f t="shared" ref="AM200:AT200" si="68">SUM(AM164:AM199)</f>
        <v>74071.472000000154</v>
      </c>
      <c r="AN200" s="963">
        <f t="shared" si="68"/>
        <v>33216.379000000161</v>
      </c>
      <c r="AO200" s="963">
        <f>SUM(AO164:AO199)</f>
        <v>18980.786000000164</v>
      </c>
      <c r="AQ200" s="963">
        <f>SUM(AQ164:AQ199)</f>
        <v>88275.55385714279</v>
      </c>
      <c r="AR200" s="963">
        <f t="shared" si="68"/>
        <v>82566.735857142849</v>
      </c>
      <c r="AS200" s="963">
        <f t="shared" si="68"/>
        <v>71872.68871428573</v>
      </c>
      <c r="AT200" s="963">
        <f t="shared" si="68"/>
        <v>40855.092999999993</v>
      </c>
      <c r="AU200" s="963">
        <f>SUM(AU164:AU199)</f>
        <v>14235.592999999997</v>
      </c>
    </row>
    <row r="201" spans="2:47">
      <c r="B201" s="1677"/>
      <c r="C201" s="1677"/>
      <c r="D201" s="955"/>
      <c r="E201" s="956"/>
      <c r="F201" s="956"/>
      <c r="G201" s="956"/>
      <c r="H201" s="956"/>
      <c r="I201" s="955"/>
      <c r="J201" s="955"/>
      <c r="K201" s="955"/>
      <c r="L201" s="955"/>
      <c r="M201" s="955"/>
      <c r="N201" s="955"/>
      <c r="O201" s="955"/>
      <c r="P201" s="955"/>
      <c r="Q201" s="955"/>
      <c r="R201" s="955"/>
      <c r="S201" s="955"/>
      <c r="T201" s="955"/>
      <c r="U201" s="955"/>
      <c r="V201" s="955"/>
      <c r="W201" s="955"/>
      <c r="X201" s="955"/>
      <c r="Y201" s="955"/>
      <c r="Z201" s="955"/>
      <c r="AA201" s="955"/>
      <c r="AB201" s="955"/>
      <c r="AC201" s="955"/>
      <c r="AD201" s="955"/>
      <c r="AE201" s="955"/>
      <c r="AF201" s="955"/>
      <c r="AG201" s="955"/>
      <c r="AH201" s="955"/>
      <c r="AI201" s="955"/>
      <c r="AJ201" s="955"/>
      <c r="AK201" s="955"/>
      <c r="AL201" s="955"/>
      <c r="AM201" s="955"/>
      <c r="AN201" s="955"/>
      <c r="AO201" s="955"/>
      <c r="AQ201" s="955"/>
      <c r="AR201" s="955"/>
      <c r="AS201" s="955"/>
      <c r="AT201" s="955"/>
      <c r="AU201" s="955"/>
    </row>
    <row r="202" spans="2:47">
      <c r="B202" s="1678"/>
      <c r="C202" s="1678"/>
      <c r="D202" s="959"/>
      <c r="E202" s="960"/>
      <c r="F202" s="960"/>
      <c r="G202" s="960"/>
      <c r="H202" s="960"/>
      <c r="I202" s="959"/>
      <c r="J202" s="959"/>
      <c r="K202" s="959"/>
      <c r="L202" s="959"/>
      <c r="M202" s="959"/>
      <c r="N202" s="959"/>
      <c r="O202" s="959"/>
      <c r="P202" s="959"/>
      <c r="Q202" s="959"/>
      <c r="R202" s="959"/>
      <c r="S202" s="959"/>
      <c r="T202" s="959"/>
      <c r="U202" s="959"/>
      <c r="V202" s="959"/>
      <c r="W202" s="959"/>
      <c r="X202" s="959"/>
      <c r="Y202" s="959"/>
      <c r="Z202" s="959"/>
      <c r="AA202" s="959"/>
      <c r="AB202" s="959"/>
      <c r="AC202" s="959"/>
      <c r="AD202" s="959"/>
      <c r="AE202" s="959"/>
      <c r="AF202" s="959"/>
      <c r="AG202" s="959"/>
      <c r="AH202" s="959"/>
      <c r="AI202" s="959"/>
      <c r="AJ202" s="959"/>
      <c r="AK202" s="959"/>
      <c r="AL202" s="959"/>
      <c r="AM202" s="959"/>
      <c r="AN202" s="959"/>
      <c r="AO202" s="959"/>
      <c r="AQ202" s="959"/>
      <c r="AR202" s="959"/>
      <c r="AS202" s="959"/>
      <c r="AT202" s="959"/>
      <c r="AU202" s="959"/>
    </row>
    <row r="203" spans="2:47">
      <c r="B203" s="1678"/>
      <c r="C203" s="1678"/>
      <c r="D203" s="959"/>
      <c r="E203" s="960"/>
      <c r="F203" s="960"/>
      <c r="G203" s="960"/>
      <c r="H203" s="960"/>
      <c r="I203" s="959"/>
      <c r="J203" s="959"/>
      <c r="K203" s="959"/>
      <c r="L203" s="959"/>
      <c r="M203" s="959"/>
      <c r="N203" s="959"/>
      <c r="O203" s="959"/>
      <c r="P203" s="959"/>
      <c r="Q203" s="959"/>
      <c r="R203" s="959"/>
      <c r="S203" s="959"/>
      <c r="T203" s="959"/>
      <c r="U203" s="959"/>
      <c r="V203" s="959"/>
      <c r="W203" s="959"/>
      <c r="X203" s="959"/>
      <c r="Y203" s="959"/>
      <c r="Z203" s="959"/>
      <c r="AA203" s="959"/>
      <c r="AB203" s="959"/>
      <c r="AC203" s="959"/>
      <c r="AD203" s="959"/>
      <c r="AE203" s="959"/>
      <c r="AF203" s="959"/>
      <c r="AG203" s="959"/>
      <c r="AH203" s="959"/>
      <c r="AI203" s="959"/>
      <c r="AJ203" s="959"/>
      <c r="AK203" s="959"/>
      <c r="AL203" s="959"/>
      <c r="AM203" s="959"/>
      <c r="AN203" s="959"/>
      <c r="AO203" s="959"/>
      <c r="AQ203" s="959"/>
      <c r="AR203" s="959"/>
      <c r="AS203" s="959"/>
      <c r="AT203" s="959"/>
      <c r="AU203" s="959"/>
    </row>
  </sheetData>
  <autoFilter ref="B11:AO161"/>
  <mergeCells count="10">
    <mergeCell ref="B200:C200"/>
    <mergeCell ref="B201:C201"/>
    <mergeCell ref="B202:C202"/>
    <mergeCell ref="B203:C203"/>
    <mergeCell ref="AX1:BB1"/>
    <mergeCell ref="M10:X10"/>
    <mergeCell ref="Y10:AJ10"/>
    <mergeCell ref="B159:C159"/>
    <mergeCell ref="B160:C160"/>
    <mergeCell ref="B161:C16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H21"/>
  <sheetViews>
    <sheetView workbookViewId="0">
      <selection activeCell="C5" sqref="C5"/>
    </sheetView>
  </sheetViews>
  <sheetFormatPr defaultRowHeight="15.75"/>
  <cols>
    <col min="3" max="3" width="19.5" customWidth="1"/>
    <col min="4" max="4" width="16.5" customWidth="1"/>
    <col min="5" max="5" width="15.875" customWidth="1"/>
    <col min="7" max="7" width="15.375" bestFit="1" customWidth="1"/>
    <col min="8" max="8" width="20.125" customWidth="1"/>
  </cols>
  <sheetData>
    <row r="4" spans="3:8">
      <c r="C4" t="s">
        <v>426</v>
      </c>
      <c r="D4" s="185">
        <v>726.42100000000005</v>
      </c>
      <c r="E4" s="185">
        <v>18779.225999999999</v>
      </c>
    </row>
    <row r="5" spans="3:8">
      <c r="C5" t="s">
        <v>427</v>
      </c>
      <c r="D5" s="185">
        <v>2.0619999999999998</v>
      </c>
      <c r="E5" s="185">
        <v>0.63500000000000001</v>
      </c>
    </row>
    <row r="8" spans="3:8">
      <c r="H8" s="716"/>
    </row>
    <row r="9" spans="3:8">
      <c r="H9" s="716"/>
    </row>
    <row r="11" spans="3:8">
      <c r="G11" s="777"/>
    </row>
    <row r="12" spans="3:8">
      <c r="G12" s="777"/>
    </row>
    <row r="13" spans="3:8">
      <c r="G13" s="777"/>
    </row>
    <row r="14" spans="3:8">
      <c r="G14" s="777"/>
    </row>
    <row r="15" spans="3:8">
      <c r="G15" s="777"/>
    </row>
    <row r="16" spans="3:8">
      <c r="G16" s="777"/>
    </row>
    <row r="17" spans="7:7">
      <c r="G17" s="777"/>
    </row>
    <row r="18" spans="7:7">
      <c r="G18" s="777"/>
    </row>
    <row r="19" spans="7:7">
      <c r="G19" s="777"/>
    </row>
    <row r="20" spans="7:7">
      <c r="G20" s="777"/>
    </row>
    <row r="21" spans="7:7">
      <c r="G21" s="77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G137"/>
  <sheetViews>
    <sheetView view="pageBreakPreview" zoomScale="55" zoomScaleNormal="60" zoomScaleSheetLayoutView="55" workbookViewId="0">
      <pane xSplit="3" ySplit="7" topLeftCell="D83" activePane="bottomRight" state="frozen"/>
      <selection activeCell="R3" sqref="A3:T50"/>
      <selection pane="topRight" activeCell="R3" sqref="A3:T50"/>
      <selection pane="bottomLeft" activeCell="R3" sqref="A3:T50"/>
      <selection pane="bottomRight" activeCell="B110" sqref="B110"/>
    </sheetView>
  </sheetViews>
  <sheetFormatPr defaultColWidth="9" defaultRowHeight="15.75" outlineLevelRow="1" outlineLevelCol="1"/>
  <cols>
    <col min="1" max="1" width="9" style="62"/>
    <col min="2" max="2" width="66.625" style="62" customWidth="1"/>
    <col min="3" max="3" width="13" style="62" customWidth="1"/>
    <col min="4" max="4" width="17.125" style="65" hidden="1" customWidth="1"/>
    <col min="5" max="5" width="17.875" style="65" hidden="1" customWidth="1"/>
    <col min="6" max="6" width="16" style="65" hidden="1" customWidth="1"/>
    <col min="7" max="7" width="16.75" style="65" hidden="1" customWidth="1"/>
    <col min="8" max="8" width="14.875" style="65" hidden="1" customWidth="1" outlineLevel="1"/>
    <col min="9" max="9" width="14.25" style="65" hidden="1" customWidth="1" collapsed="1"/>
    <col min="10" max="11" width="17.375" style="62" hidden="1" customWidth="1"/>
    <col min="12" max="13" width="15.875" style="62" hidden="1" customWidth="1"/>
    <col min="14" max="14" width="14.875" style="62" hidden="1" customWidth="1" outlineLevel="1"/>
    <col min="15" max="15" width="13.25" style="62" hidden="1" customWidth="1" collapsed="1"/>
    <col min="16" max="17" width="16.75" style="62" customWidth="1"/>
    <col min="18" max="18" width="16.75" style="62" customWidth="1" outlineLevel="1"/>
    <col min="19" max="19" width="16.375" style="62" customWidth="1"/>
    <col min="20" max="20" width="14.875" style="62" hidden="1" customWidth="1" outlineLevel="1"/>
    <col min="21" max="21" width="15.25" style="62" customWidth="1" collapsed="1"/>
    <col min="22" max="22" width="18" style="65" customWidth="1"/>
    <col min="23" max="23" width="17.875" style="65" customWidth="1"/>
    <col min="24" max="24" width="15.375" style="65" customWidth="1"/>
    <col min="25" max="25" width="17.625" style="65" customWidth="1"/>
    <col min="26" max="26" width="15.125" style="65" hidden="1" customWidth="1" outlineLevel="1"/>
    <col min="27" max="27" width="14.75" style="65" customWidth="1" collapsed="1"/>
    <col min="28" max="30" width="15.5" style="187" customWidth="1"/>
    <col min="31" max="31" width="15.25" style="62" customWidth="1"/>
    <col min="32" max="32" width="11.375" style="62" bestFit="1" customWidth="1"/>
    <col min="33" max="33" width="11.375" style="62" customWidth="1"/>
    <col min="34" max="34" width="11.375" style="62" bestFit="1" customWidth="1"/>
    <col min="35" max="16384" width="9" style="62"/>
  </cols>
  <sheetData>
    <row r="1" spans="1:33" ht="16.5" customHeight="1"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878">
        <f>SUM(W22,W26,W29,W41,W43,W50:W53)-W21</f>
        <v>0</v>
      </c>
      <c r="X1" s="878">
        <f t="shared" ref="X1:Z1" si="0">SUM(X22,X26,X29,X41,X43,X50:X53)-X21</f>
        <v>5.6153666610043729E-3</v>
      </c>
      <c r="Y1" s="878">
        <f t="shared" si="0"/>
        <v>0</v>
      </c>
      <c r="Z1" s="878">
        <f t="shared" si="0"/>
        <v>0</v>
      </c>
      <c r="AA1" s="63"/>
    </row>
    <row r="2" spans="1:33" ht="4.9000000000000004" customHeight="1">
      <c r="D2" s="64"/>
      <c r="E2" s="64"/>
      <c r="F2" s="64"/>
      <c r="G2" s="64"/>
      <c r="H2" s="64"/>
      <c r="I2" s="64"/>
      <c r="V2" s="64"/>
      <c r="W2" s="64"/>
      <c r="X2" s="64"/>
      <c r="Y2" s="64"/>
      <c r="Z2" s="64"/>
      <c r="AA2" s="64"/>
    </row>
    <row r="3" spans="1:33" s="68" customFormat="1" ht="20.25">
      <c r="A3" s="802" t="s">
        <v>422</v>
      </c>
      <c r="B3" s="66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X3" s="67"/>
      <c r="Y3" s="67"/>
      <c r="Z3" s="67"/>
      <c r="AA3" s="67"/>
      <c r="AB3" s="188"/>
      <c r="AC3" s="188"/>
      <c r="AD3" s="188"/>
    </row>
    <row r="4" spans="1:33" s="24" customFormat="1" ht="16.5" thickBot="1">
      <c r="B4" s="69"/>
      <c r="C4" s="70"/>
      <c r="D4" s="71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1"/>
      <c r="W4" s="70"/>
      <c r="X4" s="70"/>
      <c r="Y4" s="70"/>
      <c r="Z4" s="70"/>
      <c r="AA4" s="70"/>
      <c r="AB4" s="189"/>
      <c r="AC4" s="189"/>
      <c r="AD4" s="189"/>
    </row>
    <row r="5" spans="1:33" s="72" customFormat="1" ht="44.25" customHeight="1" thickBot="1">
      <c r="A5" s="1427" t="s">
        <v>95</v>
      </c>
      <c r="B5" s="1429" t="s">
        <v>96</v>
      </c>
      <c r="C5" s="1431" t="s">
        <v>97</v>
      </c>
      <c r="D5" s="1450" t="s">
        <v>425</v>
      </c>
      <c r="E5" s="1451"/>
      <c r="F5" s="1451"/>
      <c r="G5" s="1451"/>
      <c r="H5" s="1451"/>
      <c r="I5" s="1451"/>
      <c r="J5" s="1450" t="s">
        <v>633</v>
      </c>
      <c r="K5" s="1451"/>
      <c r="L5" s="1451"/>
      <c r="M5" s="1451"/>
      <c r="N5" s="1451"/>
      <c r="O5" s="1452"/>
      <c r="P5" s="1435" t="s">
        <v>655</v>
      </c>
      <c r="Q5" s="1436"/>
      <c r="R5" s="1436"/>
      <c r="S5" s="1436"/>
      <c r="T5" s="1436"/>
      <c r="U5" s="1437"/>
      <c r="V5" s="1462" t="s">
        <v>390</v>
      </c>
      <c r="W5" s="1463"/>
      <c r="X5" s="1463"/>
      <c r="Y5" s="1463"/>
      <c r="Z5" s="1463"/>
      <c r="AA5" s="1463"/>
      <c r="AB5" s="1459" t="s">
        <v>386</v>
      </c>
      <c r="AC5" s="1459" t="s">
        <v>387</v>
      </c>
      <c r="AD5" s="1459" t="s">
        <v>388</v>
      </c>
    </row>
    <row r="6" spans="1:33" s="72" customFormat="1" ht="46.9" customHeight="1">
      <c r="A6" s="1428"/>
      <c r="B6" s="1430"/>
      <c r="C6" s="1432"/>
      <c r="D6" s="1444" t="s">
        <v>57</v>
      </c>
      <c r="E6" s="1446" t="s">
        <v>18</v>
      </c>
      <c r="F6" s="1446"/>
      <c r="G6" s="1446" t="s">
        <v>414</v>
      </c>
      <c r="H6" s="1447"/>
      <c r="I6" s="1453" t="s">
        <v>200</v>
      </c>
      <c r="J6" s="1444" t="s">
        <v>57</v>
      </c>
      <c r="K6" s="1446" t="s">
        <v>18</v>
      </c>
      <c r="L6" s="1446"/>
      <c r="M6" s="1446" t="s">
        <v>414</v>
      </c>
      <c r="N6" s="1447"/>
      <c r="O6" s="1448" t="s">
        <v>656</v>
      </c>
      <c r="P6" s="1438" t="s">
        <v>57</v>
      </c>
      <c r="Q6" s="1440" t="s">
        <v>18</v>
      </c>
      <c r="R6" s="1440"/>
      <c r="S6" s="1440" t="s">
        <v>414</v>
      </c>
      <c r="T6" s="1441"/>
      <c r="U6" s="1442" t="s">
        <v>200</v>
      </c>
      <c r="V6" s="1464" t="s">
        <v>57</v>
      </c>
      <c r="W6" s="1455" t="s">
        <v>18</v>
      </c>
      <c r="X6" s="1455"/>
      <c r="Y6" s="1455" t="s">
        <v>414</v>
      </c>
      <c r="Z6" s="1456"/>
      <c r="AA6" s="1457" t="s">
        <v>200</v>
      </c>
      <c r="AB6" s="1460"/>
      <c r="AC6" s="1460"/>
      <c r="AD6" s="1460"/>
    </row>
    <row r="7" spans="1:33" s="72" customFormat="1" ht="42" customHeight="1" thickBot="1">
      <c r="A7" s="1428"/>
      <c r="B7" s="1430"/>
      <c r="C7" s="1432"/>
      <c r="D7" s="1445"/>
      <c r="E7" s="377" t="s">
        <v>202</v>
      </c>
      <c r="F7" s="377" t="s">
        <v>203</v>
      </c>
      <c r="G7" s="377" t="s">
        <v>201</v>
      </c>
      <c r="H7" s="378" t="s">
        <v>204</v>
      </c>
      <c r="I7" s="1454"/>
      <c r="J7" s="1445"/>
      <c r="K7" s="377" t="s">
        <v>202</v>
      </c>
      <c r="L7" s="377" t="s">
        <v>203</v>
      </c>
      <c r="M7" s="377" t="s">
        <v>201</v>
      </c>
      <c r="N7" s="378" t="s">
        <v>204</v>
      </c>
      <c r="O7" s="1449"/>
      <c r="P7" s="1439"/>
      <c r="Q7" s="616" t="s">
        <v>202</v>
      </c>
      <c r="R7" s="616" t="s">
        <v>203</v>
      </c>
      <c r="S7" s="616" t="s">
        <v>201</v>
      </c>
      <c r="T7" s="617" t="s">
        <v>204</v>
      </c>
      <c r="U7" s="1443"/>
      <c r="V7" s="1465"/>
      <c r="W7" s="618" t="s">
        <v>202</v>
      </c>
      <c r="X7" s="618" t="s">
        <v>203</v>
      </c>
      <c r="Y7" s="618" t="s">
        <v>201</v>
      </c>
      <c r="Z7" s="619" t="s">
        <v>204</v>
      </c>
      <c r="AA7" s="1458"/>
      <c r="AB7" s="1461"/>
      <c r="AC7" s="1461"/>
      <c r="AD7" s="1461"/>
    </row>
    <row r="8" spans="1:33" s="75" customFormat="1" ht="41.45" customHeight="1" thickBot="1">
      <c r="A8" s="1433" t="s">
        <v>99</v>
      </c>
      <c r="B8" s="1434"/>
      <c r="C8" s="73"/>
      <c r="D8" s="326"/>
      <c r="E8" s="327">
        <v>1.0266299999999999</v>
      </c>
      <c r="F8" s="327">
        <v>1.0266299999999999</v>
      </c>
      <c r="G8" s="328">
        <v>1.0266299999999999</v>
      </c>
      <c r="H8" s="344"/>
      <c r="I8" s="752"/>
      <c r="J8" s="326">
        <v>1.0296000000000001</v>
      </c>
      <c r="K8" s="327">
        <v>1.0296000000000001</v>
      </c>
      <c r="L8" s="327">
        <v>1.0296000000000001</v>
      </c>
      <c r="M8" s="328">
        <v>1.0296000000000001</v>
      </c>
      <c r="N8" s="344"/>
      <c r="O8" s="752"/>
      <c r="P8" s="326"/>
      <c r="Q8" s="327"/>
      <c r="R8" s="327"/>
      <c r="S8" s="328"/>
      <c r="T8" s="344"/>
      <c r="U8" s="346"/>
      <c r="V8" s="776">
        <f>IF(AND(W8=X8),W8,"расчет")</f>
        <v>1.0355400000000001</v>
      </c>
      <c r="W8" s="74">
        <f>(1-V10)*(1+V9)*(1+W11*V14)</f>
        <v>1.0355400000000001</v>
      </c>
      <c r="X8" s="74">
        <f>(1-V10)*(1+V9)*(1+X11*V14)</f>
        <v>1.0355400000000001</v>
      </c>
      <c r="Y8" s="344">
        <f>(1-V10)*(1+V9)*(1+Y11*V14)</f>
        <v>1.0355400000000001</v>
      </c>
      <c r="Z8" s="344">
        <f>(1-V10)*(1+V9)*(1+Z11*V14)</f>
        <v>1.0355400000000001</v>
      </c>
      <c r="AA8" s="1088">
        <f>(1-V10)*(1+V9)*(1+AA11*V14)</f>
        <v>1.0355400000000001</v>
      </c>
      <c r="AB8" s="786" t="str">
        <f>IFERROR(V8/D8," ")</f>
        <v xml:space="preserve"> </v>
      </c>
      <c r="AC8" s="786">
        <f>IFERROR(V8/J8," ")</f>
        <v>1.0057692307692307</v>
      </c>
      <c r="AD8" s="786" t="str">
        <f>IFERROR(V8/P8," ")</f>
        <v xml:space="preserve"> </v>
      </c>
    </row>
    <row r="9" spans="1:33" s="72" customFormat="1" ht="18.75">
      <c r="A9" s="76"/>
      <c r="B9" s="77" t="s">
        <v>100</v>
      </c>
      <c r="C9" s="322" t="s">
        <v>3</v>
      </c>
      <c r="D9" s="78">
        <v>3.6999999999999922E-2</v>
      </c>
      <c r="E9" s="79"/>
      <c r="F9" s="79"/>
      <c r="G9" s="329"/>
      <c r="H9" s="329"/>
      <c r="I9" s="717"/>
      <c r="J9" s="78">
        <v>4.0000000000000036E-2</v>
      </c>
      <c r="K9" s="79"/>
      <c r="L9" s="79"/>
      <c r="M9" s="329"/>
      <c r="N9" s="329"/>
      <c r="O9" s="347"/>
      <c r="P9" s="78">
        <v>0.04</v>
      </c>
      <c r="Q9" s="79"/>
      <c r="R9" s="79"/>
      <c r="S9" s="329"/>
      <c r="T9" s="329"/>
      <c r="U9" s="347"/>
      <c r="V9" s="78">
        <f>индексы!H8-1</f>
        <v>4.6000000000000041E-2</v>
      </c>
      <c r="W9" s="79"/>
      <c r="X9" s="79"/>
      <c r="Y9" s="329"/>
      <c r="Z9" s="80"/>
      <c r="AA9" s="347"/>
      <c r="AB9" s="785">
        <f t="shared" ref="AB9:AB75" si="1">IFERROR(V9/D9," ")</f>
        <v>1.243243243243247</v>
      </c>
      <c r="AC9" s="785">
        <f t="shared" ref="AC9:AC75" si="2">IFERROR(V9/J9," ")</f>
        <v>1.1499999999999999</v>
      </c>
      <c r="AD9" s="785">
        <f t="shared" ref="AD9:AD75" si="3">IFERROR(V9/P9," ")</f>
        <v>1.150000000000001</v>
      </c>
    </row>
    <row r="10" spans="1:33" s="72" customFormat="1" ht="18.75">
      <c r="A10" s="81"/>
      <c r="B10" s="82" t="s">
        <v>101</v>
      </c>
      <c r="C10" s="87" t="s">
        <v>3</v>
      </c>
      <c r="D10" s="83">
        <v>0.01</v>
      </c>
      <c r="E10" s="84"/>
      <c r="F10" s="84"/>
      <c r="G10" s="330"/>
      <c r="H10" s="330"/>
      <c r="I10" s="718"/>
      <c r="J10" s="83">
        <v>0.01</v>
      </c>
      <c r="K10" s="84"/>
      <c r="L10" s="84"/>
      <c r="M10" s="330"/>
      <c r="N10" s="330"/>
      <c r="O10" s="348"/>
      <c r="P10" s="83">
        <v>0.01</v>
      </c>
      <c r="Q10" s="84"/>
      <c r="R10" s="84"/>
      <c r="S10" s="330"/>
      <c r="T10" s="330"/>
      <c r="U10" s="348"/>
      <c r="V10" s="83">
        <v>0.01</v>
      </c>
      <c r="W10" s="84"/>
      <c r="X10" s="84"/>
      <c r="Y10" s="330"/>
      <c r="Z10" s="85"/>
      <c r="AA10" s="1089"/>
      <c r="AB10" s="782">
        <f t="shared" si="1"/>
        <v>1</v>
      </c>
      <c r="AC10" s="782">
        <f t="shared" si="2"/>
        <v>1</v>
      </c>
      <c r="AD10" s="782">
        <f t="shared" si="3"/>
        <v>1</v>
      </c>
      <c r="AG10" s="86"/>
    </row>
    <row r="11" spans="1:33" s="72" customFormat="1" ht="18.75">
      <c r="A11" s="81"/>
      <c r="B11" s="82" t="s">
        <v>102</v>
      </c>
      <c r="C11" s="87" t="s">
        <v>3</v>
      </c>
      <c r="D11" s="88">
        <v>0</v>
      </c>
      <c r="E11" s="89"/>
      <c r="F11" s="89"/>
      <c r="G11" s="331"/>
      <c r="H11" s="331"/>
      <c r="I11" s="719"/>
      <c r="J11" s="88">
        <v>0</v>
      </c>
      <c r="K11" s="89"/>
      <c r="L11" s="89"/>
      <c r="M11" s="331"/>
      <c r="N11" s="331"/>
      <c r="O11" s="349"/>
      <c r="P11" s="88">
        <v>0</v>
      </c>
      <c r="Q11" s="89"/>
      <c r="R11" s="89"/>
      <c r="S11" s="331"/>
      <c r="T11" s="331"/>
      <c r="U11" s="349"/>
      <c r="V11" s="88">
        <f>IF(AND(W11=X11),W11,"расчет")</f>
        <v>0</v>
      </c>
      <c r="W11" s="89">
        <f>(V12-D12)/D12</f>
        <v>0</v>
      </c>
      <c r="X11" s="89">
        <f>IF(AND(ISNUMBER(D13),D13&gt;0),(V13-D13)/D13,0)</f>
        <v>0</v>
      </c>
      <c r="Y11" s="331">
        <f>W11</f>
        <v>0</v>
      </c>
      <c r="Z11" s="90">
        <f>W11</f>
        <v>0</v>
      </c>
      <c r="AA11" s="1090">
        <f>Z11</f>
        <v>0</v>
      </c>
      <c r="AB11" s="782" t="str">
        <f t="shared" si="1"/>
        <v xml:space="preserve"> </v>
      </c>
      <c r="AC11" s="782" t="str">
        <f t="shared" si="2"/>
        <v xml:space="preserve"> </v>
      </c>
      <c r="AD11" s="782" t="str">
        <f t="shared" si="3"/>
        <v xml:space="preserve"> </v>
      </c>
    </row>
    <row r="12" spans="1:33" s="72" customFormat="1" ht="18.75">
      <c r="A12" s="81"/>
      <c r="B12" s="82" t="s">
        <v>103</v>
      </c>
      <c r="C12" s="87" t="s">
        <v>94</v>
      </c>
      <c r="D12" s="91">
        <v>37.44</v>
      </c>
      <c r="E12" s="300"/>
      <c r="F12" s="84"/>
      <c r="G12" s="330"/>
      <c r="H12" s="330"/>
      <c r="I12" s="718"/>
      <c r="J12" s="91">
        <v>37.44</v>
      </c>
      <c r="K12" s="300"/>
      <c r="L12" s="84"/>
      <c r="M12" s="330"/>
      <c r="N12" s="330"/>
      <c r="O12" s="348"/>
      <c r="P12" s="91"/>
      <c r="Q12" s="300"/>
      <c r="R12" s="84"/>
      <c r="S12" s="330"/>
      <c r="T12" s="330"/>
      <c r="U12" s="348"/>
      <c r="V12" s="91">
        <v>37.44</v>
      </c>
      <c r="W12" s="300"/>
      <c r="X12" s="84"/>
      <c r="Y12" s="330"/>
      <c r="Z12" s="85"/>
      <c r="AA12" s="1089"/>
      <c r="AB12" s="782">
        <f t="shared" si="1"/>
        <v>1</v>
      </c>
      <c r="AC12" s="782">
        <f t="shared" si="2"/>
        <v>1</v>
      </c>
      <c r="AD12" s="782" t="str">
        <f t="shared" si="3"/>
        <v xml:space="preserve"> </v>
      </c>
    </row>
    <row r="13" spans="1:33" s="72" customFormat="1" ht="31.5">
      <c r="A13" s="81"/>
      <c r="B13" s="82" t="s">
        <v>104</v>
      </c>
      <c r="C13" s="87" t="s">
        <v>105</v>
      </c>
      <c r="D13" s="91"/>
      <c r="E13" s="84"/>
      <c r="F13" s="300"/>
      <c r="G13" s="332"/>
      <c r="H13" s="332"/>
      <c r="I13" s="720"/>
      <c r="J13" s="91"/>
      <c r="K13" s="84"/>
      <c r="L13" s="300"/>
      <c r="M13" s="332"/>
      <c r="N13" s="332"/>
      <c r="O13" s="350"/>
      <c r="P13" s="91"/>
      <c r="Q13" s="84"/>
      <c r="R13" s="300"/>
      <c r="S13" s="332"/>
      <c r="T13" s="332"/>
      <c r="U13" s="350"/>
      <c r="V13" s="91"/>
      <c r="W13" s="84"/>
      <c r="X13" s="300"/>
      <c r="Y13" s="332"/>
      <c r="Z13" s="302"/>
      <c r="AA13" s="1091"/>
      <c r="AB13" s="782" t="str">
        <f t="shared" si="1"/>
        <v xml:space="preserve"> </v>
      </c>
      <c r="AC13" s="782" t="str">
        <f t="shared" si="2"/>
        <v xml:space="preserve"> </v>
      </c>
      <c r="AD13" s="782" t="str">
        <f t="shared" si="3"/>
        <v xml:space="preserve"> </v>
      </c>
    </row>
    <row r="14" spans="1:33" s="72" customFormat="1" ht="19.5" thickBot="1">
      <c r="A14" s="92"/>
      <c r="B14" s="93" t="s">
        <v>106</v>
      </c>
      <c r="C14" s="94"/>
      <c r="D14" s="620">
        <v>0.75</v>
      </c>
      <c r="E14" s="621"/>
      <c r="F14" s="621"/>
      <c r="G14" s="622"/>
      <c r="H14" s="622"/>
      <c r="I14" s="753"/>
      <c r="J14" s="95">
        <v>0.75</v>
      </c>
      <c r="K14" s="96"/>
      <c r="L14" s="96"/>
      <c r="M14" s="333"/>
      <c r="N14" s="333"/>
      <c r="O14" s="351"/>
      <c r="P14" s="95">
        <v>0.74</v>
      </c>
      <c r="Q14" s="96"/>
      <c r="R14" s="96"/>
      <c r="S14" s="333"/>
      <c r="T14" s="333"/>
      <c r="U14" s="351"/>
      <c r="V14" s="95">
        <v>0.75</v>
      </c>
      <c r="W14" s="96"/>
      <c r="X14" s="96"/>
      <c r="Y14" s="333"/>
      <c r="Z14" s="97"/>
      <c r="AA14" s="1092"/>
      <c r="AB14" s="784">
        <f t="shared" si="1"/>
        <v>1</v>
      </c>
      <c r="AC14" s="784">
        <f t="shared" si="2"/>
        <v>1</v>
      </c>
      <c r="AD14" s="784">
        <f t="shared" si="3"/>
        <v>1.0135135135135136</v>
      </c>
    </row>
    <row r="15" spans="1:33" s="75" customFormat="1" ht="36.75" customHeight="1" thickBot="1">
      <c r="A15" s="788" t="s">
        <v>42</v>
      </c>
      <c r="B15" s="789" t="s">
        <v>408</v>
      </c>
      <c r="C15" s="787" t="s">
        <v>1</v>
      </c>
      <c r="D15" s="181">
        <f t="shared" ref="D15:D22" si="4">SUM(E15:H15)</f>
        <v>211596.6</v>
      </c>
      <c r="E15" s="179">
        <f>SUM(E16:E20)</f>
        <v>201385.79</v>
      </c>
      <c r="F15" s="179">
        <f>SUM(F16:F20)</f>
        <v>0</v>
      </c>
      <c r="G15" s="180">
        <f>SUM(G16:G20)</f>
        <v>10210.810000000001</v>
      </c>
      <c r="H15" s="180">
        <f>SUM(H16:H20)</f>
        <v>0</v>
      </c>
      <c r="I15" s="721">
        <f>SUM(I16:I20)</f>
        <v>2288.37</v>
      </c>
      <c r="J15" s="181">
        <f t="shared" ref="J15:J22" si="5">SUM(K15:N15)</f>
        <v>218491.00999999998</v>
      </c>
      <c r="K15" s="179">
        <f>SUM(K16:K20)</f>
        <v>206823.58</v>
      </c>
      <c r="L15" s="179">
        <f>SUM(L16:L20)</f>
        <v>0</v>
      </c>
      <c r="M15" s="180">
        <f>SUM(M16:M20)</f>
        <v>11667.43</v>
      </c>
      <c r="N15" s="180">
        <f>SUM(N16:N20)</f>
        <v>0</v>
      </c>
      <c r="O15" s="352">
        <f>SUM(O16:O20)</f>
        <v>0</v>
      </c>
      <c r="P15" s="181">
        <f t="shared" ref="P15:P22" si="6">SUM(Q15:T15)</f>
        <v>214413.00399999999</v>
      </c>
      <c r="Q15" s="179">
        <f>SUM(Q16:Q20)</f>
        <v>203335.234</v>
      </c>
      <c r="R15" s="179">
        <f>SUM(R16:R20)</f>
        <v>0</v>
      </c>
      <c r="S15" s="180">
        <f>SUM(S16:S20)</f>
        <v>11077.77</v>
      </c>
      <c r="T15" s="180">
        <f>SUM(T16:T20)</f>
        <v>0</v>
      </c>
      <c r="U15" s="352">
        <f>SUM(U16:U20)</f>
        <v>2284.6455292739288</v>
      </c>
      <c r="V15" s="181">
        <f t="shared" ref="V15:V22" si="7">SUM(W15:Z15)</f>
        <v>226036.96</v>
      </c>
      <c r="W15" s="179">
        <f>SUM(W16:W20)</f>
        <v>214380.16</v>
      </c>
      <c r="X15" s="179">
        <f>SUM(X16:X20)</f>
        <v>0</v>
      </c>
      <c r="Y15" s="179">
        <f>SUM(Y16:Y20)</f>
        <v>11656.8</v>
      </c>
      <c r="Z15" s="180">
        <f>SUM(Z16:Z20)</f>
        <v>0</v>
      </c>
      <c r="AA15" s="721">
        <f>SUM(AA16:AA20)</f>
        <v>2525.21</v>
      </c>
      <c r="AB15" s="786">
        <f t="shared" si="1"/>
        <v>1.0682447638572641</v>
      </c>
      <c r="AC15" s="786">
        <f t="shared" si="2"/>
        <v>1.0345366612566806</v>
      </c>
      <c r="AD15" s="786">
        <f t="shared" si="3"/>
        <v>1.054212924510866</v>
      </c>
    </row>
    <row r="16" spans="1:33" s="100" customFormat="1" ht="18.75">
      <c r="A16" s="98"/>
      <c r="B16" s="99" t="s">
        <v>49</v>
      </c>
      <c r="C16" s="735" t="s">
        <v>1</v>
      </c>
      <c r="D16" s="182">
        <f t="shared" si="4"/>
        <v>32615.840000000004</v>
      </c>
      <c r="E16" s="183">
        <v>32615.840000000004</v>
      </c>
      <c r="F16" s="183"/>
      <c r="G16" s="183"/>
      <c r="H16" s="318"/>
      <c r="I16" s="754"/>
      <c r="J16" s="182">
        <f t="shared" si="5"/>
        <v>33714.89</v>
      </c>
      <c r="K16" s="183">
        <v>33714.89</v>
      </c>
      <c r="L16" s="183"/>
      <c r="M16" s="183"/>
      <c r="N16" s="380"/>
      <c r="O16" s="381"/>
      <c r="P16" s="182">
        <f t="shared" si="6"/>
        <v>33241.571000000004</v>
      </c>
      <c r="Q16" s="183">
        <v>33241.571000000004</v>
      </c>
      <c r="R16" s="183"/>
      <c r="S16" s="183"/>
      <c r="T16" s="318"/>
      <c r="U16" s="353"/>
      <c r="V16" s="182">
        <f t="shared" si="7"/>
        <v>33289.519999999997</v>
      </c>
      <c r="W16" s="183">
        <f>переменные!G12</f>
        <v>33289.519999999997</v>
      </c>
      <c r="X16" s="317"/>
      <c r="Y16" s="318"/>
      <c r="Z16" s="318"/>
      <c r="AA16" s="754"/>
      <c r="AB16" s="785">
        <f t="shared" si="1"/>
        <v>1.0206549946283767</v>
      </c>
      <c r="AC16" s="785">
        <f t="shared" si="2"/>
        <v>0.98738331935830126</v>
      </c>
      <c r="AD16" s="785">
        <f t="shared" si="3"/>
        <v>1.0014424408521485</v>
      </c>
    </row>
    <row r="17" spans="1:32" s="100" customFormat="1" ht="18.75">
      <c r="A17" s="101"/>
      <c r="B17" s="102" t="s">
        <v>107</v>
      </c>
      <c r="C17" s="736" t="s">
        <v>1</v>
      </c>
      <c r="D17" s="182">
        <f t="shared" si="4"/>
        <v>8736.93</v>
      </c>
      <c r="E17" s="185">
        <v>8736.93</v>
      </c>
      <c r="F17" s="185"/>
      <c r="G17" s="185"/>
      <c r="H17" s="319"/>
      <c r="I17" s="755"/>
      <c r="J17" s="182">
        <f t="shared" si="5"/>
        <v>6068.45</v>
      </c>
      <c r="K17" s="185">
        <v>6068.45</v>
      </c>
      <c r="L17" s="185"/>
      <c r="M17" s="185"/>
      <c r="N17" s="335"/>
      <c r="O17" s="360"/>
      <c r="P17" s="182">
        <f t="shared" si="6"/>
        <v>8800.0830000000005</v>
      </c>
      <c r="Q17" s="185">
        <v>8800.0830000000005</v>
      </c>
      <c r="R17" s="185"/>
      <c r="S17" s="185"/>
      <c r="T17" s="319"/>
      <c r="U17" s="354"/>
      <c r="V17" s="182">
        <f t="shared" si="7"/>
        <v>8727.73</v>
      </c>
      <c r="W17" s="185">
        <f>переменные!G93</f>
        <v>8727.73</v>
      </c>
      <c r="X17" s="185"/>
      <c r="Y17" s="319"/>
      <c r="Z17" s="319"/>
      <c r="AA17" s="755"/>
      <c r="AB17" s="782">
        <f t="shared" si="1"/>
        <v>0.99894699854525548</v>
      </c>
      <c r="AC17" s="782">
        <f t="shared" si="2"/>
        <v>1.4382140414768185</v>
      </c>
      <c r="AD17" s="782">
        <f t="shared" si="3"/>
        <v>0.9917781457288527</v>
      </c>
      <c r="AE17" s="801">
        <f>W17-E17</f>
        <v>-9.2000000000007276</v>
      </c>
    </row>
    <row r="18" spans="1:32" s="100" customFormat="1" ht="18.75">
      <c r="A18" s="101"/>
      <c r="B18" s="102" t="s">
        <v>108</v>
      </c>
      <c r="C18" s="736" t="s">
        <v>1</v>
      </c>
      <c r="D18" s="182">
        <f t="shared" si="4"/>
        <v>159855.13</v>
      </c>
      <c r="E18" s="185">
        <v>159855.13</v>
      </c>
      <c r="F18" s="185"/>
      <c r="G18" s="185"/>
      <c r="H18" s="319"/>
      <c r="I18" s="755"/>
      <c r="J18" s="182">
        <f t="shared" si="5"/>
        <v>166826.62</v>
      </c>
      <c r="K18" s="185">
        <v>166826.62</v>
      </c>
      <c r="L18" s="185"/>
      <c r="M18" s="185"/>
      <c r="N18" s="335"/>
      <c r="O18" s="360"/>
      <c r="P18" s="182">
        <f t="shared" si="6"/>
        <v>161270.41699999999</v>
      </c>
      <c r="Q18" s="185">
        <v>161270.41699999999</v>
      </c>
      <c r="R18" s="185"/>
      <c r="S18" s="185"/>
      <c r="T18" s="319"/>
      <c r="U18" s="354"/>
      <c r="V18" s="182">
        <f t="shared" si="7"/>
        <v>172131.35</v>
      </c>
      <c r="W18" s="185">
        <f>переменные!G87</f>
        <v>172131.35</v>
      </c>
      <c r="X18" s="185"/>
      <c r="Y18" s="319"/>
      <c r="Z18" s="319"/>
      <c r="AA18" s="755"/>
      <c r="AB18" s="782">
        <f t="shared" si="1"/>
        <v>1.0767959088957608</v>
      </c>
      <c r="AC18" s="782">
        <f t="shared" si="2"/>
        <v>1.0317978629549649</v>
      </c>
      <c r="AD18" s="782">
        <f t="shared" si="3"/>
        <v>1.0673460960915109</v>
      </c>
    </row>
    <row r="19" spans="1:32" s="100" customFormat="1" ht="18.75">
      <c r="A19" s="103"/>
      <c r="B19" s="104" t="s">
        <v>50</v>
      </c>
      <c r="C19" s="736" t="s">
        <v>1</v>
      </c>
      <c r="D19" s="182">
        <f t="shared" si="4"/>
        <v>1977.45</v>
      </c>
      <c r="E19" s="185">
        <v>101.67999999999999</v>
      </c>
      <c r="F19" s="185"/>
      <c r="G19" s="185">
        <v>1875.77</v>
      </c>
      <c r="H19" s="319"/>
      <c r="I19" s="755">
        <f>'Тарифное меню_!!'!G44</f>
        <v>2288.37</v>
      </c>
      <c r="J19" s="182">
        <f t="shared" si="5"/>
        <v>2143.44</v>
      </c>
      <c r="K19" s="185">
        <v>44.71</v>
      </c>
      <c r="L19" s="185"/>
      <c r="M19" s="185">
        <v>2098.73</v>
      </c>
      <c r="N19" s="335"/>
      <c r="O19" s="360"/>
      <c r="P19" s="182">
        <f t="shared" si="6"/>
        <v>1943.2930000000001</v>
      </c>
      <c r="Q19" s="185">
        <v>23.163</v>
      </c>
      <c r="R19" s="185"/>
      <c r="S19" s="185">
        <v>1920.13</v>
      </c>
      <c r="T19" s="319"/>
      <c r="U19" s="354">
        <v>2284.6455292739288</v>
      </c>
      <c r="V19" s="182">
        <f t="shared" si="7"/>
        <v>2182.7599999999998</v>
      </c>
      <c r="W19" s="185">
        <f>переменные!G105+переменные!G170</f>
        <v>75.910000000000011</v>
      </c>
      <c r="X19" s="185"/>
      <c r="Y19" s="319">
        <f>переменные!G168+переменные!G169</f>
        <v>2106.85</v>
      </c>
      <c r="Z19" s="319"/>
      <c r="AA19" s="755">
        <f>переменные!G117</f>
        <v>2525.21</v>
      </c>
      <c r="AB19" s="782">
        <f t="shared" si="1"/>
        <v>1.1038256340236161</v>
      </c>
      <c r="AC19" s="782">
        <f t="shared" si="2"/>
        <v>1.0183443436718544</v>
      </c>
      <c r="AD19" s="782">
        <f t="shared" si="3"/>
        <v>1.1232274289054711</v>
      </c>
    </row>
    <row r="20" spans="1:32" s="100" customFormat="1" ht="19.5" thickBot="1">
      <c r="A20" s="105"/>
      <c r="B20" s="106" t="s">
        <v>51</v>
      </c>
      <c r="C20" s="737" t="s">
        <v>1</v>
      </c>
      <c r="D20" s="182">
        <f t="shared" si="4"/>
        <v>8411.2500000000018</v>
      </c>
      <c r="E20" s="186">
        <v>76.210000000000946</v>
      </c>
      <c r="F20" s="186"/>
      <c r="G20" s="186">
        <v>8335.0400000000009</v>
      </c>
      <c r="H20" s="320"/>
      <c r="I20" s="756"/>
      <c r="J20" s="182">
        <f t="shared" si="5"/>
        <v>9737.61</v>
      </c>
      <c r="K20" s="186">
        <v>168.9099999999994</v>
      </c>
      <c r="L20" s="186"/>
      <c r="M20" s="186">
        <v>9568.7000000000007</v>
      </c>
      <c r="N20" s="382"/>
      <c r="O20" s="383"/>
      <c r="P20" s="182">
        <f t="shared" si="6"/>
        <v>9157.64</v>
      </c>
      <c r="Q20" s="186"/>
      <c r="R20" s="186"/>
      <c r="S20" s="186">
        <v>9157.64</v>
      </c>
      <c r="T20" s="320"/>
      <c r="U20" s="355"/>
      <c r="V20" s="182">
        <f t="shared" si="7"/>
        <v>9705.5999999999985</v>
      </c>
      <c r="W20" s="186">
        <f>переменные!G184</f>
        <v>155.64999999999964</v>
      </c>
      <c r="X20" s="186"/>
      <c r="Y20" s="186">
        <f>переменные!G182+переменные!G183</f>
        <v>9549.9499999999989</v>
      </c>
      <c r="Z20" s="320"/>
      <c r="AA20" s="756"/>
      <c r="AB20" s="784">
        <f t="shared" si="1"/>
        <v>1.1538831921533657</v>
      </c>
      <c r="AC20" s="784">
        <f t="shared" si="2"/>
        <v>0.99671274573534963</v>
      </c>
      <c r="AD20" s="784">
        <f t="shared" si="3"/>
        <v>1.0598363770578445</v>
      </c>
    </row>
    <row r="21" spans="1:32" s="75" customFormat="1" ht="43.5" customHeight="1" thickBot="1">
      <c r="A21" s="788" t="s">
        <v>45</v>
      </c>
      <c r="B21" s="789" t="s">
        <v>416</v>
      </c>
      <c r="C21" s="73" t="s">
        <v>1</v>
      </c>
      <c r="D21" s="181">
        <f t="shared" si="4"/>
        <v>20718.05</v>
      </c>
      <c r="E21" s="179">
        <f>SUM(E22,E26,E29,E41,E43,E49:E53)</f>
        <v>10624.56</v>
      </c>
      <c r="F21" s="179">
        <f>SUM(F22,F26,F29,F41,F43,F49:F53)</f>
        <v>10093.49</v>
      </c>
      <c r="G21" s="180">
        <f>SUM(G22,G26,G29,G41,G43,G49:G53)</f>
        <v>0</v>
      </c>
      <c r="H21" s="408">
        <f>SUM(H22,H26,H29,H41,H43,H49:H53)</f>
        <v>0</v>
      </c>
      <c r="I21" s="757">
        <f>SUM(I22,I26,I29,I41,I43,I49:I53)</f>
        <v>0</v>
      </c>
      <c r="J21" s="181">
        <f t="shared" si="5"/>
        <v>21393.02</v>
      </c>
      <c r="K21" s="410">
        <f>SUM(K22,K26,K29,K41,K43,K49:K53)</f>
        <v>10970.69</v>
      </c>
      <c r="L21" s="409">
        <f>SUM(L22,L26,L29,L41,L43,L49:L53)</f>
        <v>10422.33</v>
      </c>
      <c r="M21" s="180">
        <f>SUM(M22,M26,M29,M41,M43,M49:M53)</f>
        <v>0</v>
      </c>
      <c r="N21" s="180">
        <f>SUM(N22,N26,N29,N41,N43,N49:N53)</f>
        <v>0</v>
      </c>
      <c r="O21" s="352">
        <f>SUM(O22,O26,O29,O41,O43,O49:O53)</f>
        <v>0</v>
      </c>
      <c r="P21" s="181">
        <f t="shared" si="6"/>
        <v>30496.770992339527</v>
      </c>
      <c r="Q21" s="179">
        <f>SUM(Q22,Q26,Q29,Q41,Q43,Q49:Q53)</f>
        <v>13249.926260640477</v>
      </c>
      <c r="R21" s="179">
        <f>SUM(R22,R26,R29,R41,R43,R49:R53)</f>
        <v>17246.84473169905</v>
      </c>
      <c r="S21" s="180">
        <f>SUM(S22,S26,S29,S41,S43,S49:S53)</f>
        <v>0</v>
      </c>
      <c r="T21" s="408">
        <f>SUM(T22,T26,T29,T41,T43,T49:T53)</f>
        <v>0</v>
      </c>
      <c r="U21" s="407">
        <f>SUM(U22,U26,U29,U41,U43,U49:U53)</f>
        <v>0</v>
      </c>
      <c r="V21" s="181">
        <f t="shared" si="7"/>
        <v>21454.37</v>
      </c>
      <c r="W21" s="179">
        <f>ROUND(E21*W$8,2)</f>
        <v>11002.16</v>
      </c>
      <c r="X21" s="179">
        <f>ROUND(F21*X$8,2)</f>
        <v>10452.209999999999</v>
      </c>
      <c r="Y21" s="179">
        <f>ROUND(G21*Y$8,2)</f>
        <v>0</v>
      </c>
      <c r="Z21" s="180">
        <f>ROUND(H21*Z$8,2)</f>
        <v>0</v>
      </c>
      <c r="AA21" s="721">
        <f>ROUND(I21*AA$8,2)</f>
        <v>0</v>
      </c>
      <c r="AB21" s="786">
        <f t="shared" si="1"/>
        <v>1.0355400242783466</v>
      </c>
      <c r="AC21" s="786">
        <f t="shared" si="2"/>
        <v>1.0028677578013763</v>
      </c>
      <c r="AD21" s="786">
        <f t="shared" si="3"/>
        <v>0.70349644575122772</v>
      </c>
      <c r="AE21" s="107"/>
      <c r="AF21" s="108"/>
    </row>
    <row r="22" spans="1:32" s="100" customFormat="1" ht="18.75">
      <c r="A22" s="109">
        <v>1</v>
      </c>
      <c r="B22" s="110" t="s">
        <v>684</v>
      </c>
      <c r="C22" s="738" t="s">
        <v>1</v>
      </c>
      <c r="D22" s="182">
        <f t="shared" si="4"/>
        <v>0</v>
      </c>
      <c r="E22" s="207">
        <f>SUM(E23:E25)</f>
        <v>0</v>
      </c>
      <c r="F22" s="207">
        <f>SUM(F23:F25)</f>
        <v>0</v>
      </c>
      <c r="G22" s="207">
        <f>SUM(G23:G25)</f>
        <v>0</v>
      </c>
      <c r="H22" s="335">
        <f>SUM(H23:H25)</f>
        <v>0</v>
      </c>
      <c r="I22" s="724">
        <f>SUM(I23:I25)</f>
        <v>0</v>
      </c>
      <c r="J22" s="182">
        <f t="shared" si="5"/>
        <v>0</v>
      </c>
      <c r="K22" s="207">
        <f>SUM(K23:K25)</f>
        <v>0</v>
      </c>
      <c r="L22" s="207">
        <f>SUM(L23:L25)</f>
        <v>0</v>
      </c>
      <c r="M22" s="207">
        <f>SUM(M23:M25)</f>
        <v>0</v>
      </c>
      <c r="N22" s="335">
        <f>SUM(N23:N25)</f>
        <v>0</v>
      </c>
      <c r="O22" s="404">
        <f>SUM(O23:O25)</f>
        <v>0</v>
      </c>
      <c r="P22" s="182">
        <f t="shared" si="6"/>
        <v>2695.8953212695505</v>
      </c>
      <c r="Q22" s="207">
        <f>SUM(Q23:Q25)</f>
        <v>987.05743565045782</v>
      </c>
      <c r="R22" s="207">
        <f>SUM(R23:R25)</f>
        <v>1708.837885619093</v>
      </c>
      <c r="S22" s="207">
        <f>SUM(S23:S25)</f>
        <v>0</v>
      </c>
      <c r="T22" s="335">
        <f>SUM(T23:T25)</f>
        <v>0</v>
      </c>
      <c r="U22" s="404">
        <f>SUM(U23:U25)</f>
        <v>0</v>
      </c>
      <c r="V22" s="182">
        <f t="shared" si="7"/>
        <v>0</v>
      </c>
      <c r="W22" s="207">
        <f>SUM(W23:W25)</f>
        <v>0</v>
      </c>
      <c r="X22" s="207">
        <f>SUM(X23:X25)</f>
        <v>0</v>
      </c>
      <c r="Y22" s="207">
        <f>SUM(Y23:Y25)</f>
        <v>0</v>
      </c>
      <c r="Z22" s="335">
        <f>SUM(Z23:Z25)</f>
        <v>0</v>
      </c>
      <c r="AA22" s="724">
        <f>SUM(AA23:AA25)</f>
        <v>0</v>
      </c>
      <c r="AB22" s="785" t="str">
        <f t="shared" si="1"/>
        <v xml:space="preserve"> </v>
      </c>
      <c r="AC22" s="785" t="str">
        <f t="shared" si="2"/>
        <v xml:space="preserve"> </v>
      </c>
      <c r="AD22" s="785">
        <f t="shared" si="3"/>
        <v>0</v>
      </c>
      <c r="AE22" s="111"/>
      <c r="AF22" s="112"/>
    </row>
    <row r="23" spans="1:32" s="72" customFormat="1" ht="18.75">
      <c r="A23" s="122"/>
      <c r="B23" s="402" t="s">
        <v>206</v>
      </c>
      <c r="C23" s="739" t="s">
        <v>1</v>
      </c>
      <c r="D23" s="182">
        <f t="shared" ref="D23:D88" si="8">SUM(E23:H23)</f>
        <v>0</v>
      </c>
      <c r="E23" s="191"/>
      <c r="F23" s="191"/>
      <c r="G23" s="191"/>
      <c r="H23" s="324"/>
      <c r="I23" s="758"/>
      <c r="J23" s="182">
        <f t="shared" ref="J23:J88" si="9">SUM(K23:N23)</f>
        <v>0</v>
      </c>
      <c r="K23" s="191"/>
      <c r="L23" s="191"/>
      <c r="M23" s="191"/>
      <c r="N23" s="388"/>
      <c r="O23" s="389"/>
      <c r="P23" s="182">
        <f t="shared" ref="P23:P88" si="10">SUM(Q23:T23)</f>
        <v>14.229275086540801</v>
      </c>
      <c r="Q23" s="191">
        <v>14.229275086540801</v>
      </c>
      <c r="R23" s="191"/>
      <c r="S23" s="191"/>
      <c r="T23" s="324"/>
      <c r="U23" s="359"/>
      <c r="V23" s="182">
        <f t="shared" ref="V23:V88" si="11">SUM(W23:Z23)</f>
        <v>0</v>
      </c>
      <c r="W23" s="668">
        <f>IF(ISERROR(E23/$E$21*$W$21),"",E23/$E$21*$W$21)</f>
        <v>0</v>
      </c>
      <c r="X23" s="668">
        <f t="shared" ref="X23:AA25" si="12">IF(ISERROR(F23/$E$21*$W$21),"",F23/$E$21*$W$21)</f>
        <v>0</v>
      </c>
      <c r="Y23" s="668">
        <f t="shared" si="12"/>
        <v>0</v>
      </c>
      <c r="Z23" s="669">
        <f t="shared" si="12"/>
        <v>0</v>
      </c>
      <c r="AA23" s="778">
        <f t="shared" si="12"/>
        <v>0</v>
      </c>
      <c r="AB23" s="782" t="str">
        <f t="shared" si="1"/>
        <v xml:space="preserve"> </v>
      </c>
      <c r="AC23" s="782" t="str">
        <f t="shared" si="2"/>
        <v xml:space="preserve"> </v>
      </c>
      <c r="AD23" s="782">
        <f t="shared" si="3"/>
        <v>0</v>
      </c>
      <c r="AE23" s="405"/>
      <c r="AF23" s="124"/>
    </row>
    <row r="24" spans="1:32" s="72" customFormat="1" ht="18.75">
      <c r="A24" s="122"/>
      <c r="B24" s="402" t="s">
        <v>207</v>
      </c>
      <c r="C24" s="739" t="s">
        <v>1</v>
      </c>
      <c r="D24" s="182">
        <f t="shared" si="8"/>
        <v>0</v>
      </c>
      <c r="E24" s="665"/>
      <c r="F24" s="191"/>
      <c r="G24" s="191"/>
      <c r="H24" s="324"/>
      <c r="I24" s="758"/>
      <c r="J24" s="182">
        <f t="shared" si="9"/>
        <v>0</v>
      </c>
      <c r="K24" s="665"/>
      <c r="L24" s="191"/>
      <c r="M24" s="191"/>
      <c r="N24" s="388"/>
      <c r="O24" s="389"/>
      <c r="P24" s="182">
        <f t="shared" si="10"/>
        <v>2589.1583808220421</v>
      </c>
      <c r="Q24" s="191">
        <v>902.97402857101451</v>
      </c>
      <c r="R24" s="191">
        <v>1686.1843522510273</v>
      </c>
      <c r="S24" s="191"/>
      <c r="T24" s="324"/>
      <c r="U24" s="359"/>
      <c r="V24" s="182">
        <f t="shared" si="11"/>
        <v>0</v>
      </c>
      <c r="W24" s="668">
        <f>IF(ISERROR(E24/$E$21*$W$21),"",E24/$E$21*$W$21)</f>
        <v>0</v>
      </c>
      <c r="X24" s="668">
        <f t="shared" si="12"/>
        <v>0</v>
      </c>
      <c r="Y24" s="668">
        <f t="shared" si="12"/>
        <v>0</v>
      </c>
      <c r="Z24" s="669">
        <f t="shared" si="12"/>
        <v>0</v>
      </c>
      <c r="AA24" s="778">
        <f t="shared" si="12"/>
        <v>0</v>
      </c>
      <c r="AB24" s="782" t="str">
        <f t="shared" si="1"/>
        <v xml:space="preserve"> </v>
      </c>
      <c r="AC24" s="782" t="str">
        <f t="shared" si="2"/>
        <v xml:space="preserve"> </v>
      </c>
      <c r="AD24" s="782">
        <f t="shared" si="3"/>
        <v>0</v>
      </c>
      <c r="AE24" s="405"/>
      <c r="AF24" s="124"/>
    </row>
    <row r="25" spans="1:32" s="72" customFormat="1" ht="18.75">
      <c r="A25" s="122"/>
      <c r="B25" s="402" t="s">
        <v>208</v>
      </c>
      <c r="C25" s="739" t="s">
        <v>1</v>
      </c>
      <c r="D25" s="182">
        <f t="shared" si="8"/>
        <v>0</v>
      </c>
      <c r="E25" s="665"/>
      <c r="F25" s="191"/>
      <c r="G25" s="191"/>
      <c r="H25" s="324"/>
      <c r="I25" s="758"/>
      <c r="J25" s="182">
        <f t="shared" si="9"/>
        <v>0</v>
      </c>
      <c r="K25" s="665"/>
      <c r="L25" s="191"/>
      <c r="M25" s="191"/>
      <c r="N25" s="388"/>
      <c r="O25" s="389"/>
      <c r="P25" s="182">
        <f t="shared" si="10"/>
        <v>92.507665360968019</v>
      </c>
      <c r="Q25" s="191">
        <v>69.85413199290241</v>
      </c>
      <c r="R25" s="191">
        <v>22.653533368065602</v>
      </c>
      <c r="S25" s="191"/>
      <c r="T25" s="324"/>
      <c r="U25" s="359"/>
      <c r="V25" s="182">
        <f t="shared" si="11"/>
        <v>0</v>
      </c>
      <c r="W25" s="668">
        <f>IF(ISERROR(E25/$E$21*$W$21),"",E25/$E$21*$W$21)</f>
        <v>0</v>
      </c>
      <c r="X25" s="668">
        <f t="shared" si="12"/>
        <v>0</v>
      </c>
      <c r="Y25" s="668">
        <f t="shared" si="12"/>
        <v>0</v>
      </c>
      <c r="Z25" s="669">
        <f t="shared" si="12"/>
        <v>0</v>
      </c>
      <c r="AA25" s="778">
        <f t="shared" si="12"/>
        <v>0</v>
      </c>
      <c r="AB25" s="782" t="str">
        <f t="shared" si="1"/>
        <v xml:space="preserve"> </v>
      </c>
      <c r="AC25" s="782" t="str">
        <f t="shared" si="2"/>
        <v xml:space="preserve"> </v>
      </c>
      <c r="AD25" s="782">
        <f t="shared" si="3"/>
        <v>0</v>
      </c>
      <c r="AE25" s="405"/>
      <c r="AF25" s="124"/>
    </row>
    <row r="26" spans="1:32" s="100" customFormat="1" ht="18.75">
      <c r="A26" s="109">
        <v>2</v>
      </c>
      <c r="B26" s="110" t="s">
        <v>217</v>
      </c>
      <c r="C26" s="738" t="s">
        <v>1</v>
      </c>
      <c r="D26" s="182">
        <f t="shared" si="8"/>
        <v>0</v>
      </c>
      <c r="E26" s="666">
        <f>SUM(E27:E28)</f>
        <v>0</v>
      </c>
      <c r="F26" s="207">
        <f>SUM(F27:F28)</f>
        <v>0</v>
      </c>
      <c r="G26" s="207">
        <f>SUM(G27:G28)</f>
        <v>0</v>
      </c>
      <c r="H26" s="335">
        <f>SUM(H27:H28)</f>
        <v>0</v>
      </c>
      <c r="I26" s="723">
        <f>SUM(I27:I28)</f>
        <v>0</v>
      </c>
      <c r="J26" s="182">
        <f t="shared" si="9"/>
        <v>0</v>
      </c>
      <c r="K26" s="666">
        <f>K27+K28</f>
        <v>0</v>
      </c>
      <c r="L26" s="207">
        <f>L27+L28</f>
        <v>0</v>
      </c>
      <c r="M26" s="207">
        <f>M27+M28</f>
        <v>0</v>
      </c>
      <c r="N26" s="335">
        <f>N27+N28</f>
        <v>0</v>
      </c>
      <c r="O26" s="360">
        <f>O27+O28</f>
        <v>0</v>
      </c>
      <c r="P26" s="182">
        <f t="shared" si="10"/>
        <v>0</v>
      </c>
      <c r="Q26" s="207">
        <f>Q27+Q28</f>
        <v>0</v>
      </c>
      <c r="R26" s="207">
        <f>R27+R28</f>
        <v>0</v>
      </c>
      <c r="S26" s="207">
        <f>S27+S28</f>
        <v>0</v>
      </c>
      <c r="T26" s="335">
        <f>T27+T28</f>
        <v>0</v>
      </c>
      <c r="U26" s="360">
        <f>U27+U28</f>
        <v>0</v>
      </c>
      <c r="V26" s="182">
        <f t="shared" si="11"/>
        <v>0</v>
      </c>
      <c r="W26" s="207">
        <f>W27+W28</f>
        <v>0</v>
      </c>
      <c r="X26" s="207">
        <f>X27+X28</f>
        <v>0</v>
      </c>
      <c r="Y26" s="207">
        <f>Y27+Y28</f>
        <v>0</v>
      </c>
      <c r="Z26" s="335">
        <f>Z27+Z28</f>
        <v>0</v>
      </c>
      <c r="AA26" s="723">
        <f>AA27+AA28</f>
        <v>0</v>
      </c>
      <c r="AB26" s="782" t="str">
        <f t="shared" si="1"/>
        <v xml:space="preserve"> </v>
      </c>
      <c r="AC26" s="782" t="str">
        <f t="shared" si="2"/>
        <v xml:space="preserve"> </v>
      </c>
      <c r="AD26" s="782" t="str">
        <f t="shared" si="3"/>
        <v xml:space="preserve"> </v>
      </c>
      <c r="AE26" s="113"/>
      <c r="AF26" s="112"/>
    </row>
    <row r="27" spans="1:32" s="72" customFormat="1" ht="19.149999999999999" hidden="1" customHeight="1">
      <c r="A27" s="122"/>
      <c r="B27" s="402" t="s">
        <v>205</v>
      </c>
      <c r="C27" s="739" t="s">
        <v>1</v>
      </c>
      <c r="D27" s="182">
        <f t="shared" si="8"/>
        <v>0</v>
      </c>
      <c r="E27" s="191"/>
      <c r="F27" s="191"/>
      <c r="G27" s="191"/>
      <c r="H27" s="324"/>
      <c r="I27" s="758"/>
      <c r="J27" s="182">
        <f t="shared" si="9"/>
        <v>0</v>
      </c>
      <c r="K27" s="191"/>
      <c r="L27" s="191"/>
      <c r="M27" s="191"/>
      <c r="N27" s="388"/>
      <c r="O27" s="389"/>
      <c r="P27" s="182">
        <f t="shared" si="10"/>
        <v>0</v>
      </c>
      <c r="Q27" s="191"/>
      <c r="R27" s="191"/>
      <c r="S27" s="191"/>
      <c r="T27" s="324"/>
      <c r="U27" s="359"/>
      <c r="V27" s="182">
        <f t="shared" si="11"/>
        <v>0</v>
      </c>
      <c r="W27" s="668">
        <f t="shared" ref="W27:AA28" si="13">IF(ISERROR(E27/$E$21*$W$21),"",E27/$E$21*$W$21)</f>
        <v>0</v>
      </c>
      <c r="X27" s="668">
        <f t="shared" si="13"/>
        <v>0</v>
      </c>
      <c r="Y27" s="668">
        <f t="shared" si="13"/>
        <v>0</v>
      </c>
      <c r="Z27" s="669">
        <f t="shared" si="13"/>
        <v>0</v>
      </c>
      <c r="AA27" s="778">
        <f t="shared" si="13"/>
        <v>0</v>
      </c>
      <c r="AB27" s="782" t="str">
        <f t="shared" si="1"/>
        <v xml:space="preserve"> </v>
      </c>
      <c r="AC27" s="782" t="str">
        <f t="shared" si="2"/>
        <v xml:space="preserve"> </v>
      </c>
      <c r="AD27" s="782" t="str">
        <f t="shared" si="3"/>
        <v xml:space="preserve"> </v>
      </c>
      <c r="AE27" s="127"/>
      <c r="AF27" s="124"/>
    </row>
    <row r="28" spans="1:32" s="72" customFormat="1" ht="18.75" hidden="1">
      <c r="A28" s="122"/>
      <c r="B28" s="402" t="s">
        <v>175</v>
      </c>
      <c r="C28" s="739" t="s">
        <v>1</v>
      </c>
      <c r="D28" s="182">
        <f t="shared" si="8"/>
        <v>0</v>
      </c>
      <c r="E28" s="665"/>
      <c r="F28" s="191"/>
      <c r="G28" s="191"/>
      <c r="H28" s="324"/>
      <c r="I28" s="758"/>
      <c r="J28" s="182">
        <f t="shared" si="9"/>
        <v>0</v>
      </c>
      <c r="K28" s="665"/>
      <c r="L28" s="191"/>
      <c r="M28" s="191"/>
      <c r="N28" s="388"/>
      <c r="O28" s="389"/>
      <c r="P28" s="182">
        <f t="shared" si="10"/>
        <v>0</v>
      </c>
      <c r="Q28" s="191"/>
      <c r="R28" s="191"/>
      <c r="S28" s="191"/>
      <c r="T28" s="324"/>
      <c r="U28" s="359"/>
      <c r="V28" s="182">
        <f t="shared" si="11"/>
        <v>0</v>
      </c>
      <c r="W28" s="668">
        <f t="shared" si="13"/>
        <v>0</v>
      </c>
      <c r="X28" s="668">
        <f t="shared" si="13"/>
        <v>0</v>
      </c>
      <c r="Y28" s="668">
        <f t="shared" si="13"/>
        <v>0</v>
      </c>
      <c r="Z28" s="669">
        <f t="shared" si="13"/>
        <v>0</v>
      </c>
      <c r="AA28" s="778">
        <f t="shared" si="13"/>
        <v>0</v>
      </c>
      <c r="AB28" s="782" t="str">
        <f t="shared" si="1"/>
        <v xml:space="preserve"> </v>
      </c>
      <c r="AC28" s="782" t="str">
        <f t="shared" si="2"/>
        <v xml:space="preserve"> </v>
      </c>
      <c r="AD28" s="782" t="str">
        <f t="shared" si="3"/>
        <v xml:space="preserve"> </v>
      </c>
      <c r="AE28" s="127"/>
      <c r="AF28" s="124"/>
    </row>
    <row r="29" spans="1:32" s="100" customFormat="1" ht="18.75">
      <c r="A29" s="109">
        <v>3</v>
      </c>
      <c r="B29" s="110" t="s">
        <v>218</v>
      </c>
      <c r="C29" s="738" t="s">
        <v>1</v>
      </c>
      <c r="D29" s="182">
        <f t="shared" si="8"/>
        <v>18825.919999999998</v>
      </c>
      <c r="E29" s="207">
        <f>E31+E33+E34</f>
        <v>8859.25</v>
      </c>
      <c r="F29" s="207">
        <f t="shared" ref="F29:O29" si="14">F31+F33+F34</f>
        <v>9966.67</v>
      </c>
      <c r="G29" s="207">
        <f t="shared" si="14"/>
        <v>0</v>
      </c>
      <c r="H29" s="207">
        <f t="shared" si="14"/>
        <v>0</v>
      </c>
      <c r="I29" s="360">
        <f t="shared" si="14"/>
        <v>0</v>
      </c>
      <c r="J29" s="182">
        <f t="shared" si="9"/>
        <v>19439.23</v>
      </c>
      <c r="K29" s="207">
        <f>K31+K33+K34</f>
        <v>9147.86</v>
      </c>
      <c r="L29" s="207">
        <f t="shared" si="14"/>
        <v>10291.369999999999</v>
      </c>
      <c r="M29" s="207">
        <f t="shared" si="14"/>
        <v>0</v>
      </c>
      <c r="N29" s="207">
        <f t="shared" si="14"/>
        <v>0</v>
      </c>
      <c r="O29" s="360">
        <f t="shared" si="14"/>
        <v>0</v>
      </c>
      <c r="P29" s="182">
        <f t="shared" si="10"/>
        <v>19439.234524960746</v>
      </c>
      <c r="Q29" s="207">
        <f t="shared" ref="Q29:U29" si="15">Q31+Q33+Q34</f>
        <v>8726.6651975449895</v>
      </c>
      <c r="R29" s="207">
        <f t="shared" si="15"/>
        <v>10712.569327415755</v>
      </c>
      <c r="S29" s="207">
        <f t="shared" si="15"/>
        <v>0</v>
      </c>
      <c r="T29" s="207">
        <f t="shared" si="15"/>
        <v>0</v>
      </c>
      <c r="U29" s="360">
        <f t="shared" si="15"/>
        <v>0</v>
      </c>
      <c r="V29" s="182">
        <f t="shared" si="11"/>
        <v>19494.998756390851</v>
      </c>
      <c r="W29" s="207">
        <f>W31+W33+W34</f>
        <v>9174.1103612761381</v>
      </c>
      <c r="X29" s="207">
        <f t="shared" ref="X29:AA29" si="16">X31+X33+X34</f>
        <v>10320.888395114715</v>
      </c>
      <c r="Y29" s="207">
        <f t="shared" si="16"/>
        <v>0</v>
      </c>
      <c r="Z29" s="207">
        <f t="shared" si="16"/>
        <v>0</v>
      </c>
      <c r="AA29" s="360">
        <f t="shared" si="16"/>
        <v>0</v>
      </c>
      <c r="AB29" s="782">
        <f t="shared" si="1"/>
        <v>1.0355402953157589</v>
      </c>
      <c r="AC29" s="782">
        <f t="shared" si="2"/>
        <v>1.0028688768223253</v>
      </c>
      <c r="AD29" s="782">
        <f t="shared" si="3"/>
        <v>1.0028686433798872</v>
      </c>
      <c r="AE29" s="113"/>
      <c r="AF29" s="112"/>
    </row>
    <row r="30" spans="1:32" s="118" customFormat="1" ht="18.75" outlineLevel="1">
      <c r="A30" s="114"/>
      <c r="B30" s="115" t="s">
        <v>33</v>
      </c>
      <c r="C30" s="740"/>
      <c r="D30" s="182">
        <f t="shared" si="8"/>
        <v>0</v>
      </c>
      <c r="E30" s="205"/>
      <c r="F30" s="205"/>
      <c r="G30" s="205"/>
      <c r="H30" s="206"/>
      <c r="I30" s="759"/>
      <c r="J30" s="182">
        <f t="shared" si="9"/>
        <v>0</v>
      </c>
      <c r="K30" s="205"/>
      <c r="L30" s="205"/>
      <c r="M30" s="205"/>
      <c r="N30" s="384"/>
      <c r="O30" s="385"/>
      <c r="P30" s="182">
        <f t="shared" si="10"/>
        <v>0</v>
      </c>
      <c r="Q30" s="205"/>
      <c r="R30" s="205"/>
      <c r="S30" s="205"/>
      <c r="T30" s="206"/>
      <c r="U30" s="356"/>
      <c r="V30" s="182">
        <f t="shared" si="11"/>
        <v>0</v>
      </c>
      <c r="W30" s="205"/>
      <c r="X30" s="205"/>
      <c r="Y30" s="205"/>
      <c r="Z30" s="206"/>
      <c r="AA30" s="759"/>
      <c r="AB30" s="782" t="str">
        <f t="shared" si="1"/>
        <v xml:space="preserve"> </v>
      </c>
      <c r="AC30" s="782" t="str">
        <f t="shared" si="2"/>
        <v xml:space="preserve"> </v>
      </c>
      <c r="AD30" s="782" t="str">
        <f t="shared" si="3"/>
        <v xml:space="preserve"> </v>
      </c>
      <c r="AE30" s="116"/>
      <c r="AF30" s="117"/>
    </row>
    <row r="31" spans="1:32" s="118" customFormat="1" ht="18.75" outlineLevel="1">
      <c r="A31" s="114"/>
      <c r="B31" s="119" t="s">
        <v>134</v>
      </c>
      <c r="C31" s="740" t="s">
        <v>1</v>
      </c>
      <c r="D31" s="182">
        <f t="shared" si="8"/>
        <v>16389.62</v>
      </c>
      <c r="E31" s="193">
        <v>7308.88</v>
      </c>
      <c r="F31" s="193">
        <v>9080.74</v>
      </c>
      <c r="G31" s="193"/>
      <c r="H31" s="334"/>
      <c r="I31" s="760"/>
      <c r="J31" s="182">
        <f t="shared" si="9"/>
        <v>16923.57</v>
      </c>
      <c r="K31" s="193">
        <v>7546.99</v>
      </c>
      <c r="L31" s="193">
        <v>9376.58</v>
      </c>
      <c r="M31" s="193"/>
      <c r="N31" s="386"/>
      <c r="O31" s="387"/>
      <c r="P31" s="182">
        <f t="shared" si="10"/>
        <v>16056.807524960743</v>
      </c>
      <c r="Q31" s="193">
        <v>6140.1231975449891</v>
      </c>
      <c r="R31" s="193">
        <v>9916.6843274157545</v>
      </c>
      <c r="S31" s="193"/>
      <c r="T31" s="334"/>
      <c r="U31" s="357"/>
      <c r="V31" s="182">
        <f t="shared" si="11"/>
        <v>16972.111934913068</v>
      </c>
      <c r="W31" s="668">
        <f t="shared" ref="W31:AA34" si="17">IF(ISERROR(E31/$E$21*$W$21),"",E31/$E$21*$W$21)</f>
        <v>7568.6397536274453</v>
      </c>
      <c r="X31" s="668">
        <f t="shared" si="17"/>
        <v>9403.4721812856242</v>
      </c>
      <c r="Y31" s="668">
        <f t="shared" si="17"/>
        <v>0</v>
      </c>
      <c r="Z31" s="669">
        <f t="shared" si="17"/>
        <v>0</v>
      </c>
      <c r="AA31" s="778">
        <f t="shared" si="17"/>
        <v>0</v>
      </c>
      <c r="AB31" s="782">
        <f t="shared" si="1"/>
        <v>1.0355402953157589</v>
      </c>
      <c r="AC31" s="782">
        <f t="shared" si="2"/>
        <v>1.0028683034911114</v>
      </c>
      <c r="AD31" s="782">
        <f t="shared" si="3"/>
        <v>1.0570041341362197</v>
      </c>
      <c r="AE31" s="116"/>
      <c r="AF31" s="120"/>
    </row>
    <row r="32" spans="1:32" s="118" customFormat="1" ht="18.75" hidden="1" outlineLevel="1">
      <c r="A32" s="114"/>
      <c r="B32" s="806" t="s">
        <v>415</v>
      </c>
      <c r="C32" s="740" t="s">
        <v>1</v>
      </c>
      <c r="D32" s="182">
        <f t="shared" si="8"/>
        <v>0</v>
      </c>
      <c r="E32" s="803"/>
      <c r="F32" s="803"/>
      <c r="G32" s="803"/>
      <c r="H32" s="804"/>
      <c r="I32" s="760"/>
      <c r="J32" s="182">
        <f t="shared" si="9"/>
        <v>0</v>
      </c>
      <c r="K32" s="803"/>
      <c r="L32" s="803"/>
      <c r="M32" s="803"/>
      <c r="N32" s="805"/>
      <c r="O32" s="387"/>
      <c r="P32" s="182">
        <f t="shared" si="10"/>
        <v>0</v>
      </c>
      <c r="Q32" s="803"/>
      <c r="R32" s="803"/>
      <c r="S32" s="803"/>
      <c r="T32" s="804"/>
      <c r="U32" s="357"/>
      <c r="V32" s="182">
        <f t="shared" si="11"/>
        <v>0</v>
      </c>
      <c r="W32" s="668">
        <f t="shared" ref="W32" si="18">IF(ISERROR(E32/$E$21*$W$21),"",E32/$E$21*$W$21)</f>
        <v>0</v>
      </c>
      <c r="X32" s="668">
        <f t="shared" ref="X32" si="19">IF(ISERROR(F32/$E$21*$W$21),"",F32/$E$21*$W$21)</f>
        <v>0</v>
      </c>
      <c r="Y32" s="668">
        <f t="shared" ref="Y32" si="20">IF(ISERROR(G32/$E$21*$W$21),"",G32/$E$21*$W$21)</f>
        <v>0</v>
      </c>
      <c r="Z32" s="669">
        <f t="shared" ref="Z32" si="21">IF(ISERROR(H32/$E$21*$W$21),"",H32/$E$21*$W$21)</f>
        <v>0</v>
      </c>
      <c r="AA32" s="778">
        <f t="shared" ref="AA32" si="22">IF(ISERROR(I32/$E$21*$W$21),"",I32/$E$21*$W$21)</f>
        <v>0</v>
      </c>
      <c r="AB32" s="782" t="str">
        <f t="shared" ref="AB32" si="23">IFERROR(V32/D32," ")</f>
        <v xml:space="preserve"> </v>
      </c>
      <c r="AC32" s="782" t="str">
        <f t="shared" ref="AC32" si="24">IFERROR(V32/J32," ")</f>
        <v xml:space="preserve"> </v>
      </c>
      <c r="AD32" s="782" t="str">
        <f t="shared" ref="AD32" si="25">IFERROR(V32/P32," ")</f>
        <v xml:space="preserve"> </v>
      </c>
      <c r="AE32" s="116"/>
      <c r="AF32" s="120"/>
    </row>
    <row r="33" spans="1:33" s="118" customFormat="1" ht="18.75" outlineLevel="1">
      <c r="A33" s="114"/>
      <c r="B33" s="119" t="s">
        <v>135</v>
      </c>
      <c r="C33" s="740" t="s">
        <v>1</v>
      </c>
      <c r="D33" s="182">
        <f t="shared" si="8"/>
        <v>0</v>
      </c>
      <c r="E33" s="193"/>
      <c r="F33" s="193"/>
      <c r="G33" s="193"/>
      <c r="H33" s="334"/>
      <c r="I33" s="760"/>
      <c r="J33" s="182">
        <f t="shared" si="9"/>
        <v>0</v>
      </c>
      <c r="K33" s="193"/>
      <c r="L33" s="193"/>
      <c r="M33" s="193"/>
      <c r="N33" s="386"/>
      <c r="O33" s="387"/>
      <c r="P33" s="182">
        <f t="shared" si="10"/>
        <v>0</v>
      </c>
      <c r="Q33" s="193"/>
      <c r="R33" s="193"/>
      <c r="S33" s="193"/>
      <c r="T33" s="334"/>
      <c r="U33" s="357"/>
      <c r="V33" s="182">
        <f t="shared" si="11"/>
        <v>0</v>
      </c>
      <c r="W33" s="668">
        <f t="shared" si="17"/>
        <v>0</v>
      </c>
      <c r="X33" s="668">
        <f t="shared" si="17"/>
        <v>0</v>
      </c>
      <c r="Y33" s="668">
        <f t="shared" si="17"/>
        <v>0</v>
      </c>
      <c r="Z33" s="669">
        <f t="shared" si="17"/>
        <v>0</v>
      </c>
      <c r="AA33" s="778">
        <f t="shared" si="17"/>
        <v>0</v>
      </c>
      <c r="AB33" s="782" t="str">
        <f t="shared" si="1"/>
        <v xml:space="preserve"> </v>
      </c>
      <c r="AC33" s="782" t="str">
        <f t="shared" si="2"/>
        <v xml:space="preserve"> </v>
      </c>
      <c r="AD33" s="782" t="str">
        <f t="shared" si="3"/>
        <v xml:space="preserve"> </v>
      </c>
      <c r="AE33" s="116"/>
      <c r="AF33" s="120"/>
    </row>
    <row r="34" spans="1:33" s="118" customFormat="1" ht="18.75" outlineLevel="1">
      <c r="A34" s="114"/>
      <c r="B34" s="119" t="s">
        <v>66</v>
      </c>
      <c r="C34" s="740" t="s">
        <v>1</v>
      </c>
      <c r="D34" s="182">
        <f t="shared" si="8"/>
        <v>2436.2999999999997</v>
      </c>
      <c r="E34" s="193">
        <v>1550.37</v>
      </c>
      <c r="F34" s="193">
        <v>885.93</v>
      </c>
      <c r="G34" s="193"/>
      <c r="H34" s="334"/>
      <c r="I34" s="760"/>
      <c r="J34" s="182">
        <f t="shared" si="9"/>
        <v>2515.66</v>
      </c>
      <c r="K34" s="193">
        <v>1600.87</v>
      </c>
      <c r="L34" s="193">
        <v>914.79</v>
      </c>
      <c r="M34" s="193"/>
      <c r="N34" s="386"/>
      <c r="O34" s="387"/>
      <c r="P34" s="182">
        <f t="shared" si="10"/>
        <v>3382.4269999999997</v>
      </c>
      <c r="Q34" s="193">
        <v>2586.5419999999999</v>
      </c>
      <c r="R34" s="193">
        <v>795.88499999999999</v>
      </c>
      <c r="S34" s="193"/>
      <c r="T34" s="334"/>
      <c r="U34" s="357"/>
      <c r="V34" s="182">
        <f t="shared" si="11"/>
        <v>2522.8868214777831</v>
      </c>
      <c r="W34" s="668">
        <f t="shared" si="17"/>
        <v>1605.470607648693</v>
      </c>
      <c r="X34" s="668">
        <f t="shared" si="17"/>
        <v>917.41621382909034</v>
      </c>
      <c r="Y34" s="668">
        <f t="shared" si="17"/>
        <v>0</v>
      </c>
      <c r="Z34" s="669">
        <f t="shared" si="17"/>
        <v>0</v>
      </c>
      <c r="AA34" s="778">
        <f t="shared" si="17"/>
        <v>0</v>
      </c>
      <c r="AB34" s="782">
        <f t="shared" si="1"/>
        <v>1.0355402953157589</v>
      </c>
      <c r="AC34" s="782">
        <f t="shared" si="2"/>
        <v>1.0028727337866736</v>
      </c>
      <c r="AD34" s="782">
        <f t="shared" si="3"/>
        <v>0.74588064176337976</v>
      </c>
      <c r="AE34" s="116"/>
      <c r="AF34" s="120"/>
    </row>
    <row r="35" spans="1:33" s="118" customFormat="1" ht="18.75" outlineLevel="1">
      <c r="A35" s="114"/>
      <c r="B35" s="115" t="s">
        <v>112</v>
      </c>
      <c r="C35" s="740" t="s">
        <v>93</v>
      </c>
      <c r="D35" s="810">
        <f t="shared" si="8"/>
        <v>85</v>
      </c>
      <c r="E35" s="807">
        <f>E36+E38+E39</f>
        <v>40</v>
      </c>
      <c r="F35" s="807">
        <f t="shared" ref="F35:I35" si="26">F36+F38+F39</f>
        <v>45</v>
      </c>
      <c r="G35" s="807">
        <f t="shared" si="26"/>
        <v>0</v>
      </c>
      <c r="H35" s="807">
        <f t="shared" si="26"/>
        <v>0</v>
      </c>
      <c r="I35" s="385">
        <f t="shared" si="26"/>
        <v>0</v>
      </c>
      <c r="J35" s="810">
        <f t="shared" si="9"/>
        <v>85</v>
      </c>
      <c r="K35" s="807">
        <f>K36+K38+K39</f>
        <v>40</v>
      </c>
      <c r="L35" s="807">
        <f t="shared" ref="L35" si="27">L36+L38+L39</f>
        <v>45</v>
      </c>
      <c r="M35" s="807">
        <f t="shared" ref="M35" si="28">M36+M38+M39</f>
        <v>0</v>
      </c>
      <c r="N35" s="807">
        <f t="shared" ref="N35" si="29">N36+N38+N39</f>
        <v>0</v>
      </c>
      <c r="O35" s="385">
        <f t="shared" ref="O35" si="30">O36+O38+O39</f>
        <v>0</v>
      </c>
      <c r="P35" s="810">
        <f t="shared" si="10"/>
        <v>85.5</v>
      </c>
      <c r="Q35" s="807">
        <f>Q36+Q38+Q39</f>
        <v>36</v>
      </c>
      <c r="R35" s="807">
        <f t="shared" ref="R35" si="31">R36+R38+R39</f>
        <v>49.5</v>
      </c>
      <c r="S35" s="807">
        <f t="shared" ref="S35" si="32">S36+S38+S39</f>
        <v>0</v>
      </c>
      <c r="T35" s="807">
        <f t="shared" ref="T35" si="33">T36+T38+T39</f>
        <v>0</v>
      </c>
      <c r="U35" s="385">
        <f t="shared" ref="U35" si="34">U36+U38+U39</f>
        <v>0</v>
      </c>
      <c r="V35" s="810">
        <f t="shared" si="11"/>
        <v>85</v>
      </c>
      <c r="W35" s="807">
        <f>W36+W38+W39</f>
        <v>40</v>
      </c>
      <c r="X35" s="807">
        <f t="shared" ref="X35" si="35">X36+X38+X39</f>
        <v>45</v>
      </c>
      <c r="Y35" s="807">
        <f t="shared" ref="Y35" si="36">Y36+Y38+Y39</f>
        <v>0</v>
      </c>
      <c r="Z35" s="807">
        <f t="shared" ref="Z35" si="37">Z36+Z38+Z39</f>
        <v>0</v>
      </c>
      <c r="AA35" s="385">
        <f t="shared" ref="AA35" si="38">AA36+AA38+AA39</f>
        <v>0</v>
      </c>
      <c r="AB35" s="782">
        <f t="shared" si="1"/>
        <v>1</v>
      </c>
      <c r="AC35" s="782">
        <f t="shared" si="2"/>
        <v>1</v>
      </c>
      <c r="AD35" s="782">
        <f t="shared" si="3"/>
        <v>0.99415204678362568</v>
      </c>
      <c r="AE35" s="116"/>
      <c r="AF35" s="117"/>
    </row>
    <row r="36" spans="1:33" s="118" customFormat="1" ht="18.75" outlineLevel="1">
      <c r="A36" s="114"/>
      <c r="B36" s="119" t="s">
        <v>113</v>
      </c>
      <c r="C36" s="740" t="s">
        <v>93</v>
      </c>
      <c r="D36" s="810">
        <f t="shared" si="8"/>
        <v>74</v>
      </c>
      <c r="E36" s="808">
        <v>33</v>
      </c>
      <c r="F36" s="808">
        <v>41</v>
      </c>
      <c r="G36" s="193"/>
      <c r="H36" s="334"/>
      <c r="I36" s="760"/>
      <c r="J36" s="810">
        <f t="shared" si="9"/>
        <v>74</v>
      </c>
      <c r="K36" s="808">
        <v>33</v>
      </c>
      <c r="L36" s="808">
        <v>41</v>
      </c>
      <c r="M36" s="193"/>
      <c r="N36" s="386"/>
      <c r="O36" s="387"/>
      <c r="P36" s="810">
        <f t="shared" si="10"/>
        <v>77</v>
      </c>
      <c r="Q36" s="808">
        <v>29.5</v>
      </c>
      <c r="R36" s="193">
        <v>47.5</v>
      </c>
      <c r="S36" s="193"/>
      <c r="T36" s="334"/>
      <c r="U36" s="357"/>
      <c r="V36" s="810">
        <f t="shared" si="11"/>
        <v>74</v>
      </c>
      <c r="W36" s="808">
        <f t="shared" ref="W36:AA37" si="39">E36</f>
        <v>33</v>
      </c>
      <c r="X36" s="808">
        <f t="shared" si="39"/>
        <v>41</v>
      </c>
      <c r="Y36" s="193">
        <f t="shared" si="39"/>
        <v>0</v>
      </c>
      <c r="Z36" s="334">
        <f t="shared" si="39"/>
        <v>0</v>
      </c>
      <c r="AA36" s="760">
        <f t="shared" si="39"/>
        <v>0</v>
      </c>
      <c r="AB36" s="782">
        <f t="shared" si="1"/>
        <v>1</v>
      </c>
      <c r="AC36" s="782">
        <f t="shared" si="2"/>
        <v>1</v>
      </c>
      <c r="AD36" s="782">
        <f t="shared" si="3"/>
        <v>0.96103896103896103</v>
      </c>
      <c r="AE36" s="116"/>
      <c r="AF36" s="120"/>
    </row>
    <row r="37" spans="1:33" s="118" customFormat="1" ht="18.75" hidden="1" outlineLevel="1">
      <c r="A37" s="114"/>
      <c r="B37" s="806" t="s">
        <v>415</v>
      </c>
      <c r="C37" s="740" t="s">
        <v>93</v>
      </c>
      <c r="D37" s="810">
        <f t="shared" si="8"/>
        <v>0</v>
      </c>
      <c r="E37" s="809"/>
      <c r="F37" s="809"/>
      <c r="G37" s="803"/>
      <c r="H37" s="804"/>
      <c r="I37" s="760"/>
      <c r="J37" s="810">
        <f t="shared" si="9"/>
        <v>0</v>
      </c>
      <c r="K37" s="809"/>
      <c r="L37" s="809"/>
      <c r="M37" s="803"/>
      <c r="N37" s="805"/>
      <c r="O37" s="387"/>
      <c r="P37" s="810">
        <f t="shared" si="10"/>
        <v>0</v>
      </c>
      <c r="Q37" s="809"/>
      <c r="R37" s="803"/>
      <c r="S37" s="803"/>
      <c r="T37" s="804"/>
      <c r="U37" s="357"/>
      <c r="V37" s="810">
        <f t="shared" si="11"/>
        <v>0</v>
      </c>
      <c r="W37" s="808">
        <f t="shared" si="39"/>
        <v>0</v>
      </c>
      <c r="X37" s="808">
        <f t="shared" si="39"/>
        <v>0</v>
      </c>
      <c r="Y37" s="193">
        <f t="shared" si="39"/>
        <v>0</v>
      </c>
      <c r="Z37" s="334">
        <f t="shared" si="39"/>
        <v>0</v>
      </c>
      <c r="AA37" s="760">
        <f t="shared" si="39"/>
        <v>0</v>
      </c>
      <c r="AB37" s="782" t="str">
        <f t="shared" ref="AB37:AB38" si="40">IFERROR(V37/D37," ")</f>
        <v xml:space="preserve"> </v>
      </c>
      <c r="AC37" s="782" t="str">
        <f t="shared" ref="AC37:AC38" si="41">IFERROR(V37/J37," ")</f>
        <v xml:space="preserve"> </v>
      </c>
      <c r="AD37" s="782" t="str">
        <f t="shared" ref="AD37:AD38" si="42">IFERROR(V37/P37," ")</f>
        <v xml:space="preserve"> </v>
      </c>
      <c r="AE37" s="116"/>
      <c r="AF37" s="120"/>
    </row>
    <row r="38" spans="1:33" s="118" customFormat="1" ht="18.75" outlineLevel="1">
      <c r="A38" s="114"/>
      <c r="B38" s="119" t="s">
        <v>114</v>
      </c>
      <c r="C38" s="740" t="s">
        <v>93</v>
      </c>
      <c r="D38" s="810">
        <f t="shared" si="8"/>
        <v>0</v>
      </c>
      <c r="E38" s="808"/>
      <c r="F38" s="808"/>
      <c r="G38" s="193"/>
      <c r="H38" s="334"/>
      <c r="I38" s="760"/>
      <c r="J38" s="810">
        <f t="shared" si="9"/>
        <v>0</v>
      </c>
      <c r="K38" s="808"/>
      <c r="L38" s="808"/>
      <c r="M38" s="193"/>
      <c r="N38" s="386"/>
      <c r="O38" s="387"/>
      <c r="P38" s="810">
        <f t="shared" si="10"/>
        <v>0</v>
      </c>
      <c r="Q38" s="808"/>
      <c r="R38" s="193"/>
      <c r="S38" s="193"/>
      <c r="T38" s="334"/>
      <c r="U38" s="357"/>
      <c r="V38" s="810">
        <f t="shared" si="11"/>
        <v>0</v>
      </c>
      <c r="W38" s="808">
        <f>E38</f>
        <v>0</v>
      </c>
      <c r="X38" s="808">
        <f t="shared" ref="X38:AA39" si="43">F38</f>
        <v>0</v>
      </c>
      <c r="Y38" s="193">
        <f t="shared" si="43"/>
        <v>0</v>
      </c>
      <c r="Z38" s="334">
        <f t="shared" si="43"/>
        <v>0</v>
      </c>
      <c r="AA38" s="760">
        <f t="shared" si="43"/>
        <v>0</v>
      </c>
      <c r="AB38" s="782" t="str">
        <f t="shared" si="40"/>
        <v xml:space="preserve"> </v>
      </c>
      <c r="AC38" s="782" t="str">
        <f t="shared" si="41"/>
        <v xml:space="preserve"> </v>
      </c>
      <c r="AD38" s="782" t="str">
        <f t="shared" si="42"/>
        <v xml:space="preserve"> </v>
      </c>
      <c r="AE38" s="116"/>
      <c r="AF38" s="120"/>
    </row>
    <row r="39" spans="1:33" s="118" customFormat="1" ht="18.75" outlineLevel="1">
      <c r="A39" s="114"/>
      <c r="B39" s="119" t="s">
        <v>115</v>
      </c>
      <c r="C39" s="740" t="s">
        <v>93</v>
      </c>
      <c r="D39" s="810">
        <f t="shared" si="8"/>
        <v>11</v>
      </c>
      <c r="E39" s="808">
        <v>7</v>
      </c>
      <c r="F39" s="808">
        <v>4</v>
      </c>
      <c r="G39" s="193"/>
      <c r="H39" s="334"/>
      <c r="I39" s="760"/>
      <c r="J39" s="810">
        <f t="shared" si="9"/>
        <v>11</v>
      </c>
      <c r="K39" s="808">
        <v>7</v>
      </c>
      <c r="L39" s="808">
        <v>4</v>
      </c>
      <c r="M39" s="193"/>
      <c r="N39" s="386"/>
      <c r="O39" s="387"/>
      <c r="P39" s="810">
        <f t="shared" si="10"/>
        <v>8.5</v>
      </c>
      <c r="Q39" s="808">
        <v>6.5</v>
      </c>
      <c r="R39" s="193">
        <v>2</v>
      </c>
      <c r="S39" s="193"/>
      <c r="T39" s="334"/>
      <c r="U39" s="357"/>
      <c r="V39" s="810">
        <f t="shared" si="11"/>
        <v>11</v>
      </c>
      <c r="W39" s="808">
        <f>E39</f>
        <v>7</v>
      </c>
      <c r="X39" s="808">
        <f t="shared" si="43"/>
        <v>4</v>
      </c>
      <c r="Y39" s="193">
        <f t="shared" si="43"/>
        <v>0</v>
      </c>
      <c r="Z39" s="334">
        <f t="shared" si="43"/>
        <v>0</v>
      </c>
      <c r="AA39" s="760">
        <f t="shared" si="43"/>
        <v>0</v>
      </c>
      <c r="AB39" s="782">
        <f t="shared" si="1"/>
        <v>1</v>
      </c>
      <c r="AC39" s="782">
        <f t="shared" si="2"/>
        <v>1</v>
      </c>
      <c r="AD39" s="782">
        <f t="shared" si="3"/>
        <v>1.2941176470588236</v>
      </c>
      <c r="AE39" s="116"/>
      <c r="AF39" s="120"/>
    </row>
    <row r="40" spans="1:33" s="118" customFormat="1" ht="30" outlineLevel="1">
      <c r="A40" s="114"/>
      <c r="B40" s="115" t="s">
        <v>8</v>
      </c>
      <c r="C40" s="740" t="s">
        <v>9</v>
      </c>
      <c r="D40" s="182">
        <f t="shared" si="8"/>
        <v>36913.567129629635</v>
      </c>
      <c r="E40" s="205">
        <f>IF(E35&gt;0,E29*1000/12/E35,0)</f>
        <v>18456.770833333336</v>
      </c>
      <c r="F40" s="205">
        <f>IF(F35&gt;0,F29*1000/12/F35,0)</f>
        <v>18456.796296296296</v>
      </c>
      <c r="G40" s="205">
        <f>IF(G35&gt;0,G29*1000/12/G35,0)</f>
        <v>0</v>
      </c>
      <c r="H40" s="206">
        <f>IF(H35&gt;0,H29*1000/12/H35,0)</f>
        <v>0</v>
      </c>
      <c r="I40" s="759">
        <f>IF(I35&gt;0,I29*1000/12/I35,0)</f>
        <v>0</v>
      </c>
      <c r="J40" s="182">
        <f t="shared" si="9"/>
        <v>38116.134259259255</v>
      </c>
      <c r="K40" s="205">
        <f>IF(K35&gt;0,K29*1000/12/K35,0)</f>
        <v>19058.041666666664</v>
      </c>
      <c r="L40" s="205">
        <f>IF(L35&gt;0,L29*1000/12/L35,0)</f>
        <v>19058.092592592588</v>
      </c>
      <c r="M40" s="205">
        <f>IF(M35&gt;0,M29*1000/12/M35,0)</f>
        <v>0</v>
      </c>
      <c r="N40" s="384">
        <f>IF(N35&gt;0,N29*1000/12/N35,0)</f>
        <v>0</v>
      </c>
      <c r="O40" s="385">
        <f>IF(O35&gt;0,O29*1000/12/O35,0)</f>
        <v>0</v>
      </c>
      <c r="P40" s="182">
        <f t="shared" si="10"/>
        <v>38235.242380538912</v>
      </c>
      <c r="Q40" s="205">
        <f>IF(Q35&gt;0,Q29*1000/12/Q35,0)</f>
        <v>20200.613883205995</v>
      </c>
      <c r="R40" s="205">
        <f>IF(R35&gt;0,R29*1000/12/R35,0)</f>
        <v>18034.62849733292</v>
      </c>
      <c r="S40" s="205">
        <f>IF(S35&gt;0,S29*1000/12/S35,0)</f>
        <v>0</v>
      </c>
      <c r="T40" s="206">
        <f>IF(T35&gt;0,T29*1000/12/T35,0)</f>
        <v>0</v>
      </c>
      <c r="U40" s="356">
        <f>IF(U35&gt;0,U29*1000/12/U35,0)</f>
        <v>0</v>
      </c>
      <c r="V40" s="182">
        <f t="shared" si="11"/>
        <v>38225.486206574758</v>
      </c>
      <c r="W40" s="205">
        <f>IF(W35&gt;0,W29*1000/12/W35,0)</f>
        <v>19112.729919325291</v>
      </c>
      <c r="X40" s="205">
        <f>IF(X35&gt;0,X29*1000/12/X35,0)</f>
        <v>19112.756287249471</v>
      </c>
      <c r="Y40" s="205">
        <f>IF(Y35&gt;0,Y29*1000/12/Y35,0)</f>
        <v>0</v>
      </c>
      <c r="Z40" s="206">
        <f>IF(Z35&gt;0,Z29*1000/12/Z35,0)</f>
        <v>0</v>
      </c>
      <c r="AA40" s="759">
        <f>IF(AA35&gt;0,AA29*1000/12/AA35,0)</f>
        <v>0</v>
      </c>
      <c r="AB40" s="782">
        <f t="shared" si="1"/>
        <v>1.0355402953157589</v>
      </c>
      <c r="AC40" s="782">
        <f t="shared" si="2"/>
        <v>1.0028689149474528</v>
      </c>
      <c r="AD40" s="782">
        <f t="shared" si="3"/>
        <v>0.99974483818182569</v>
      </c>
      <c r="AE40" s="116"/>
      <c r="AF40" s="117"/>
    </row>
    <row r="41" spans="1:33" s="100" customFormat="1" ht="31.5">
      <c r="A41" s="109">
        <v>4</v>
      </c>
      <c r="B41" s="110" t="s">
        <v>219</v>
      </c>
      <c r="C41" s="738" t="s">
        <v>1</v>
      </c>
      <c r="D41" s="182">
        <f t="shared" si="8"/>
        <v>1718.5900000000001</v>
      </c>
      <c r="E41" s="192">
        <f>E42</f>
        <v>1661.68</v>
      </c>
      <c r="F41" s="192">
        <f>F42</f>
        <v>56.91</v>
      </c>
      <c r="G41" s="192">
        <f>G42</f>
        <v>0</v>
      </c>
      <c r="H41" s="192">
        <f>H42</f>
        <v>0</v>
      </c>
      <c r="I41" s="725">
        <f>I42</f>
        <v>0</v>
      </c>
      <c r="J41" s="182">
        <f t="shared" si="9"/>
        <v>1774.58</v>
      </c>
      <c r="K41" s="192">
        <f>K42</f>
        <v>1715.82</v>
      </c>
      <c r="L41" s="192">
        <f>L42</f>
        <v>58.76</v>
      </c>
      <c r="M41" s="192">
        <f>M42</f>
        <v>0</v>
      </c>
      <c r="N41" s="192">
        <f>N42</f>
        <v>0</v>
      </c>
      <c r="O41" s="358">
        <f>O42</f>
        <v>0</v>
      </c>
      <c r="P41" s="182">
        <f t="shared" si="10"/>
        <v>7852.1811461092293</v>
      </c>
      <c r="Q41" s="192">
        <f>Q42</f>
        <v>3273.0786274450288</v>
      </c>
      <c r="R41" s="192">
        <f>R42</f>
        <v>4579.1025186642009</v>
      </c>
      <c r="S41" s="192">
        <f>S42</f>
        <v>0</v>
      </c>
      <c r="T41" s="192">
        <f>T42</f>
        <v>0</v>
      </c>
      <c r="U41" s="358">
        <f>U42</f>
        <v>0</v>
      </c>
      <c r="V41" s="182">
        <f t="shared" si="11"/>
        <v>1779.6691961267102</v>
      </c>
      <c r="W41" s="192">
        <f>W42</f>
        <v>1720.7365979202903</v>
      </c>
      <c r="X41" s="192">
        <f>X42</f>
        <v>58.932598206419847</v>
      </c>
      <c r="Y41" s="192">
        <f>Y42</f>
        <v>0</v>
      </c>
      <c r="Z41" s="323">
        <f>Z42</f>
        <v>0</v>
      </c>
      <c r="AA41" s="725">
        <f>AA42</f>
        <v>0</v>
      </c>
      <c r="AB41" s="782">
        <f t="shared" si="1"/>
        <v>1.0355402953157589</v>
      </c>
      <c r="AC41" s="782">
        <f t="shared" si="2"/>
        <v>1.0028678313328845</v>
      </c>
      <c r="AD41" s="782">
        <f t="shared" si="3"/>
        <v>0.22664647733051085</v>
      </c>
      <c r="AF41" s="112"/>
      <c r="AG41" s="121"/>
    </row>
    <row r="42" spans="1:33" s="72" customFormat="1" ht="18.75" outlineLevel="1">
      <c r="A42" s="122"/>
      <c r="B42" s="123" t="s">
        <v>173</v>
      </c>
      <c r="C42" s="739" t="s">
        <v>1</v>
      </c>
      <c r="D42" s="182">
        <f t="shared" si="8"/>
        <v>1718.5900000000001</v>
      </c>
      <c r="E42" s="191">
        <v>1661.68</v>
      </c>
      <c r="F42" s="191">
        <v>56.91</v>
      </c>
      <c r="G42" s="191"/>
      <c r="H42" s="324"/>
      <c r="I42" s="758"/>
      <c r="J42" s="182">
        <f t="shared" si="9"/>
        <v>1774.58</v>
      </c>
      <c r="K42" s="191">
        <v>1715.82</v>
      </c>
      <c r="L42" s="191">
        <v>58.76</v>
      </c>
      <c r="M42" s="191"/>
      <c r="N42" s="388"/>
      <c r="O42" s="389"/>
      <c r="P42" s="182">
        <f t="shared" si="10"/>
        <v>7852.1811461092293</v>
      </c>
      <c r="Q42" s="191">
        <v>3273.0786274450288</v>
      </c>
      <c r="R42" s="191">
        <v>4579.1025186642009</v>
      </c>
      <c r="S42" s="191"/>
      <c r="T42" s="324"/>
      <c r="U42" s="359"/>
      <c r="V42" s="182">
        <f t="shared" si="11"/>
        <v>1779.6691961267102</v>
      </c>
      <c r="W42" s="668">
        <f>IF(ISERROR(E42/$E$21*$W$21),"",E42/$E$21*$W$21)</f>
        <v>1720.7365979202903</v>
      </c>
      <c r="X42" s="668">
        <f>IF(ISERROR(F42/$E$21*$W$21),"",F42/$E$21*$W$21)</f>
        <v>58.932598206419847</v>
      </c>
      <c r="Y42" s="668">
        <f>IF(ISERROR(G42/$E$21*$W$21),"",G42/$E$21*$W$21)</f>
        <v>0</v>
      </c>
      <c r="Z42" s="669">
        <f>IF(ISERROR(H42/$E$21*$W$21),"",H42/$E$21*$W$21)</f>
        <v>0</v>
      </c>
      <c r="AA42" s="778">
        <f>IF(ISERROR(I42/$E$21*$W$21),"",I42/$E$21*$W$21)</f>
        <v>0</v>
      </c>
      <c r="AB42" s="782">
        <f t="shared" si="1"/>
        <v>1.0355402953157589</v>
      </c>
      <c r="AC42" s="782">
        <f t="shared" si="2"/>
        <v>1.0028678313328845</v>
      </c>
      <c r="AD42" s="782">
        <f t="shared" si="3"/>
        <v>0.22664647733051085</v>
      </c>
      <c r="AF42" s="124"/>
      <c r="AG42" s="125"/>
    </row>
    <row r="43" spans="1:33" s="100" customFormat="1" ht="31.5">
      <c r="A43" s="109">
        <v>5</v>
      </c>
      <c r="B43" s="110" t="s">
        <v>683</v>
      </c>
      <c r="C43" s="738" t="s">
        <v>1</v>
      </c>
      <c r="D43" s="182">
        <f t="shared" si="8"/>
        <v>0</v>
      </c>
      <c r="E43" s="207">
        <f>SUM(E44:E48)</f>
        <v>0</v>
      </c>
      <c r="F43" s="207">
        <f>SUM(F44:F48)</f>
        <v>0</v>
      </c>
      <c r="G43" s="207">
        <f>SUM(G44:G48)</f>
        <v>0</v>
      </c>
      <c r="H43" s="335">
        <f>SUM(H44:H48)</f>
        <v>0</v>
      </c>
      <c r="I43" s="723">
        <f>SUM(I44:I48)</f>
        <v>0</v>
      </c>
      <c r="J43" s="182">
        <f t="shared" si="9"/>
        <v>0</v>
      </c>
      <c r="K43" s="207">
        <f>SUM(K44:K48)</f>
        <v>0</v>
      </c>
      <c r="L43" s="207">
        <f>SUM(L44:L48)</f>
        <v>0</v>
      </c>
      <c r="M43" s="207">
        <f>SUM(M44:M48)</f>
        <v>0</v>
      </c>
      <c r="N43" s="335">
        <f>SUM(N44:N48)</f>
        <v>0</v>
      </c>
      <c r="O43" s="360">
        <f>SUM(O44:O48)</f>
        <v>0</v>
      </c>
      <c r="P43" s="182">
        <f t="shared" si="10"/>
        <v>0</v>
      </c>
      <c r="Q43" s="207">
        <f>SUM(Q44:Q48)</f>
        <v>0</v>
      </c>
      <c r="R43" s="207">
        <f>SUM(R44:R48)</f>
        <v>0</v>
      </c>
      <c r="S43" s="207">
        <f>SUM(S44:S48)</f>
        <v>0</v>
      </c>
      <c r="T43" s="335">
        <f>SUM(T44:T48)</f>
        <v>0</v>
      </c>
      <c r="U43" s="360">
        <f>SUM(U44:U48)</f>
        <v>0</v>
      </c>
      <c r="V43" s="182">
        <f t="shared" si="11"/>
        <v>0</v>
      </c>
      <c r="W43" s="207">
        <f>SUM(W44:W48)</f>
        <v>0</v>
      </c>
      <c r="X43" s="207">
        <f>SUM(X44:X48)</f>
        <v>0</v>
      </c>
      <c r="Y43" s="207">
        <f>SUM(Y44:Y48)</f>
        <v>0</v>
      </c>
      <c r="Z43" s="335">
        <f>SUM(Z44:Z48)</f>
        <v>0</v>
      </c>
      <c r="AA43" s="723">
        <f>SUM(AA44:AA48)</f>
        <v>0</v>
      </c>
      <c r="AB43" s="782" t="str">
        <f t="shared" si="1"/>
        <v xml:space="preserve"> </v>
      </c>
      <c r="AC43" s="782" t="str">
        <f t="shared" si="2"/>
        <v xml:space="preserve"> </v>
      </c>
      <c r="AD43" s="782" t="str">
        <f t="shared" si="3"/>
        <v xml:space="preserve"> </v>
      </c>
      <c r="AE43" s="113"/>
    </row>
    <row r="44" spans="1:33" s="72" customFormat="1" ht="18.75" hidden="1">
      <c r="A44" s="126"/>
      <c r="B44" s="123" t="s">
        <v>209</v>
      </c>
      <c r="C44" s="741" t="s">
        <v>1</v>
      </c>
      <c r="D44" s="182">
        <f t="shared" si="8"/>
        <v>0</v>
      </c>
      <c r="E44" s="191"/>
      <c r="F44" s="191"/>
      <c r="G44" s="191"/>
      <c r="H44" s="324"/>
      <c r="I44" s="758"/>
      <c r="J44" s="182">
        <f t="shared" si="9"/>
        <v>0</v>
      </c>
      <c r="K44" s="191"/>
      <c r="L44" s="191"/>
      <c r="M44" s="191"/>
      <c r="N44" s="388"/>
      <c r="O44" s="389"/>
      <c r="P44" s="182">
        <f t="shared" si="10"/>
        <v>0</v>
      </c>
      <c r="Q44" s="191"/>
      <c r="R44" s="191"/>
      <c r="S44" s="191"/>
      <c r="T44" s="324"/>
      <c r="U44" s="359"/>
      <c r="V44" s="182">
        <f t="shared" si="11"/>
        <v>0</v>
      </c>
      <c r="W44" s="668">
        <f t="shared" ref="W44:W52" si="44">IF(ISERROR(E44/$E$21*$W$21),"",E44/$E$21*$W$21)</f>
        <v>0</v>
      </c>
      <c r="X44" s="668">
        <f t="shared" ref="X44:X52" si="45">IF(ISERROR(F44/$E$21*$W$21),"",F44/$E$21*$W$21)</f>
        <v>0</v>
      </c>
      <c r="Y44" s="668">
        <f t="shared" ref="Y44:Y52" si="46">IF(ISERROR(G44/$E$21*$W$21),"",G44/$E$21*$W$21)</f>
        <v>0</v>
      </c>
      <c r="Z44" s="669">
        <f t="shared" ref="Z44:Z52" si="47">IF(ISERROR(H44/$E$21*$W$21),"",H44/$E$21*$W$21)</f>
        <v>0</v>
      </c>
      <c r="AA44" s="778">
        <f t="shared" ref="AA44:AA52" si="48">IF(ISERROR(I44/$E$21*$W$21),"",I44/$E$21*$W$21)</f>
        <v>0</v>
      </c>
      <c r="AB44" s="782" t="str">
        <f t="shared" si="1"/>
        <v xml:space="preserve"> </v>
      </c>
      <c r="AC44" s="782" t="str">
        <f t="shared" si="2"/>
        <v xml:space="preserve"> </v>
      </c>
      <c r="AD44" s="782" t="str">
        <f t="shared" si="3"/>
        <v xml:space="preserve"> </v>
      </c>
      <c r="AE44" s="127"/>
      <c r="AF44" s="124"/>
    </row>
    <row r="45" spans="1:33" s="72" customFormat="1" ht="18.75" hidden="1">
      <c r="A45" s="126"/>
      <c r="B45" s="123" t="s">
        <v>210</v>
      </c>
      <c r="C45" s="741" t="s">
        <v>1</v>
      </c>
      <c r="D45" s="182">
        <f t="shared" si="8"/>
        <v>0</v>
      </c>
      <c r="E45" s="191"/>
      <c r="F45" s="191"/>
      <c r="G45" s="191"/>
      <c r="H45" s="324"/>
      <c r="I45" s="758"/>
      <c r="J45" s="182">
        <f t="shared" si="9"/>
        <v>0</v>
      </c>
      <c r="K45" s="191"/>
      <c r="L45" s="191"/>
      <c r="M45" s="191"/>
      <c r="N45" s="388"/>
      <c r="O45" s="389"/>
      <c r="P45" s="182">
        <f t="shared" si="10"/>
        <v>0</v>
      </c>
      <c r="Q45" s="191"/>
      <c r="R45" s="191"/>
      <c r="S45" s="191"/>
      <c r="T45" s="324"/>
      <c r="U45" s="359"/>
      <c r="V45" s="182">
        <f t="shared" si="11"/>
        <v>0</v>
      </c>
      <c r="W45" s="668">
        <f t="shared" si="44"/>
        <v>0</v>
      </c>
      <c r="X45" s="668">
        <f t="shared" si="45"/>
        <v>0</v>
      </c>
      <c r="Y45" s="668">
        <f t="shared" si="46"/>
        <v>0</v>
      </c>
      <c r="Z45" s="669">
        <f t="shared" si="47"/>
        <v>0</v>
      </c>
      <c r="AA45" s="778">
        <f t="shared" si="48"/>
        <v>0</v>
      </c>
      <c r="AB45" s="782" t="str">
        <f t="shared" si="1"/>
        <v xml:space="preserve"> </v>
      </c>
      <c r="AC45" s="782" t="str">
        <f t="shared" si="2"/>
        <v xml:space="preserve"> </v>
      </c>
      <c r="AD45" s="782" t="str">
        <f t="shared" si="3"/>
        <v xml:space="preserve"> </v>
      </c>
      <c r="AE45" s="127"/>
    </row>
    <row r="46" spans="1:33" s="72" customFormat="1" ht="18.75" hidden="1">
      <c r="A46" s="126"/>
      <c r="B46" s="123" t="s">
        <v>211</v>
      </c>
      <c r="C46" s="741" t="s">
        <v>1</v>
      </c>
      <c r="D46" s="182">
        <f t="shared" si="8"/>
        <v>0</v>
      </c>
      <c r="E46" s="191"/>
      <c r="F46" s="191"/>
      <c r="G46" s="191"/>
      <c r="H46" s="324"/>
      <c r="I46" s="758"/>
      <c r="J46" s="182">
        <f t="shared" si="9"/>
        <v>0</v>
      </c>
      <c r="K46" s="191"/>
      <c r="L46" s="191"/>
      <c r="M46" s="191"/>
      <c r="N46" s="388"/>
      <c r="O46" s="389"/>
      <c r="P46" s="182">
        <f t="shared" si="10"/>
        <v>0</v>
      </c>
      <c r="Q46" s="191"/>
      <c r="R46" s="191"/>
      <c r="S46" s="191"/>
      <c r="T46" s="324"/>
      <c r="U46" s="359"/>
      <c r="V46" s="182">
        <f t="shared" si="11"/>
        <v>0</v>
      </c>
      <c r="W46" s="668">
        <f t="shared" si="44"/>
        <v>0</v>
      </c>
      <c r="X46" s="668">
        <f t="shared" si="45"/>
        <v>0</v>
      </c>
      <c r="Y46" s="668">
        <f t="shared" si="46"/>
        <v>0</v>
      </c>
      <c r="Z46" s="669">
        <f t="shared" si="47"/>
        <v>0</v>
      </c>
      <c r="AA46" s="778">
        <f t="shared" si="48"/>
        <v>0</v>
      </c>
      <c r="AB46" s="782" t="str">
        <f t="shared" si="1"/>
        <v xml:space="preserve"> </v>
      </c>
      <c r="AC46" s="782" t="str">
        <f t="shared" si="2"/>
        <v xml:space="preserve"> </v>
      </c>
      <c r="AD46" s="782" t="str">
        <f t="shared" si="3"/>
        <v xml:space="preserve"> </v>
      </c>
      <c r="AE46" s="127"/>
    </row>
    <row r="47" spans="1:33" s="72" customFormat="1" ht="31.5" hidden="1">
      <c r="A47" s="126"/>
      <c r="B47" s="123" t="s">
        <v>212</v>
      </c>
      <c r="C47" s="741" t="s">
        <v>1</v>
      </c>
      <c r="D47" s="182">
        <f t="shared" si="8"/>
        <v>0</v>
      </c>
      <c r="E47" s="191"/>
      <c r="F47" s="191"/>
      <c r="G47" s="191"/>
      <c r="H47" s="324"/>
      <c r="I47" s="758"/>
      <c r="J47" s="182">
        <f t="shared" si="9"/>
        <v>0</v>
      </c>
      <c r="K47" s="191"/>
      <c r="L47" s="191"/>
      <c r="M47" s="191"/>
      <c r="N47" s="388"/>
      <c r="O47" s="389"/>
      <c r="P47" s="182">
        <f t="shared" si="10"/>
        <v>0</v>
      </c>
      <c r="Q47" s="191"/>
      <c r="R47" s="191"/>
      <c r="S47" s="191"/>
      <c r="T47" s="324"/>
      <c r="U47" s="359"/>
      <c r="V47" s="182">
        <f t="shared" si="11"/>
        <v>0</v>
      </c>
      <c r="W47" s="668">
        <f t="shared" si="44"/>
        <v>0</v>
      </c>
      <c r="X47" s="668">
        <f t="shared" si="45"/>
        <v>0</v>
      </c>
      <c r="Y47" s="668">
        <f t="shared" si="46"/>
        <v>0</v>
      </c>
      <c r="Z47" s="669">
        <f t="shared" si="47"/>
        <v>0</v>
      </c>
      <c r="AA47" s="778">
        <f t="shared" si="48"/>
        <v>0</v>
      </c>
      <c r="AB47" s="782" t="str">
        <f t="shared" si="1"/>
        <v xml:space="preserve"> </v>
      </c>
      <c r="AC47" s="782" t="str">
        <f t="shared" si="2"/>
        <v xml:space="preserve"> </v>
      </c>
      <c r="AD47" s="782" t="str">
        <f t="shared" si="3"/>
        <v xml:space="preserve"> </v>
      </c>
      <c r="AE47" s="127"/>
    </row>
    <row r="48" spans="1:33" s="72" customFormat="1" ht="18.75" hidden="1" outlineLevel="1">
      <c r="A48" s="126"/>
      <c r="B48" s="123" t="s">
        <v>213</v>
      </c>
      <c r="C48" s="741" t="s">
        <v>1</v>
      </c>
      <c r="D48" s="182">
        <f t="shared" si="8"/>
        <v>0</v>
      </c>
      <c r="E48" s="191"/>
      <c r="F48" s="191"/>
      <c r="G48" s="191"/>
      <c r="H48" s="324"/>
      <c r="I48" s="758"/>
      <c r="J48" s="182">
        <f t="shared" si="9"/>
        <v>0</v>
      </c>
      <c r="K48" s="191"/>
      <c r="L48" s="191"/>
      <c r="M48" s="191"/>
      <c r="N48" s="388"/>
      <c r="O48" s="389"/>
      <c r="P48" s="182">
        <f t="shared" si="10"/>
        <v>0</v>
      </c>
      <c r="Q48" s="191"/>
      <c r="R48" s="191"/>
      <c r="S48" s="191"/>
      <c r="T48" s="324"/>
      <c r="U48" s="359"/>
      <c r="V48" s="182">
        <f t="shared" si="11"/>
        <v>0</v>
      </c>
      <c r="W48" s="668">
        <f t="shared" si="44"/>
        <v>0</v>
      </c>
      <c r="X48" s="668">
        <f t="shared" si="45"/>
        <v>0</v>
      </c>
      <c r="Y48" s="668">
        <f t="shared" si="46"/>
        <v>0</v>
      </c>
      <c r="Z48" s="669">
        <f t="shared" si="47"/>
        <v>0</v>
      </c>
      <c r="AA48" s="778">
        <f t="shared" si="48"/>
        <v>0</v>
      </c>
      <c r="AB48" s="782" t="str">
        <f t="shared" si="1"/>
        <v xml:space="preserve"> </v>
      </c>
      <c r="AC48" s="782" t="str">
        <f t="shared" si="2"/>
        <v xml:space="preserve"> </v>
      </c>
      <c r="AD48" s="782" t="str">
        <f t="shared" si="3"/>
        <v xml:space="preserve"> </v>
      </c>
      <c r="AE48" s="127"/>
    </row>
    <row r="49" spans="1:32" s="100" customFormat="1" ht="18.75" collapsed="1">
      <c r="A49" s="103">
        <v>6</v>
      </c>
      <c r="B49" s="104" t="s">
        <v>75</v>
      </c>
      <c r="C49" s="736" t="s">
        <v>1</v>
      </c>
      <c r="D49" s="182">
        <f t="shared" si="8"/>
        <v>0</v>
      </c>
      <c r="E49" s="185"/>
      <c r="F49" s="185"/>
      <c r="G49" s="185"/>
      <c r="H49" s="319"/>
      <c r="I49" s="755"/>
      <c r="J49" s="182">
        <f t="shared" si="9"/>
        <v>0</v>
      </c>
      <c r="K49" s="185"/>
      <c r="L49" s="185"/>
      <c r="M49" s="185"/>
      <c r="N49" s="335"/>
      <c r="O49" s="360"/>
      <c r="P49" s="182">
        <f t="shared" si="10"/>
        <v>0</v>
      </c>
      <c r="Q49" s="185"/>
      <c r="R49" s="185"/>
      <c r="S49" s="185"/>
      <c r="T49" s="319"/>
      <c r="U49" s="354"/>
      <c r="V49" s="182">
        <f t="shared" si="11"/>
        <v>0</v>
      </c>
      <c r="W49" s="668">
        <f t="shared" si="44"/>
        <v>0</v>
      </c>
      <c r="X49" s="668">
        <f t="shared" si="45"/>
        <v>0</v>
      </c>
      <c r="Y49" s="668">
        <f t="shared" si="46"/>
        <v>0</v>
      </c>
      <c r="Z49" s="669">
        <f t="shared" si="47"/>
        <v>0</v>
      </c>
      <c r="AA49" s="778">
        <f t="shared" si="48"/>
        <v>0</v>
      </c>
      <c r="AB49" s="782" t="str">
        <f t="shared" si="1"/>
        <v xml:space="preserve"> </v>
      </c>
      <c r="AC49" s="782" t="str">
        <f t="shared" si="2"/>
        <v xml:space="preserve"> </v>
      </c>
      <c r="AD49" s="782" t="str">
        <f t="shared" si="3"/>
        <v xml:space="preserve"> </v>
      </c>
      <c r="AE49" s="113"/>
    </row>
    <row r="50" spans="1:32" s="100" customFormat="1" ht="18.75">
      <c r="A50" s="103" t="s">
        <v>37</v>
      </c>
      <c r="B50" s="104" t="s">
        <v>76</v>
      </c>
      <c r="C50" s="736" t="s">
        <v>1</v>
      </c>
      <c r="D50" s="182">
        <f t="shared" si="8"/>
        <v>173.54</v>
      </c>
      <c r="E50" s="185">
        <v>103.63</v>
      </c>
      <c r="F50" s="185">
        <v>69.91</v>
      </c>
      <c r="G50" s="185"/>
      <c r="H50" s="319"/>
      <c r="I50" s="755"/>
      <c r="J50" s="182">
        <f t="shared" si="9"/>
        <v>179.21</v>
      </c>
      <c r="K50" s="185">
        <v>107.01</v>
      </c>
      <c r="L50" s="185">
        <v>72.2</v>
      </c>
      <c r="M50" s="185"/>
      <c r="N50" s="335"/>
      <c r="O50" s="360"/>
      <c r="P50" s="182">
        <f t="shared" si="10"/>
        <v>178.67699999999999</v>
      </c>
      <c r="Q50" s="185">
        <v>136.63399999999999</v>
      </c>
      <c r="R50" s="185">
        <v>42.042999999999999</v>
      </c>
      <c r="S50" s="185"/>
      <c r="T50" s="319"/>
      <c r="U50" s="354"/>
      <c r="V50" s="182">
        <f t="shared" si="11"/>
        <v>179.70766284909681</v>
      </c>
      <c r="W50" s="668">
        <f t="shared" si="44"/>
        <v>107.31304080357211</v>
      </c>
      <c r="X50" s="668">
        <f t="shared" si="45"/>
        <v>72.394622045524699</v>
      </c>
      <c r="Y50" s="668">
        <f t="shared" si="46"/>
        <v>0</v>
      </c>
      <c r="Z50" s="669">
        <f t="shared" si="47"/>
        <v>0</v>
      </c>
      <c r="AA50" s="778">
        <f t="shared" si="48"/>
        <v>0</v>
      </c>
      <c r="AB50" s="782">
        <f t="shared" si="1"/>
        <v>1.0355402953157591</v>
      </c>
      <c r="AC50" s="782">
        <f t="shared" si="2"/>
        <v>1.0027769814692082</v>
      </c>
      <c r="AD50" s="782">
        <f t="shared" si="3"/>
        <v>1.0057683017349563</v>
      </c>
      <c r="AE50" s="113"/>
    </row>
    <row r="51" spans="1:32" s="100" customFormat="1" ht="18.75">
      <c r="A51" s="103" t="s">
        <v>59</v>
      </c>
      <c r="B51" s="104" t="s">
        <v>220</v>
      </c>
      <c r="C51" s="736" t="s">
        <v>1</v>
      </c>
      <c r="D51" s="182">
        <f t="shared" si="8"/>
        <v>0</v>
      </c>
      <c r="E51" s="185"/>
      <c r="F51" s="185"/>
      <c r="G51" s="185"/>
      <c r="H51" s="319"/>
      <c r="I51" s="755"/>
      <c r="J51" s="182">
        <f t="shared" si="9"/>
        <v>0</v>
      </c>
      <c r="K51" s="185"/>
      <c r="L51" s="185"/>
      <c r="M51" s="185"/>
      <c r="N51" s="335"/>
      <c r="O51" s="360"/>
      <c r="P51" s="182">
        <f t="shared" si="10"/>
        <v>0</v>
      </c>
      <c r="Q51" s="185"/>
      <c r="R51" s="185"/>
      <c r="S51" s="185"/>
      <c r="T51" s="319"/>
      <c r="U51" s="354"/>
      <c r="V51" s="182">
        <f t="shared" si="11"/>
        <v>0</v>
      </c>
      <c r="W51" s="668">
        <f t="shared" si="44"/>
        <v>0</v>
      </c>
      <c r="X51" s="668">
        <f t="shared" si="45"/>
        <v>0</v>
      </c>
      <c r="Y51" s="668">
        <f t="shared" si="46"/>
        <v>0</v>
      </c>
      <c r="Z51" s="669">
        <f t="shared" si="47"/>
        <v>0</v>
      </c>
      <c r="AA51" s="778">
        <f t="shared" si="48"/>
        <v>0</v>
      </c>
      <c r="AB51" s="782" t="str">
        <f t="shared" si="1"/>
        <v xml:space="preserve"> </v>
      </c>
      <c r="AC51" s="782" t="str">
        <f t="shared" si="2"/>
        <v xml:space="preserve"> </v>
      </c>
      <c r="AD51" s="782" t="str">
        <f t="shared" si="3"/>
        <v xml:space="preserve"> </v>
      </c>
      <c r="AE51" s="113"/>
    </row>
    <row r="52" spans="1:32" s="100" customFormat="1" ht="18.75">
      <c r="A52" s="103" t="s">
        <v>70</v>
      </c>
      <c r="B52" s="104" t="s">
        <v>121</v>
      </c>
      <c r="C52" s="736" t="s">
        <v>1</v>
      </c>
      <c r="D52" s="182">
        <f t="shared" si="8"/>
        <v>0</v>
      </c>
      <c r="E52" s="185"/>
      <c r="F52" s="185"/>
      <c r="G52" s="185"/>
      <c r="H52" s="319"/>
      <c r="I52" s="755"/>
      <c r="J52" s="182">
        <f t="shared" si="9"/>
        <v>0</v>
      </c>
      <c r="K52" s="185"/>
      <c r="L52" s="185"/>
      <c r="M52" s="185"/>
      <c r="N52" s="335"/>
      <c r="O52" s="360"/>
      <c r="P52" s="182">
        <f t="shared" si="10"/>
        <v>0</v>
      </c>
      <c r="Q52" s="185"/>
      <c r="R52" s="185"/>
      <c r="S52" s="185"/>
      <c r="T52" s="319"/>
      <c r="U52" s="354"/>
      <c r="V52" s="182">
        <f t="shared" si="11"/>
        <v>0</v>
      </c>
      <c r="W52" s="668">
        <f t="shared" si="44"/>
        <v>0</v>
      </c>
      <c r="X52" s="668">
        <f t="shared" si="45"/>
        <v>0</v>
      </c>
      <c r="Y52" s="668">
        <f t="shared" si="46"/>
        <v>0</v>
      </c>
      <c r="Z52" s="669">
        <f t="shared" si="47"/>
        <v>0</v>
      </c>
      <c r="AA52" s="778">
        <f t="shared" si="48"/>
        <v>0</v>
      </c>
      <c r="AB52" s="782" t="str">
        <f t="shared" si="1"/>
        <v xml:space="preserve"> </v>
      </c>
      <c r="AC52" s="782" t="str">
        <f t="shared" si="2"/>
        <v xml:space="preserve"> </v>
      </c>
      <c r="AD52" s="782" t="str">
        <f t="shared" si="3"/>
        <v xml:space="preserve"> </v>
      </c>
      <c r="AE52" s="113"/>
      <c r="AF52" s="112"/>
    </row>
    <row r="53" spans="1:32" s="100" customFormat="1" ht="31.5">
      <c r="A53" s="103" t="s">
        <v>71</v>
      </c>
      <c r="B53" s="104" t="s">
        <v>155</v>
      </c>
      <c r="C53" s="736" t="s">
        <v>1</v>
      </c>
      <c r="D53" s="182">
        <f t="shared" si="8"/>
        <v>0</v>
      </c>
      <c r="E53" s="192">
        <f>SUM(E54:E57)</f>
        <v>0</v>
      </c>
      <c r="F53" s="192">
        <f>SUM(F54:F57)</f>
        <v>0</v>
      </c>
      <c r="G53" s="192">
        <f>SUM(G54:G57)</f>
        <v>0</v>
      </c>
      <c r="H53" s="323">
        <f>SUM(H54:H57)</f>
        <v>0</v>
      </c>
      <c r="I53" s="725">
        <f>SUM(I54:I57)</f>
        <v>0</v>
      </c>
      <c r="J53" s="182">
        <f t="shared" si="9"/>
        <v>0</v>
      </c>
      <c r="K53" s="192">
        <f>SUM(K54:K57)</f>
        <v>0</v>
      </c>
      <c r="L53" s="192">
        <f>SUM(L54:L57)</f>
        <v>0</v>
      </c>
      <c r="M53" s="192">
        <f>SUM(M54:M57)</f>
        <v>0</v>
      </c>
      <c r="N53" s="323">
        <f>SUM(N54:N57)</f>
        <v>0</v>
      </c>
      <c r="O53" s="415">
        <f>SUM(O54:O57)</f>
        <v>0</v>
      </c>
      <c r="P53" s="182">
        <f t="shared" si="10"/>
        <v>330.78300000000002</v>
      </c>
      <c r="Q53" s="192">
        <f>SUM(Q54:Q57)</f>
        <v>126.491</v>
      </c>
      <c r="R53" s="192">
        <f>SUM(R54:R57)</f>
        <v>204.292</v>
      </c>
      <c r="S53" s="192">
        <f>SUM(S54:S57)</f>
        <v>0</v>
      </c>
      <c r="T53" s="323">
        <f>SUM(T54:T57)</f>
        <v>0</v>
      </c>
      <c r="U53" s="358">
        <f>SUM(U54:U57)</f>
        <v>0</v>
      </c>
      <c r="V53" s="182">
        <f t="shared" si="11"/>
        <v>0</v>
      </c>
      <c r="W53" s="192">
        <f>SUM(W54:W57)</f>
        <v>0</v>
      </c>
      <c r="X53" s="192">
        <f>SUM(X54:X57)</f>
        <v>0</v>
      </c>
      <c r="Y53" s="192">
        <f>SUM(Y54:Y57)</f>
        <v>0</v>
      </c>
      <c r="Z53" s="323">
        <f>SUM(Z54:Z57)</f>
        <v>0</v>
      </c>
      <c r="AA53" s="779">
        <f>SUM(AA54:AA57)</f>
        <v>0</v>
      </c>
      <c r="AB53" s="782" t="str">
        <f t="shared" si="1"/>
        <v xml:space="preserve"> </v>
      </c>
      <c r="AC53" s="782" t="str">
        <f t="shared" si="2"/>
        <v xml:space="preserve"> </v>
      </c>
      <c r="AD53" s="782">
        <f t="shared" si="3"/>
        <v>0</v>
      </c>
      <c r="AE53" s="113"/>
    </row>
    <row r="54" spans="1:32" s="72" customFormat="1" ht="18.75" hidden="1">
      <c r="A54" s="126"/>
      <c r="B54" s="123" t="s">
        <v>215</v>
      </c>
      <c r="C54" s="741" t="s">
        <v>1</v>
      </c>
      <c r="D54" s="182">
        <f t="shared" si="8"/>
        <v>0</v>
      </c>
      <c r="E54" s="191"/>
      <c r="F54" s="191"/>
      <c r="G54" s="191"/>
      <c r="H54" s="324"/>
      <c r="I54" s="758"/>
      <c r="J54" s="182">
        <f t="shared" si="9"/>
        <v>0</v>
      </c>
      <c r="K54" s="191"/>
      <c r="L54" s="191"/>
      <c r="M54" s="191"/>
      <c r="N54" s="388"/>
      <c r="O54" s="389"/>
      <c r="P54" s="182">
        <f t="shared" si="10"/>
        <v>0</v>
      </c>
      <c r="Q54" s="191"/>
      <c r="R54" s="191"/>
      <c r="S54" s="191"/>
      <c r="T54" s="324"/>
      <c r="U54" s="359"/>
      <c r="V54" s="182">
        <f t="shared" si="11"/>
        <v>0</v>
      </c>
      <c r="W54" s="668">
        <f t="shared" ref="W54:AA57" si="49">IF(ISERROR(E54/$E$21*$W$21),"",E54/$E$21*$W$21)</f>
        <v>0</v>
      </c>
      <c r="X54" s="668">
        <f t="shared" si="49"/>
        <v>0</v>
      </c>
      <c r="Y54" s="668">
        <f t="shared" si="49"/>
        <v>0</v>
      </c>
      <c r="Z54" s="669">
        <f t="shared" si="49"/>
        <v>0</v>
      </c>
      <c r="AA54" s="778">
        <f t="shared" si="49"/>
        <v>0</v>
      </c>
      <c r="AB54" s="782" t="str">
        <f t="shared" si="1"/>
        <v xml:space="preserve"> </v>
      </c>
      <c r="AC54" s="782" t="str">
        <f t="shared" si="2"/>
        <v xml:space="preserve"> </v>
      </c>
      <c r="AD54" s="782" t="str">
        <f t="shared" si="3"/>
        <v xml:space="preserve"> </v>
      </c>
      <c r="AE54" s="127"/>
    </row>
    <row r="55" spans="1:32" s="72" customFormat="1" ht="18.75" hidden="1">
      <c r="A55" s="128"/>
      <c r="B55" s="129" t="s">
        <v>216</v>
      </c>
      <c r="C55" s="742" t="s">
        <v>1</v>
      </c>
      <c r="D55" s="182">
        <f t="shared" si="8"/>
        <v>0</v>
      </c>
      <c r="E55" s="208"/>
      <c r="F55" s="208"/>
      <c r="G55" s="208"/>
      <c r="H55" s="325"/>
      <c r="I55" s="761"/>
      <c r="J55" s="182">
        <f t="shared" si="9"/>
        <v>0</v>
      </c>
      <c r="K55" s="208"/>
      <c r="L55" s="208"/>
      <c r="M55" s="208"/>
      <c r="N55" s="412"/>
      <c r="O55" s="413"/>
      <c r="P55" s="182">
        <f t="shared" si="10"/>
        <v>0</v>
      </c>
      <c r="Q55" s="208"/>
      <c r="R55" s="208"/>
      <c r="S55" s="208"/>
      <c r="T55" s="325"/>
      <c r="U55" s="361"/>
      <c r="V55" s="182">
        <f t="shared" si="11"/>
        <v>0</v>
      </c>
      <c r="W55" s="668">
        <f t="shared" si="49"/>
        <v>0</v>
      </c>
      <c r="X55" s="668">
        <f t="shared" si="49"/>
        <v>0</v>
      </c>
      <c r="Y55" s="668">
        <f t="shared" si="49"/>
        <v>0</v>
      </c>
      <c r="Z55" s="669">
        <f t="shared" si="49"/>
        <v>0</v>
      </c>
      <c r="AA55" s="778">
        <f t="shared" si="49"/>
        <v>0</v>
      </c>
      <c r="AB55" s="782" t="str">
        <f t="shared" si="1"/>
        <v xml:space="preserve"> </v>
      </c>
      <c r="AC55" s="782" t="str">
        <f t="shared" si="2"/>
        <v xml:space="preserve"> </v>
      </c>
      <c r="AD55" s="782" t="str">
        <f t="shared" si="3"/>
        <v xml:space="preserve"> </v>
      </c>
      <c r="AE55" s="127"/>
    </row>
    <row r="56" spans="1:32" s="72" customFormat="1" ht="18.75" hidden="1">
      <c r="A56" s="905"/>
      <c r="B56" s="438" t="s">
        <v>226</v>
      </c>
      <c r="C56" s="742" t="s">
        <v>1</v>
      </c>
      <c r="D56" s="182">
        <f t="shared" si="8"/>
        <v>0</v>
      </c>
      <c r="E56" s="906"/>
      <c r="F56" s="906"/>
      <c r="G56" s="906"/>
      <c r="H56" s="907"/>
      <c r="I56" s="761"/>
      <c r="J56" s="182">
        <f t="shared" si="9"/>
        <v>0</v>
      </c>
      <c r="K56" s="906"/>
      <c r="L56" s="906"/>
      <c r="M56" s="906"/>
      <c r="N56" s="908"/>
      <c r="O56" s="909"/>
      <c r="P56" s="182">
        <f t="shared" si="10"/>
        <v>0</v>
      </c>
      <c r="Q56" s="906"/>
      <c r="R56" s="906"/>
      <c r="S56" s="906"/>
      <c r="T56" s="907"/>
      <c r="U56" s="910"/>
      <c r="V56" s="182">
        <f t="shared" si="11"/>
        <v>0</v>
      </c>
      <c r="W56" s="668">
        <f t="shared" ref="W56" si="50">IF(ISERROR(E56/$E$21*$W$21),"",E56/$E$21*$W$21)</f>
        <v>0</v>
      </c>
      <c r="X56" s="668">
        <f t="shared" ref="X56" si="51">IF(ISERROR(F56/$E$21*$W$21),"",F56/$E$21*$W$21)</f>
        <v>0</v>
      </c>
      <c r="Y56" s="668">
        <f t="shared" ref="Y56" si="52">IF(ISERROR(G56/$E$21*$W$21),"",G56/$E$21*$W$21)</f>
        <v>0</v>
      </c>
      <c r="Z56" s="669">
        <f t="shared" ref="Z56" si="53">IF(ISERROR(H56/$E$21*$W$21),"",H56/$E$21*$W$21)</f>
        <v>0</v>
      </c>
      <c r="AA56" s="778">
        <f t="shared" ref="AA56" si="54">IF(ISERROR(I56/$E$21*$W$21),"",I56/$E$21*$W$21)</f>
        <v>0</v>
      </c>
      <c r="AB56" s="782" t="str">
        <f t="shared" ref="AB56" si="55">IFERROR(V56/D56," ")</f>
        <v xml:space="preserve"> </v>
      </c>
      <c r="AC56" s="782" t="str">
        <f t="shared" ref="AC56" si="56">IFERROR(V56/J56," ")</f>
        <v xml:space="preserve"> </v>
      </c>
      <c r="AD56" s="782" t="str">
        <f t="shared" ref="AD56" si="57">IFERROR(V56/P56," ")</f>
        <v xml:space="preserve"> </v>
      </c>
      <c r="AE56" s="127"/>
    </row>
    <row r="57" spans="1:32" s="440" customFormat="1" ht="19.5" thickBot="1">
      <c r="A57" s="625"/>
      <c r="B57" s="438" t="s">
        <v>86</v>
      </c>
      <c r="C57" s="742" t="s">
        <v>1</v>
      </c>
      <c r="D57" s="182">
        <f t="shared" si="8"/>
        <v>0</v>
      </c>
      <c r="E57" s="208"/>
      <c r="F57" s="208"/>
      <c r="G57" s="208"/>
      <c r="H57" s="325"/>
      <c r="I57" s="762"/>
      <c r="J57" s="182">
        <f t="shared" si="9"/>
        <v>0</v>
      </c>
      <c r="K57" s="208"/>
      <c r="L57" s="208"/>
      <c r="M57" s="208"/>
      <c r="N57" s="412"/>
      <c r="O57" s="413"/>
      <c r="P57" s="182">
        <f t="shared" si="10"/>
        <v>330.78300000000002</v>
      </c>
      <c r="Q57" s="867">
        <v>126.491</v>
      </c>
      <c r="R57" s="208">
        <v>204.292</v>
      </c>
      <c r="S57" s="208"/>
      <c r="T57" s="325"/>
      <c r="U57" s="411"/>
      <c r="V57" s="182">
        <f t="shared" si="11"/>
        <v>0</v>
      </c>
      <c r="W57" s="668">
        <f t="shared" si="49"/>
        <v>0</v>
      </c>
      <c r="X57" s="668">
        <f t="shared" si="49"/>
        <v>0</v>
      </c>
      <c r="Y57" s="668">
        <f t="shared" si="49"/>
        <v>0</v>
      </c>
      <c r="Z57" s="669">
        <f t="shared" si="49"/>
        <v>0</v>
      </c>
      <c r="AA57" s="778">
        <f t="shared" si="49"/>
        <v>0</v>
      </c>
      <c r="AB57" s="814"/>
      <c r="AC57" s="814"/>
      <c r="AD57" s="814"/>
      <c r="AE57" s="439"/>
    </row>
    <row r="58" spans="1:32" s="75" customFormat="1" ht="28.15" customHeight="1" thickBot="1">
      <c r="A58" s="788" t="s">
        <v>46</v>
      </c>
      <c r="B58" s="789" t="s">
        <v>412</v>
      </c>
      <c r="C58" s="73" t="s">
        <v>1</v>
      </c>
      <c r="D58" s="181">
        <f>SUM(E58:H58)</f>
        <v>8349.23</v>
      </c>
      <c r="E58" s="179">
        <f>SUM(E59,E62,E71:E74,E79:E80,E86:E88)</f>
        <v>4988.67</v>
      </c>
      <c r="F58" s="179">
        <f>SUM(F59,F62,F71:F74,F79:F80,F86:F88)</f>
        <v>3360.5600000000004</v>
      </c>
      <c r="G58" s="179">
        <f>SUM(G59,G62,G71:G74,G79:G80,G86:G88)</f>
        <v>0</v>
      </c>
      <c r="H58" s="179">
        <f>SUM(H59,H62,H71:H74,H79:H80,H86:H88)</f>
        <v>0</v>
      </c>
      <c r="I58" s="721">
        <f>SUM(I59,I62,I71:I74,I79:I80,I86:I88)</f>
        <v>0</v>
      </c>
      <c r="J58" s="181">
        <f>SUM(K58:N58)</f>
        <v>8350.0499999999993</v>
      </c>
      <c r="K58" s="179">
        <f>SUM(K59,K62,K71:K74,K79:K80,K86:K88)</f>
        <v>5058.7699999999995</v>
      </c>
      <c r="L58" s="179">
        <f>SUM(L59,L62,L71:L74,L79:L80,L86:L88)</f>
        <v>3291.28</v>
      </c>
      <c r="M58" s="179">
        <f>SUM(M59,M62,M71:M74,M79:M80,M86:M88)</f>
        <v>0</v>
      </c>
      <c r="N58" s="179">
        <f>SUM(N59,N62,N71:N74,N79:N80,N86:N88)</f>
        <v>0</v>
      </c>
      <c r="O58" s="352">
        <f>SUM(O59,O62,O71:O74,O79:O80,O86:O88)</f>
        <v>0</v>
      </c>
      <c r="P58" s="181">
        <f>SUM(Q58:T58)</f>
        <v>27527.960185230935</v>
      </c>
      <c r="Q58" s="179">
        <f>SUM(Q59,Q62,Q71:Q74,Q79:Q80,Q86:Q88)</f>
        <v>3794.2589886790593</v>
      </c>
      <c r="R58" s="179">
        <f>SUM(R59,R62,R71:R74,R79:R80,R86:R88)</f>
        <v>23733.701196551876</v>
      </c>
      <c r="S58" s="179">
        <f>SUM(S59,S62,S71:S74,S79:S80,S86:S88)</f>
        <v>0</v>
      </c>
      <c r="T58" s="179">
        <f>SUM(T59,T62,T71:T74,T79:T80,T86:T88)</f>
        <v>0</v>
      </c>
      <c r="U58" s="352">
        <f>SUM(U59,U62,U71:U74,U79:U80,U86:U88)</f>
        <v>0</v>
      </c>
      <c r="V58" s="181">
        <f>SUM(W58:Z58)</f>
        <v>8281.7520270863315</v>
      </c>
      <c r="W58" s="179">
        <f>SUM(W59,W62,W71:W74,W79:W80,W86:W88)</f>
        <v>4981.5572982761896</v>
      </c>
      <c r="X58" s="179">
        <f>SUM(X59,X62,X71:X74,X79:X80,X86:X88)</f>
        <v>3300.1947288101428</v>
      </c>
      <c r="Y58" s="179">
        <f>SUM(Y59,Y62,Y71:Y74,Y79:Y80,Y86:Y88)</f>
        <v>0</v>
      </c>
      <c r="Z58" s="179">
        <f>SUM(Z59,Z62,Z71:Z74,Z79:Z80,Z86:Z88)</f>
        <v>0</v>
      </c>
      <c r="AA58" s="721">
        <f>SUM(AA59,AA62,AA71:AA74,AA79:AA80,AA86:AA88)</f>
        <v>0</v>
      </c>
      <c r="AB58" s="786">
        <f t="shared" si="1"/>
        <v>0.99191806035842012</v>
      </c>
      <c r="AC58" s="786">
        <f t="shared" si="2"/>
        <v>0.99182065102440486</v>
      </c>
      <c r="AD58" s="786">
        <f t="shared" si="3"/>
        <v>0.30084873602547513</v>
      </c>
    </row>
    <row r="59" spans="1:32" s="100" customFormat="1" ht="31.5">
      <c r="A59" s="130" t="s">
        <v>42</v>
      </c>
      <c r="B59" s="131" t="s">
        <v>421</v>
      </c>
      <c r="C59" s="743" t="s">
        <v>1</v>
      </c>
      <c r="D59" s="182">
        <f t="shared" si="8"/>
        <v>46.78</v>
      </c>
      <c r="E59" s="190">
        <f>SUM(E60:E61)</f>
        <v>46.78</v>
      </c>
      <c r="F59" s="190">
        <f>SUM(F60:F61)</f>
        <v>0</v>
      </c>
      <c r="G59" s="336">
        <f>SUM(G60:G61)</f>
        <v>0</v>
      </c>
      <c r="H59" s="336">
        <f>SUM(H60:H61)</f>
        <v>0</v>
      </c>
      <c r="I59" s="763">
        <f>SUM(I60:I61)</f>
        <v>0</v>
      </c>
      <c r="J59" s="182">
        <f t="shared" si="9"/>
        <v>52.39</v>
      </c>
      <c r="K59" s="190">
        <f>SUM(K60:K61)</f>
        <v>52.39</v>
      </c>
      <c r="L59" s="190">
        <f>SUM(L60:L61)</f>
        <v>0</v>
      </c>
      <c r="M59" s="336">
        <f>SUM(M60:M61)</f>
        <v>0</v>
      </c>
      <c r="N59" s="336"/>
      <c r="O59" s="362"/>
      <c r="P59" s="182">
        <f t="shared" si="10"/>
        <v>46.78</v>
      </c>
      <c r="Q59" s="190">
        <f>SUM(Q60:Q61)</f>
        <v>46.78</v>
      </c>
      <c r="R59" s="190">
        <f>SUM(R60:R61)</f>
        <v>0</v>
      </c>
      <c r="S59" s="336">
        <f>SUM(S60:S61)</f>
        <v>0</v>
      </c>
      <c r="T59" s="336"/>
      <c r="U59" s="399"/>
      <c r="V59" s="182">
        <f t="shared" si="11"/>
        <v>51.629999999999995</v>
      </c>
      <c r="W59" s="190">
        <f>SUM(W60:W61)</f>
        <v>51.629999999999995</v>
      </c>
      <c r="X59" s="190">
        <f>SUM(X60:X61)</f>
        <v>0</v>
      </c>
      <c r="Y59" s="190">
        <f>SUM(Y60:Y61)</f>
        <v>0</v>
      </c>
      <c r="Z59" s="336">
        <f>SUM(Z60:Z61)</f>
        <v>0</v>
      </c>
      <c r="AA59" s="780">
        <f>SUM(AA60:AA61)</f>
        <v>0</v>
      </c>
      <c r="AB59" s="785">
        <f t="shared" si="1"/>
        <v>1.1036767849508335</v>
      </c>
      <c r="AC59" s="785">
        <f t="shared" si="2"/>
        <v>0.98549341477381169</v>
      </c>
      <c r="AD59" s="785">
        <f t="shared" si="3"/>
        <v>1.1036767849508335</v>
      </c>
    </row>
    <row r="60" spans="1:32" s="72" customFormat="1" ht="18.75">
      <c r="A60" s="126" t="s">
        <v>43</v>
      </c>
      <c r="B60" s="132" t="s">
        <v>122</v>
      </c>
      <c r="C60" s="744" t="s">
        <v>1</v>
      </c>
      <c r="D60" s="182">
        <f t="shared" si="8"/>
        <v>46.78</v>
      </c>
      <c r="E60" s="191">
        <v>46.78</v>
      </c>
      <c r="F60" s="191"/>
      <c r="G60" s="191"/>
      <c r="H60" s="324"/>
      <c r="I60" s="758"/>
      <c r="J60" s="182">
        <f t="shared" si="9"/>
        <v>52.39</v>
      </c>
      <c r="K60" s="191">
        <v>52.39</v>
      </c>
      <c r="L60" s="191"/>
      <c r="M60" s="191"/>
      <c r="N60" s="388"/>
      <c r="O60" s="389"/>
      <c r="P60" s="182">
        <f t="shared" si="10"/>
        <v>46.78</v>
      </c>
      <c r="Q60" s="191">
        <v>46.78</v>
      </c>
      <c r="R60" s="191"/>
      <c r="S60" s="191"/>
      <c r="T60" s="324"/>
      <c r="U60" s="359"/>
      <c r="V60" s="182">
        <f t="shared" si="11"/>
        <v>51.629999999999995</v>
      </c>
      <c r="W60" s="191">
        <f>переменные!G109</f>
        <v>51.629999999999995</v>
      </c>
      <c r="X60" s="191"/>
      <c r="Y60" s="324"/>
      <c r="Z60" s="324"/>
      <c r="AA60" s="758"/>
      <c r="AB60" s="782">
        <f t="shared" si="1"/>
        <v>1.1036767849508335</v>
      </c>
      <c r="AC60" s="782">
        <f t="shared" si="2"/>
        <v>0.98549341477381169</v>
      </c>
      <c r="AD60" s="782">
        <f t="shared" si="3"/>
        <v>1.1036767849508335</v>
      </c>
    </row>
    <row r="61" spans="1:32" s="72" customFormat="1" ht="18.75" hidden="1">
      <c r="A61" s="126" t="s">
        <v>44</v>
      </c>
      <c r="B61" s="132" t="s">
        <v>65</v>
      </c>
      <c r="C61" s="744" t="s">
        <v>1</v>
      </c>
      <c r="D61" s="182">
        <f t="shared" si="8"/>
        <v>0</v>
      </c>
      <c r="E61" s="191"/>
      <c r="F61" s="191"/>
      <c r="G61" s="191"/>
      <c r="H61" s="324"/>
      <c r="I61" s="758"/>
      <c r="J61" s="182">
        <f t="shared" si="9"/>
        <v>0</v>
      </c>
      <c r="K61" s="191"/>
      <c r="L61" s="191"/>
      <c r="M61" s="191"/>
      <c r="N61" s="388"/>
      <c r="O61" s="389"/>
      <c r="P61" s="182">
        <f t="shared" si="10"/>
        <v>0</v>
      </c>
      <c r="Q61" s="191"/>
      <c r="R61" s="191"/>
      <c r="S61" s="191"/>
      <c r="T61" s="324"/>
      <c r="U61" s="359"/>
      <c r="V61" s="182">
        <f t="shared" si="11"/>
        <v>0</v>
      </c>
      <c r="W61" s="191"/>
      <c r="X61" s="191"/>
      <c r="Y61" s="324"/>
      <c r="Z61" s="324"/>
      <c r="AA61" s="758"/>
      <c r="AB61" s="782" t="str">
        <f t="shared" si="1"/>
        <v xml:space="preserve"> </v>
      </c>
      <c r="AC61" s="782" t="str">
        <f t="shared" si="2"/>
        <v xml:space="preserve"> </v>
      </c>
      <c r="AD61" s="782" t="str">
        <f t="shared" si="3"/>
        <v xml:space="preserve"> </v>
      </c>
    </row>
    <row r="62" spans="1:32" s="100" customFormat="1" ht="31.5">
      <c r="A62" s="103" t="s">
        <v>45</v>
      </c>
      <c r="B62" s="133" t="s">
        <v>123</v>
      </c>
      <c r="C62" s="745" t="s">
        <v>1</v>
      </c>
      <c r="D62" s="182">
        <f t="shared" si="8"/>
        <v>935.52</v>
      </c>
      <c r="E62" s="192">
        <f>SUM(E63:E70)</f>
        <v>899.89</v>
      </c>
      <c r="F62" s="192">
        <f>SUM(F63:F70)</f>
        <v>35.630000000000003</v>
      </c>
      <c r="G62" s="192">
        <f>SUM(G63:G70)</f>
        <v>0</v>
      </c>
      <c r="H62" s="323">
        <f>SUM(H63:H70)</f>
        <v>0</v>
      </c>
      <c r="I62" s="725">
        <f>SUM(I63:I70)</f>
        <v>0</v>
      </c>
      <c r="J62" s="182">
        <f t="shared" si="9"/>
        <v>906.1</v>
      </c>
      <c r="K62" s="192">
        <f>SUM(K63:K70)</f>
        <v>875.62</v>
      </c>
      <c r="L62" s="192">
        <f>SUM(L63:L70)</f>
        <v>30.48</v>
      </c>
      <c r="M62" s="192">
        <f>SUM(M63:M70)</f>
        <v>0</v>
      </c>
      <c r="N62" s="335">
        <f>SUM(N63:N70)</f>
        <v>0</v>
      </c>
      <c r="O62" s="360">
        <f>SUM(O63:O70)</f>
        <v>0</v>
      </c>
      <c r="P62" s="182">
        <f t="shared" si="10"/>
        <v>1821.8349286927948</v>
      </c>
      <c r="Q62" s="192">
        <f>SUM(Q63:Q70)</f>
        <v>103.19039902047254</v>
      </c>
      <c r="R62" s="192">
        <f>SUM(R63:R70)</f>
        <v>1718.6445296723223</v>
      </c>
      <c r="S62" s="192">
        <f>SUM(S63:S70)</f>
        <v>0</v>
      </c>
      <c r="T62" s="323">
        <f>SUM(T63:T70)</f>
        <v>0</v>
      </c>
      <c r="U62" s="358">
        <f>SUM(U63:U70)</f>
        <v>0</v>
      </c>
      <c r="V62" s="182">
        <f t="shared" si="11"/>
        <v>819.11161609585713</v>
      </c>
      <c r="W62" s="192">
        <f>SUM(W63:W70)</f>
        <v>788.63</v>
      </c>
      <c r="X62" s="192">
        <f>SUM(X63:X70)</f>
        <v>30.481616095857152</v>
      </c>
      <c r="Y62" s="192">
        <f>SUM(Y63:Y70)</f>
        <v>0</v>
      </c>
      <c r="Z62" s="323">
        <f>SUM(Z63:Z70)</f>
        <v>0</v>
      </c>
      <c r="AA62" s="725">
        <f>SUM(AA63:AA70)</f>
        <v>0</v>
      </c>
      <c r="AB62" s="782">
        <f t="shared" si="1"/>
        <v>0.87556825732839183</v>
      </c>
      <c r="AC62" s="782">
        <f t="shared" si="2"/>
        <v>0.90399692759723771</v>
      </c>
      <c r="AD62" s="782">
        <f t="shared" si="3"/>
        <v>0.44960803154849327</v>
      </c>
    </row>
    <row r="63" spans="1:32" s="72" customFormat="1" ht="63" hidden="1" outlineLevel="1">
      <c r="A63" s="126"/>
      <c r="B63" s="134" t="s">
        <v>224</v>
      </c>
      <c r="C63" s="741" t="s">
        <v>1</v>
      </c>
      <c r="D63" s="182">
        <f t="shared" si="8"/>
        <v>0</v>
      </c>
      <c r="E63" s="191"/>
      <c r="F63" s="191"/>
      <c r="G63" s="191"/>
      <c r="H63" s="324"/>
      <c r="I63" s="758"/>
      <c r="J63" s="182">
        <f t="shared" si="9"/>
        <v>0</v>
      </c>
      <c r="K63" s="191"/>
      <c r="L63" s="191"/>
      <c r="M63" s="191"/>
      <c r="N63" s="388"/>
      <c r="O63" s="389"/>
      <c r="P63" s="182">
        <f t="shared" si="10"/>
        <v>0</v>
      </c>
      <c r="Q63" s="191"/>
      <c r="R63" s="191"/>
      <c r="S63" s="191"/>
      <c r="T63" s="324"/>
      <c r="U63" s="359"/>
      <c r="V63" s="182">
        <f t="shared" si="11"/>
        <v>0</v>
      </c>
      <c r="W63" s="191"/>
      <c r="X63" s="191"/>
      <c r="Y63" s="324"/>
      <c r="Z63" s="324"/>
      <c r="AA63" s="758"/>
      <c r="AB63" s="782" t="str">
        <f t="shared" si="1"/>
        <v xml:space="preserve"> </v>
      </c>
      <c r="AC63" s="782" t="str">
        <f t="shared" si="2"/>
        <v xml:space="preserve"> </v>
      </c>
      <c r="AD63" s="782" t="str">
        <f t="shared" si="3"/>
        <v xml:space="preserve"> </v>
      </c>
    </row>
    <row r="64" spans="1:32" s="72" customFormat="1" ht="18.75" collapsed="1">
      <c r="A64" s="126"/>
      <c r="B64" s="134" t="s">
        <v>124</v>
      </c>
      <c r="C64" s="741" t="s">
        <v>1</v>
      </c>
      <c r="D64" s="182">
        <f t="shared" si="8"/>
        <v>115.52</v>
      </c>
      <c r="E64" s="191">
        <v>115.52</v>
      </c>
      <c r="F64" s="191"/>
      <c r="G64" s="191"/>
      <c r="H64" s="324"/>
      <c r="I64" s="758"/>
      <c r="J64" s="182">
        <f t="shared" si="9"/>
        <v>120.49</v>
      </c>
      <c r="K64" s="191">
        <v>120.49</v>
      </c>
      <c r="L64" s="191"/>
      <c r="M64" s="191"/>
      <c r="N64" s="388"/>
      <c r="O64" s="389"/>
      <c r="P64" s="182">
        <f t="shared" si="10"/>
        <v>33.5</v>
      </c>
      <c r="Q64" s="191">
        <v>12.81</v>
      </c>
      <c r="R64" s="191">
        <v>20.69</v>
      </c>
      <c r="S64" s="191"/>
      <c r="T64" s="324"/>
      <c r="U64" s="359"/>
      <c r="V64" s="182">
        <f t="shared" si="11"/>
        <v>33.5</v>
      </c>
      <c r="W64" s="191">
        <f>ROUND(P64,2)</f>
        <v>33.5</v>
      </c>
      <c r="X64" s="191"/>
      <c r="Y64" s="324"/>
      <c r="Z64" s="324"/>
      <c r="AA64" s="758"/>
      <c r="AB64" s="782">
        <f t="shared" si="1"/>
        <v>0.28999307479224379</v>
      </c>
      <c r="AC64" s="782">
        <f t="shared" si="2"/>
        <v>0.27803137189808286</v>
      </c>
      <c r="AD64" s="782">
        <f t="shared" si="3"/>
        <v>1</v>
      </c>
    </row>
    <row r="65" spans="1:32" s="72" customFormat="1" ht="18.75">
      <c r="A65" s="126"/>
      <c r="B65" s="134" t="s">
        <v>125</v>
      </c>
      <c r="C65" s="741" t="s">
        <v>1</v>
      </c>
      <c r="D65" s="182">
        <f t="shared" si="8"/>
        <v>820</v>
      </c>
      <c r="E65" s="191">
        <v>784.37</v>
      </c>
      <c r="F65" s="191">
        <v>35.630000000000003</v>
      </c>
      <c r="G65" s="191"/>
      <c r="H65" s="324"/>
      <c r="I65" s="758"/>
      <c r="J65" s="182">
        <f t="shared" si="9"/>
        <v>785.61</v>
      </c>
      <c r="K65" s="191">
        <v>755.13</v>
      </c>
      <c r="L65" s="191">
        <v>30.48</v>
      </c>
      <c r="M65" s="191"/>
      <c r="N65" s="388"/>
      <c r="O65" s="389"/>
      <c r="P65" s="182">
        <f t="shared" si="10"/>
        <v>1788.3349286927948</v>
      </c>
      <c r="Q65" s="191">
        <v>90.380399020472538</v>
      </c>
      <c r="R65" s="191">
        <v>1697.9545296723222</v>
      </c>
      <c r="S65" s="191"/>
      <c r="T65" s="324"/>
      <c r="U65" s="359"/>
      <c r="V65" s="182">
        <f t="shared" si="11"/>
        <v>785.61161609585713</v>
      </c>
      <c r="W65" s="191">
        <f>амортизация!AS7</f>
        <v>755.13</v>
      </c>
      <c r="X65" s="191">
        <f>амортизация!AS8</f>
        <v>30.481616095857152</v>
      </c>
      <c r="Y65" s="324"/>
      <c r="Z65" s="324"/>
      <c r="AA65" s="758"/>
      <c r="AB65" s="782">
        <f t="shared" si="1"/>
        <v>0.95806294645836232</v>
      </c>
      <c r="AC65" s="782">
        <f t="shared" si="2"/>
        <v>1.0000020571223089</v>
      </c>
      <c r="AD65" s="782">
        <f t="shared" si="3"/>
        <v>0.43929780909111332</v>
      </c>
    </row>
    <row r="66" spans="1:32" s="72" customFormat="1" ht="18.75" hidden="1">
      <c r="A66" s="126"/>
      <c r="B66" s="134" t="s">
        <v>129</v>
      </c>
      <c r="C66" s="741" t="s">
        <v>1</v>
      </c>
      <c r="D66" s="182">
        <f t="shared" si="8"/>
        <v>0</v>
      </c>
      <c r="E66" s="191"/>
      <c r="F66" s="191"/>
      <c r="G66" s="191"/>
      <c r="H66" s="324"/>
      <c r="I66" s="758"/>
      <c r="J66" s="182">
        <f t="shared" si="9"/>
        <v>0</v>
      </c>
      <c r="K66" s="191"/>
      <c r="L66" s="191"/>
      <c r="M66" s="191"/>
      <c r="N66" s="388"/>
      <c r="O66" s="389"/>
      <c r="P66" s="182">
        <f t="shared" si="10"/>
        <v>0</v>
      </c>
      <c r="Q66" s="191"/>
      <c r="R66" s="191"/>
      <c r="S66" s="191"/>
      <c r="T66" s="324"/>
      <c r="U66" s="359"/>
      <c r="V66" s="182">
        <f t="shared" si="11"/>
        <v>0</v>
      </c>
      <c r="W66" s="185"/>
      <c r="X66" s="185"/>
      <c r="Y66" s="324"/>
      <c r="Z66" s="324"/>
      <c r="AA66" s="758"/>
      <c r="AB66" s="782" t="str">
        <f t="shared" si="1"/>
        <v xml:space="preserve"> </v>
      </c>
      <c r="AC66" s="782" t="str">
        <f t="shared" si="2"/>
        <v xml:space="preserve"> </v>
      </c>
      <c r="AD66" s="782" t="str">
        <f t="shared" si="3"/>
        <v xml:space="preserve"> </v>
      </c>
    </row>
    <row r="67" spans="1:32" s="72" customFormat="1" ht="18.75" hidden="1">
      <c r="A67" s="126"/>
      <c r="B67" s="134" t="s">
        <v>128</v>
      </c>
      <c r="C67" s="741" t="s">
        <v>1</v>
      </c>
      <c r="D67" s="182">
        <f t="shared" si="8"/>
        <v>0</v>
      </c>
      <c r="E67" s="191"/>
      <c r="F67" s="191"/>
      <c r="G67" s="191"/>
      <c r="H67" s="324"/>
      <c r="I67" s="758"/>
      <c r="J67" s="182">
        <f t="shared" si="9"/>
        <v>0</v>
      </c>
      <c r="K67" s="191"/>
      <c r="L67" s="191"/>
      <c r="M67" s="191"/>
      <c r="N67" s="388"/>
      <c r="O67" s="389"/>
      <c r="P67" s="182">
        <f t="shared" si="10"/>
        <v>0</v>
      </c>
      <c r="Q67" s="191"/>
      <c r="R67" s="191"/>
      <c r="S67" s="191"/>
      <c r="T67" s="324"/>
      <c r="U67" s="359"/>
      <c r="V67" s="182">
        <f t="shared" si="11"/>
        <v>0</v>
      </c>
      <c r="W67" s="191"/>
      <c r="X67" s="191"/>
      <c r="Y67" s="324"/>
      <c r="Z67" s="324"/>
      <c r="AA67" s="758"/>
      <c r="AB67" s="782" t="str">
        <f t="shared" si="1"/>
        <v xml:space="preserve"> </v>
      </c>
      <c r="AC67" s="782" t="str">
        <f t="shared" si="2"/>
        <v xml:space="preserve"> </v>
      </c>
      <c r="AD67" s="782" t="str">
        <f t="shared" si="3"/>
        <v xml:space="preserve"> </v>
      </c>
    </row>
    <row r="68" spans="1:32" s="72" customFormat="1" ht="15.75" hidden="1" customHeight="1" outlineLevel="1">
      <c r="A68" s="126"/>
      <c r="B68" s="134" t="s">
        <v>126</v>
      </c>
      <c r="C68" s="741" t="s">
        <v>1</v>
      </c>
      <c r="D68" s="182">
        <f t="shared" si="8"/>
        <v>0</v>
      </c>
      <c r="E68" s="191"/>
      <c r="F68" s="191"/>
      <c r="G68" s="191"/>
      <c r="H68" s="324"/>
      <c r="I68" s="758"/>
      <c r="J68" s="182">
        <f t="shared" si="9"/>
        <v>0</v>
      </c>
      <c r="K68" s="191"/>
      <c r="L68" s="191"/>
      <c r="M68" s="191"/>
      <c r="N68" s="388"/>
      <c r="O68" s="389"/>
      <c r="P68" s="182">
        <f t="shared" si="10"/>
        <v>0</v>
      </c>
      <c r="Q68" s="191"/>
      <c r="R68" s="191"/>
      <c r="S68" s="191"/>
      <c r="T68" s="324"/>
      <c r="U68" s="359"/>
      <c r="V68" s="182">
        <f t="shared" si="11"/>
        <v>0</v>
      </c>
      <c r="W68" s="191"/>
      <c r="X68" s="191"/>
      <c r="Y68" s="324"/>
      <c r="Z68" s="324"/>
      <c r="AA68" s="758"/>
      <c r="AB68" s="782" t="str">
        <f t="shared" si="1"/>
        <v xml:space="preserve"> </v>
      </c>
      <c r="AC68" s="782" t="str">
        <f t="shared" si="2"/>
        <v xml:space="preserve"> </v>
      </c>
      <c r="AD68" s="782" t="str">
        <f t="shared" si="3"/>
        <v xml:space="preserve"> </v>
      </c>
    </row>
    <row r="69" spans="1:32" s="72" customFormat="1" ht="18.75" hidden="1">
      <c r="A69" s="126"/>
      <c r="B69" s="134" t="s">
        <v>127</v>
      </c>
      <c r="C69" s="741" t="s">
        <v>1</v>
      </c>
      <c r="D69" s="182">
        <f t="shared" si="8"/>
        <v>0</v>
      </c>
      <c r="E69" s="191"/>
      <c r="F69" s="191"/>
      <c r="G69" s="191"/>
      <c r="H69" s="324"/>
      <c r="I69" s="758"/>
      <c r="J69" s="182">
        <f t="shared" si="9"/>
        <v>0</v>
      </c>
      <c r="K69" s="191"/>
      <c r="L69" s="191"/>
      <c r="M69" s="191"/>
      <c r="N69" s="388"/>
      <c r="O69" s="389"/>
      <c r="P69" s="182">
        <f t="shared" si="10"/>
        <v>0</v>
      </c>
      <c r="Q69" s="191"/>
      <c r="R69" s="191"/>
      <c r="S69" s="191"/>
      <c r="T69" s="324"/>
      <c r="U69" s="359"/>
      <c r="V69" s="182">
        <f t="shared" si="11"/>
        <v>0</v>
      </c>
      <c r="W69" s="191"/>
      <c r="X69" s="191"/>
      <c r="Y69" s="324"/>
      <c r="Z69" s="324"/>
      <c r="AA69" s="758"/>
      <c r="AB69" s="782" t="str">
        <f t="shared" si="1"/>
        <v xml:space="preserve"> </v>
      </c>
      <c r="AC69" s="782" t="str">
        <f t="shared" si="2"/>
        <v xml:space="preserve"> </v>
      </c>
      <c r="AD69" s="782" t="str">
        <f t="shared" si="3"/>
        <v xml:space="preserve"> </v>
      </c>
    </row>
    <row r="70" spans="1:32" s="72" customFormat="1" ht="18.75">
      <c r="A70" s="126"/>
      <c r="B70" s="134" t="s">
        <v>130</v>
      </c>
      <c r="C70" s="741" t="s">
        <v>1</v>
      </c>
      <c r="D70" s="182">
        <f t="shared" si="8"/>
        <v>0</v>
      </c>
      <c r="E70" s="191"/>
      <c r="F70" s="191"/>
      <c r="G70" s="191"/>
      <c r="H70" s="324"/>
      <c r="I70" s="758"/>
      <c r="J70" s="182">
        <f t="shared" si="9"/>
        <v>0</v>
      </c>
      <c r="K70" s="191"/>
      <c r="L70" s="191"/>
      <c r="M70" s="191"/>
      <c r="N70" s="388"/>
      <c r="O70" s="389"/>
      <c r="P70" s="182">
        <f t="shared" si="10"/>
        <v>0</v>
      </c>
      <c r="Q70" s="191"/>
      <c r="R70" s="191"/>
      <c r="S70" s="191"/>
      <c r="T70" s="324"/>
      <c r="U70" s="359"/>
      <c r="V70" s="182">
        <f t="shared" si="11"/>
        <v>0</v>
      </c>
      <c r="W70" s="191"/>
      <c r="X70" s="191"/>
      <c r="Y70" s="324"/>
      <c r="Z70" s="324"/>
      <c r="AA70" s="758"/>
      <c r="AB70" s="782" t="str">
        <f t="shared" si="1"/>
        <v xml:space="preserve"> </v>
      </c>
      <c r="AC70" s="782" t="str">
        <f t="shared" si="2"/>
        <v xml:space="preserve"> </v>
      </c>
      <c r="AD70" s="782" t="str">
        <f t="shared" si="3"/>
        <v xml:space="preserve"> </v>
      </c>
    </row>
    <row r="71" spans="1:32" s="100" customFormat="1" ht="18.75">
      <c r="A71" s="103" t="s">
        <v>46</v>
      </c>
      <c r="B71" s="133" t="s">
        <v>131</v>
      </c>
      <c r="C71" s="736" t="s">
        <v>1</v>
      </c>
      <c r="D71" s="182">
        <f t="shared" si="8"/>
        <v>0</v>
      </c>
      <c r="E71" s="185"/>
      <c r="F71" s="185"/>
      <c r="G71" s="185"/>
      <c r="H71" s="319"/>
      <c r="I71" s="755"/>
      <c r="J71" s="182">
        <f t="shared" si="9"/>
        <v>0</v>
      </c>
      <c r="K71" s="185"/>
      <c r="L71" s="185"/>
      <c r="M71" s="185"/>
      <c r="N71" s="335"/>
      <c r="O71" s="360"/>
      <c r="P71" s="182">
        <f t="shared" si="10"/>
        <v>0</v>
      </c>
      <c r="Q71" s="185"/>
      <c r="R71" s="185"/>
      <c r="S71" s="185"/>
      <c r="T71" s="319"/>
      <c r="U71" s="354"/>
      <c r="V71" s="182">
        <f t="shared" si="11"/>
        <v>0</v>
      </c>
      <c r="W71" s="185"/>
      <c r="X71" s="185"/>
      <c r="Y71" s="319"/>
      <c r="Z71" s="319"/>
      <c r="AA71" s="755"/>
      <c r="AB71" s="782" t="str">
        <f t="shared" si="1"/>
        <v xml:space="preserve"> </v>
      </c>
      <c r="AC71" s="782" t="str">
        <f t="shared" si="2"/>
        <v xml:space="preserve"> </v>
      </c>
      <c r="AD71" s="782" t="str">
        <f t="shared" si="3"/>
        <v xml:space="preserve"> </v>
      </c>
    </row>
    <row r="72" spans="1:32" s="100" customFormat="1" ht="36.75" customHeight="1">
      <c r="A72" s="103" t="s">
        <v>48</v>
      </c>
      <c r="B72" s="133" t="s">
        <v>225</v>
      </c>
      <c r="C72" s="736" t="s">
        <v>1</v>
      </c>
      <c r="D72" s="182">
        <f t="shared" si="8"/>
        <v>0</v>
      </c>
      <c r="E72" s="185"/>
      <c r="F72" s="185"/>
      <c r="G72" s="185"/>
      <c r="H72" s="319"/>
      <c r="I72" s="755"/>
      <c r="J72" s="182">
        <f t="shared" si="9"/>
        <v>0</v>
      </c>
      <c r="K72" s="185"/>
      <c r="L72" s="185"/>
      <c r="M72" s="185"/>
      <c r="N72" s="335"/>
      <c r="O72" s="360"/>
      <c r="P72" s="182">
        <f t="shared" si="10"/>
        <v>0</v>
      </c>
      <c r="Q72" s="185"/>
      <c r="R72" s="185"/>
      <c r="S72" s="185"/>
      <c r="T72" s="319"/>
      <c r="U72" s="354"/>
      <c r="V72" s="182">
        <f t="shared" si="11"/>
        <v>0</v>
      </c>
      <c r="W72" s="896"/>
      <c r="X72" s="185"/>
      <c r="Y72" s="319"/>
      <c r="Z72" s="319"/>
      <c r="AA72" s="755"/>
      <c r="AB72" s="782" t="str">
        <f t="shared" si="1"/>
        <v xml:space="preserve"> </v>
      </c>
      <c r="AC72" s="782" t="str">
        <f t="shared" si="2"/>
        <v xml:space="preserve"> </v>
      </c>
      <c r="AD72" s="782" t="str">
        <f t="shared" si="3"/>
        <v xml:space="preserve"> </v>
      </c>
    </row>
    <row r="73" spans="1:32" s="100" customFormat="1" ht="18.75">
      <c r="A73" s="103" t="s">
        <v>47</v>
      </c>
      <c r="B73" s="133" t="s">
        <v>132</v>
      </c>
      <c r="C73" s="736" t="s">
        <v>1</v>
      </c>
      <c r="D73" s="182">
        <f t="shared" si="8"/>
        <v>0</v>
      </c>
      <c r="E73" s="185"/>
      <c r="F73" s="185"/>
      <c r="G73" s="185"/>
      <c r="H73" s="319"/>
      <c r="I73" s="755"/>
      <c r="J73" s="182">
        <f t="shared" si="9"/>
        <v>0</v>
      </c>
      <c r="K73" s="185"/>
      <c r="L73" s="185"/>
      <c r="M73" s="185"/>
      <c r="N73" s="335"/>
      <c r="O73" s="360"/>
      <c r="P73" s="182">
        <f t="shared" si="10"/>
        <v>0</v>
      </c>
      <c r="Q73" s="185"/>
      <c r="R73" s="185"/>
      <c r="S73" s="185"/>
      <c r="T73" s="319"/>
      <c r="U73" s="354"/>
      <c r="V73" s="182">
        <f t="shared" si="11"/>
        <v>0</v>
      </c>
      <c r="W73" s="185"/>
      <c r="X73" s="185"/>
      <c r="Y73" s="319"/>
      <c r="Z73" s="319"/>
      <c r="AA73" s="755"/>
      <c r="AB73" s="782" t="str">
        <f t="shared" si="1"/>
        <v xml:space="preserve"> </v>
      </c>
      <c r="AC73" s="782" t="str">
        <f t="shared" si="2"/>
        <v xml:space="preserve"> </v>
      </c>
      <c r="AD73" s="782" t="str">
        <f t="shared" si="3"/>
        <v xml:space="preserve"> </v>
      </c>
      <c r="AE73" s="135"/>
    </row>
    <row r="74" spans="1:32" s="100" customFormat="1" ht="18.75">
      <c r="A74" s="103" t="s">
        <v>39</v>
      </c>
      <c r="B74" s="133" t="s">
        <v>133</v>
      </c>
      <c r="C74" s="736" t="s">
        <v>1</v>
      </c>
      <c r="D74" s="182">
        <f t="shared" si="8"/>
        <v>5685.42</v>
      </c>
      <c r="E74" s="207">
        <f>E75+E77+E78</f>
        <v>2675.4900000000002</v>
      </c>
      <c r="F74" s="207">
        <f t="shared" ref="F74:I74" si="58">F75+F77+F78</f>
        <v>3009.9300000000003</v>
      </c>
      <c r="G74" s="207">
        <f t="shared" si="58"/>
        <v>0</v>
      </c>
      <c r="H74" s="207">
        <f t="shared" si="58"/>
        <v>0</v>
      </c>
      <c r="I74" s="725">
        <f t="shared" si="58"/>
        <v>0</v>
      </c>
      <c r="J74" s="182">
        <f t="shared" si="9"/>
        <v>5870.65</v>
      </c>
      <c r="K74" s="207">
        <f>K75+K77+K78</f>
        <v>2762.65</v>
      </c>
      <c r="L74" s="207">
        <f t="shared" ref="L74" si="59">L75+L77+L78</f>
        <v>3108</v>
      </c>
      <c r="M74" s="207">
        <f t="shared" ref="M74" si="60">M75+M77+M78</f>
        <v>0</v>
      </c>
      <c r="N74" s="207">
        <f t="shared" ref="N74" si="61">N75+N77+N78</f>
        <v>0</v>
      </c>
      <c r="O74" s="725">
        <f t="shared" ref="O74" si="62">O75+O77+O78</f>
        <v>0</v>
      </c>
      <c r="P74" s="182">
        <f t="shared" si="10"/>
        <v>5870.6488725381441</v>
      </c>
      <c r="Q74" s="207">
        <f>Q75+Q77+Q78</f>
        <v>2635.4532056585867</v>
      </c>
      <c r="R74" s="207">
        <f t="shared" ref="R74" si="63">R75+R77+R78</f>
        <v>3235.1956668795578</v>
      </c>
      <c r="S74" s="207">
        <f t="shared" ref="S74" si="64">S75+S77+S78</f>
        <v>0</v>
      </c>
      <c r="T74" s="207">
        <f t="shared" ref="T74" si="65">T75+T77+T78</f>
        <v>0</v>
      </c>
      <c r="U74" s="725">
        <f t="shared" ref="U74" si="66">U75+U77+U78</f>
        <v>0</v>
      </c>
      <c r="V74" s="182">
        <f t="shared" si="11"/>
        <v>5887.49</v>
      </c>
      <c r="W74" s="207">
        <f>W75+W77+W78</f>
        <v>2770.58</v>
      </c>
      <c r="X74" s="207">
        <f t="shared" ref="X74" si="67">X75+X77+X78</f>
        <v>3116.91</v>
      </c>
      <c r="Y74" s="207">
        <f t="shared" ref="Y74" si="68">Y75+Y77+Y78</f>
        <v>0</v>
      </c>
      <c r="Z74" s="207">
        <f t="shared" ref="Z74" si="69">Z75+Z77+Z78</f>
        <v>0</v>
      </c>
      <c r="AA74" s="725">
        <f t="shared" ref="AA74" si="70">AA75+AA77+AA78</f>
        <v>0</v>
      </c>
      <c r="AB74" s="782">
        <f t="shared" si="1"/>
        <v>1.0355417893488958</v>
      </c>
      <c r="AC74" s="782">
        <f t="shared" si="2"/>
        <v>1.0028685068944665</v>
      </c>
      <c r="AD74" s="782">
        <f t="shared" si="3"/>
        <v>1.0028686994960021</v>
      </c>
      <c r="AE74" s="135"/>
      <c r="AF74" s="136"/>
    </row>
    <row r="75" spans="1:32" s="118" customFormat="1" ht="18.75" outlineLevel="1">
      <c r="A75" s="137"/>
      <c r="B75" s="119" t="s">
        <v>134</v>
      </c>
      <c r="C75" s="740" t="s">
        <v>1</v>
      </c>
      <c r="D75" s="182">
        <f t="shared" si="8"/>
        <v>4949.66</v>
      </c>
      <c r="E75" s="193">
        <v>2207.2800000000002</v>
      </c>
      <c r="F75" s="193">
        <v>2742.38</v>
      </c>
      <c r="G75" s="193"/>
      <c r="H75" s="334"/>
      <c r="I75" s="760"/>
      <c r="J75" s="182">
        <f t="shared" si="9"/>
        <v>5110.92</v>
      </c>
      <c r="K75" s="193">
        <v>2279.19</v>
      </c>
      <c r="L75" s="193">
        <v>2831.73</v>
      </c>
      <c r="M75" s="193"/>
      <c r="N75" s="386"/>
      <c r="O75" s="387"/>
      <c r="P75" s="182">
        <f t="shared" si="10"/>
        <v>4849.1558725381446</v>
      </c>
      <c r="Q75" s="193">
        <v>1854.3172056585868</v>
      </c>
      <c r="R75" s="193">
        <v>2994.8386668795579</v>
      </c>
      <c r="S75" s="193"/>
      <c r="T75" s="334"/>
      <c r="U75" s="357"/>
      <c r="V75" s="182">
        <f t="shared" si="11"/>
        <v>5125.58</v>
      </c>
      <c r="W75" s="193">
        <f>ROUND(W31*30.2%,2)</f>
        <v>2285.73</v>
      </c>
      <c r="X75" s="193">
        <f>ROUND(X31*30.2%,2)</f>
        <v>2839.85</v>
      </c>
      <c r="Y75" s="334"/>
      <c r="Z75" s="334"/>
      <c r="AA75" s="760"/>
      <c r="AB75" s="782">
        <f t="shared" si="1"/>
        <v>1.0355418351967609</v>
      </c>
      <c r="AC75" s="782">
        <f t="shared" si="2"/>
        <v>1.0028683681215906</v>
      </c>
      <c r="AD75" s="782">
        <f t="shared" si="3"/>
        <v>1.0570045869276563</v>
      </c>
      <c r="AE75" s="138"/>
      <c r="AF75" s="139"/>
    </row>
    <row r="76" spans="1:32" s="118" customFormat="1" ht="18.75" hidden="1" outlineLevel="1">
      <c r="A76" s="137"/>
      <c r="B76" s="806" t="s">
        <v>415</v>
      </c>
      <c r="C76" s="740" t="s">
        <v>1</v>
      </c>
      <c r="D76" s="182">
        <f t="shared" si="8"/>
        <v>0</v>
      </c>
      <c r="E76" s="803"/>
      <c r="F76" s="803"/>
      <c r="G76" s="803"/>
      <c r="H76" s="804"/>
      <c r="I76" s="760"/>
      <c r="J76" s="182">
        <f t="shared" si="9"/>
        <v>0</v>
      </c>
      <c r="K76" s="803"/>
      <c r="L76" s="803"/>
      <c r="M76" s="803"/>
      <c r="N76" s="805"/>
      <c r="O76" s="387"/>
      <c r="P76" s="182">
        <f t="shared" si="10"/>
        <v>0</v>
      </c>
      <c r="Q76" s="803"/>
      <c r="R76" s="803"/>
      <c r="S76" s="803"/>
      <c r="T76" s="804"/>
      <c r="U76" s="357"/>
      <c r="V76" s="182">
        <f t="shared" si="11"/>
        <v>0</v>
      </c>
      <c r="W76" s="193">
        <f>ROUND(W32*30.2%,2)</f>
        <v>0</v>
      </c>
      <c r="X76" s="803"/>
      <c r="Y76" s="804"/>
      <c r="Z76" s="804"/>
      <c r="AA76" s="760"/>
      <c r="AB76" s="782"/>
      <c r="AC76" s="782"/>
      <c r="AD76" s="782"/>
      <c r="AE76" s="138"/>
      <c r="AF76" s="139"/>
    </row>
    <row r="77" spans="1:32" s="118" customFormat="1" ht="18.75" outlineLevel="1">
      <c r="A77" s="137"/>
      <c r="B77" s="119" t="s">
        <v>135</v>
      </c>
      <c r="C77" s="740" t="s">
        <v>1</v>
      </c>
      <c r="D77" s="182">
        <f t="shared" si="8"/>
        <v>0</v>
      </c>
      <c r="E77" s="193"/>
      <c r="F77" s="193"/>
      <c r="G77" s="193"/>
      <c r="H77" s="334"/>
      <c r="I77" s="760"/>
      <c r="J77" s="182">
        <f t="shared" si="9"/>
        <v>0</v>
      </c>
      <c r="K77" s="193"/>
      <c r="L77" s="193"/>
      <c r="M77" s="193"/>
      <c r="N77" s="386"/>
      <c r="O77" s="387"/>
      <c r="P77" s="182">
        <f t="shared" si="10"/>
        <v>0</v>
      </c>
      <c r="Q77" s="193"/>
      <c r="R77" s="193"/>
      <c r="S77" s="193"/>
      <c r="T77" s="334"/>
      <c r="U77" s="357"/>
      <c r="V77" s="182">
        <f t="shared" si="11"/>
        <v>0</v>
      </c>
      <c r="W77" s="193">
        <f>ROUND(W33*30.2%,2)</f>
        <v>0</v>
      </c>
      <c r="X77" s="193">
        <f>ROUND(X33*30.2%,2)</f>
        <v>0</v>
      </c>
      <c r="Y77" s="334"/>
      <c r="Z77" s="334"/>
      <c r="AA77" s="760"/>
      <c r="AB77" s="782" t="str">
        <f t="shared" ref="AB77:AB129" si="71">IFERROR(V77/D77," ")</f>
        <v xml:space="preserve"> </v>
      </c>
      <c r="AC77" s="782" t="str">
        <f t="shared" ref="AC77:AC129" si="72">IFERROR(V77/J77," ")</f>
        <v xml:space="preserve"> </v>
      </c>
      <c r="AD77" s="782" t="str">
        <f t="shared" ref="AD77:AD129" si="73">IFERROR(V77/P77," ")</f>
        <v xml:space="preserve"> </v>
      </c>
      <c r="AE77" s="138"/>
      <c r="AF77" s="139"/>
    </row>
    <row r="78" spans="1:32" s="118" customFormat="1" ht="18.75" outlineLevel="1">
      <c r="A78" s="137"/>
      <c r="B78" s="119" t="s">
        <v>66</v>
      </c>
      <c r="C78" s="740" t="s">
        <v>1</v>
      </c>
      <c r="D78" s="182">
        <f t="shared" si="8"/>
        <v>735.76</v>
      </c>
      <c r="E78" s="193">
        <v>468.21</v>
      </c>
      <c r="F78" s="193">
        <v>267.55</v>
      </c>
      <c r="G78" s="193"/>
      <c r="H78" s="334"/>
      <c r="I78" s="760"/>
      <c r="J78" s="182">
        <f t="shared" si="9"/>
        <v>759.73</v>
      </c>
      <c r="K78" s="193">
        <v>483.46</v>
      </c>
      <c r="L78" s="193">
        <v>276.27</v>
      </c>
      <c r="M78" s="193"/>
      <c r="N78" s="386"/>
      <c r="O78" s="387"/>
      <c r="P78" s="182">
        <f t="shared" si="10"/>
        <v>1021.4929999999999</v>
      </c>
      <c r="Q78" s="193">
        <v>781.13599999999997</v>
      </c>
      <c r="R78" s="193">
        <v>240.357</v>
      </c>
      <c r="S78" s="193"/>
      <c r="T78" s="334"/>
      <c r="U78" s="357"/>
      <c r="V78" s="182">
        <f t="shared" si="11"/>
        <v>761.91000000000008</v>
      </c>
      <c r="W78" s="193">
        <f>ROUND(W34*30.2%,2)</f>
        <v>484.85</v>
      </c>
      <c r="X78" s="193">
        <f>ROUND(X34*30.2%,2)</f>
        <v>277.06</v>
      </c>
      <c r="Y78" s="334"/>
      <c r="Z78" s="334"/>
      <c r="AA78" s="760"/>
      <c r="AB78" s="782">
        <f t="shared" si="71"/>
        <v>1.0355414809176906</v>
      </c>
      <c r="AC78" s="782">
        <f t="shared" si="72"/>
        <v>1.0028694404591105</v>
      </c>
      <c r="AD78" s="782">
        <f t="shared" si="73"/>
        <v>0.74587882638451763</v>
      </c>
      <c r="AE78" s="138"/>
      <c r="AF78" s="139"/>
    </row>
    <row r="79" spans="1:32" s="100" customFormat="1" ht="27.6" customHeight="1">
      <c r="A79" s="103" t="s">
        <v>37</v>
      </c>
      <c r="B79" s="133" t="s">
        <v>74</v>
      </c>
      <c r="C79" s="736" t="s">
        <v>1</v>
      </c>
      <c r="D79" s="182">
        <f t="shared" si="8"/>
        <v>1644.4</v>
      </c>
      <c r="E79" s="799">
        <v>1329.4</v>
      </c>
      <c r="F79" s="193">
        <v>315</v>
      </c>
      <c r="G79" s="193"/>
      <c r="H79" s="334"/>
      <c r="I79" s="760"/>
      <c r="J79" s="182">
        <f t="shared" si="9"/>
        <v>1482.2</v>
      </c>
      <c r="K79" s="185">
        <v>1329.4</v>
      </c>
      <c r="L79" s="185">
        <v>152.80000000000001</v>
      </c>
      <c r="M79" s="193"/>
      <c r="N79" s="335"/>
      <c r="O79" s="360"/>
      <c r="P79" s="182">
        <f t="shared" si="10"/>
        <v>19508.343999999997</v>
      </c>
      <c r="Q79" s="185">
        <v>728.48300000000006</v>
      </c>
      <c r="R79" s="185">
        <v>18779.860999999997</v>
      </c>
      <c r="S79" s="193"/>
      <c r="T79" s="334"/>
      <c r="U79" s="357"/>
      <c r="V79" s="182">
        <f t="shared" si="11"/>
        <v>1482.200410990476</v>
      </c>
      <c r="W79" s="207">
        <f>амортизация!AS4</f>
        <v>1329.3972982761902</v>
      </c>
      <c r="X79" s="207">
        <f>амортизация!AS5</f>
        <v>152.80311271428573</v>
      </c>
      <c r="Y79" s="334"/>
      <c r="Z79" s="334"/>
      <c r="AA79" s="760"/>
      <c r="AB79" s="782">
        <f t="shared" si="71"/>
        <v>0.90136244891174655</v>
      </c>
      <c r="AC79" s="782">
        <f t="shared" si="72"/>
        <v>1.0000002772840886</v>
      </c>
      <c r="AD79" s="782">
        <f t="shared" si="73"/>
        <v>7.5977766795094256E-2</v>
      </c>
    </row>
    <row r="80" spans="1:32" s="100" customFormat="1" ht="18.75">
      <c r="A80" s="103" t="s">
        <v>59</v>
      </c>
      <c r="B80" s="133" t="s">
        <v>389</v>
      </c>
      <c r="C80" s="736"/>
      <c r="D80" s="182">
        <f t="shared" si="8"/>
        <v>37.11</v>
      </c>
      <c r="E80" s="207">
        <f>SUM(E81:E85)</f>
        <v>37.11</v>
      </c>
      <c r="F80" s="207">
        <f>SUM(F81:F85)</f>
        <v>0</v>
      </c>
      <c r="G80" s="207">
        <f>SUM(G81:G85)</f>
        <v>0</v>
      </c>
      <c r="H80" s="207">
        <f>SUM(H81:H85)</f>
        <v>0</v>
      </c>
      <c r="I80" s="725">
        <f>SUM(I81:I85)</f>
        <v>0</v>
      </c>
      <c r="J80" s="182">
        <f t="shared" si="9"/>
        <v>38.71</v>
      </c>
      <c r="K80" s="207">
        <f>SUM(K81:K85)</f>
        <v>38.71</v>
      </c>
      <c r="L80" s="207">
        <f>SUM(L81:L85)</f>
        <v>0</v>
      </c>
      <c r="M80" s="207">
        <f>SUM(M81:M85)</f>
        <v>0</v>
      </c>
      <c r="N80" s="207">
        <f>SUM(N81:N85)</f>
        <v>0</v>
      </c>
      <c r="O80" s="725">
        <f>SUM(O81:O85)</f>
        <v>0</v>
      </c>
      <c r="P80" s="182">
        <f t="shared" si="10"/>
        <v>280.35238400000003</v>
      </c>
      <c r="Q80" s="207">
        <f>SUM(Q81:Q85)</f>
        <v>280.35238400000003</v>
      </c>
      <c r="R80" s="207">
        <f>SUM(R81:R85)</f>
        <v>0</v>
      </c>
      <c r="S80" s="207">
        <f>SUM(S81:S85)</f>
        <v>0</v>
      </c>
      <c r="T80" s="207">
        <f>SUM(T81:T85)</f>
        <v>0</v>
      </c>
      <c r="U80" s="725">
        <f>SUM(U81:U85)</f>
        <v>0</v>
      </c>
      <c r="V80" s="182">
        <f t="shared" si="11"/>
        <v>41.32</v>
      </c>
      <c r="W80" s="207">
        <f>SUM(W81:W85)</f>
        <v>41.32</v>
      </c>
      <c r="X80" s="207">
        <f>SUM(X81:X85)</f>
        <v>0</v>
      </c>
      <c r="Y80" s="207">
        <f>SUM(Y81:Y85)</f>
        <v>0</v>
      </c>
      <c r="Z80" s="207">
        <f>SUM(Z81:Z85)</f>
        <v>0</v>
      </c>
      <c r="AA80" s="335">
        <f>SUM(AA81:AA85)</f>
        <v>0</v>
      </c>
      <c r="AB80" s="782">
        <f t="shared" si="71"/>
        <v>1.1134465103745621</v>
      </c>
      <c r="AC80" s="782">
        <f t="shared" si="72"/>
        <v>1.0674244381296822</v>
      </c>
      <c r="AD80" s="782">
        <f t="shared" si="73"/>
        <v>0.14738594125884086</v>
      </c>
      <c r="AE80" s="135"/>
      <c r="AF80" s="136"/>
    </row>
    <row r="81" spans="1:32" s="100" customFormat="1" ht="31.5" hidden="1">
      <c r="A81" s="103"/>
      <c r="B81" s="123" t="s">
        <v>67</v>
      </c>
      <c r="C81" s="739" t="s">
        <v>1</v>
      </c>
      <c r="D81" s="182">
        <f t="shared" si="8"/>
        <v>0</v>
      </c>
      <c r="E81" s="193"/>
      <c r="F81" s="193"/>
      <c r="G81" s="193"/>
      <c r="H81" s="334"/>
      <c r="I81" s="760"/>
      <c r="J81" s="182">
        <f t="shared" si="9"/>
        <v>0</v>
      </c>
      <c r="K81" s="193"/>
      <c r="L81" s="193"/>
      <c r="M81" s="193"/>
      <c r="N81" s="335"/>
      <c r="O81" s="360"/>
      <c r="P81" s="182">
        <f t="shared" si="10"/>
        <v>0</v>
      </c>
      <c r="Q81" s="193"/>
      <c r="R81" s="193"/>
      <c r="S81" s="193"/>
      <c r="T81" s="334"/>
      <c r="U81" s="357"/>
      <c r="V81" s="182">
        <f t="shared" si="11"/>
        <v>0</v>
      </c>
      <c r="W81" s="193"/>
      <c r="X81" s="193"/>
      <c r="Y81" s="334"/>
      <c r="Z81" s="334"/>
      <c r="AA81" s="760"/>
      <c r="AB81" s="782" t="str">
        <f t="shared" si="71"/>
        <v xml:space="preserve"> </v>
      </c>
      <c r="AC81" s="782" t="str">
        <f t="shared" si="72"/>
        <v xml:space="preserve"> </v>
      </c>
      <c r="AD81" s="782" t="str">
        <f t="shared" si="73"/>
        <v xml:space="preserve"> </v>
      </c>
    </row>
    <row r="82" spans="1:32" s="100" customFormat="1" ht="18.75">
      <c r="A82" s="103"/>
      <c r="B82" s="123" t="s">
        <v>214</v>
      </c>
      <c r="C82" s="741" t="s">
        <v>1</v>
      </c>
      <c r="D82" s="182">
        <f t="shared" si="8"/>
        <v>0</v>
      </c>
      <c r="E82" s="193"/>
      <c r="F82" s="193"/>
      <c r="G82" s="193"/>
      <c r="H82" s="334"/>
      <c r="I82" s="760"/>
      <c r="J82" s="182">
        <f t="shared" si="9"/>
        <v>0</v>
      </c>
      <c r="K82" s="193"/>
      <c r="L82" s="193"/>
      <c r="M82" s="193"/>
      <c r="N82" s="335"/>
      <c r="O82" s="360"/>
      <c r="P82" s="182">
        <f t="shared" si="10"/>
        <v>0</v>
      </c>
      <c r="Q82" s="193"/>
      <c r="R82" s="193"/>
      <c r="S82" s="193"/>
      <c r="T82" s="334"/>
      <c r="U82" s="357"/>
      <c r="V82" s="182">
        <f t="shared" si="11"/>
        <v>2.5</v>
      </c>
      <c r="W82" s="193">
        <v>2.5</v>
      </c>
      <c r="X82" s="193"/>
      <c r="Y82" s="334"/>
      <c r="Z82" s="334"/>
      <c r="AA82" s="760"/>
      <c r="AB82" s="782" t="str">
        <f t="shared" si="71"/>
        <v xml:space="preserve"> </v>
      </c>
      <c r="AC82" s="782" t="str">
        <f t="shared" si="72"/>
        <v xml:space="preserve"> </v>
      </c>
      <c r="AD82" s="782" t="str">
        <f t="shared" si="73"/>
        <v xml:space="preserve"> </v>
      </c>
    </row>
    <row r="83" spans="1:32" s="100" customFormat="1" ht="47.25">
      <c r="A83" s="103"/>
      <c r="B83" s="123" t="s">
        <v>68</v>
      </c>
      <c r="C83" s="741" t="s">
        <v>1</v>
      </c>
      <c r="D83" s="182">
        <f t="shared" si="8"/>
        <v>0</v>
      </c>
      <c r="E83" s="193"/>
      <c r="F83" s="193"/>
      <c r="G83" s="193"/>
      <c r="H83" s="334"/>
      <c r="I83" s="760"/>
      <c r="J83" s="182">
        <f t="shared" si="9"/>
        <v>0</v>
      </c>
      <c r="K83" s="193"/>
      <c r="L83" s="193"/>
      <c r="M83" s="193"/>
      <c r="N83" s="335"/>
      <c r="O83" s="360"/>
      <c r="P83" s="182">
        <f t="shared" si="10"/>
        <v>0</v>
      </c>
      <c r="Q83" s="193"/>
      <c r="R83" s="193"/>
      <c r="S83" s="193"/>
      <c r="T83" s="334"/>
      <c r="U83" s="357"/>
      <c r="V83" s="182">
        <f t="shared" si="11"/>
        <v>0</v>
      </c>
      <c r="W83" s="193"/>
      <c r="X83" s="193"/>
      <c r="Y83" s="334"/>
      <c r="Z83" s="334"/>
      <c r="AA83" s="760"/>
      <c r="AB83" s="782" t="str">
        <f t="shared" si="71"/>
        <v xml:space="preserve"> </v>
      </c>
      <c r="AC83" s="782" t="str">
        <f t="shared" si="72"/>
        <v xml:space="preserve"> </v>
      </c>
      <c r="AD83" s="782" t="str">
        <f t="shared" si="73"/>
        <v xml:space="preserve"> </v>
      </c>
    </row>
    <row r="84" spans="1:32" s="100" customFormat="1" ht="47.25">
      <c r="A84" s="103"/>
      <c r="B84" s="123" t="s">
        <v>69</v>
      </c>
      <c r="C84" s="741" t="s">
        <v>1</v>
      </c>
      <c r="D84" s="182">
        <f t="shared" si="8"/>
        <v>37.11</v>
      </c>
      <c r="E84" s="193">
        <v>37.11</v>
      </c>
      <c r="F84" s="193"/>
      <c r="G84" s="193"/>
      <c r="H84" s="334"/>
      <c r="I84" s="760"/>
      <c r="J84" s="182">
        <f t="shared" si="9"/>
        <v>38.71</v>
      </c>
      <c r="K84" s="193">
        <v>38.71</v>
      </c>
      <c r="L84" s="193"/>
      <c r="M84" s="193"/>
      <c r="N84" s="335"/>
      <c r="O84" s="360"/>
      <c r="P84" s="182">
        <f t="shared" si="10"/>
        <v>271.20038400000004</v>
      </c>
      <c r="Q84" s="193">
        <v>271.20038400000004</v>
      </c>
      <c r="R84" s="193"/>
      <c r="S84" s="193"/>
      <c r="T84" s="334"/>
      <c r="U84" s="357"/>
      <c r="V84" s="182">
        <f t="shared" si="11"/>
        <v>38.82</v>
      </c>
      <c r="W84" s="193">
        <f>ROUND(E84*индексы!$H$8,2)</f>
        <v>38.82</v>
      </c>
      <c r="X84" s="193"/>
      <c r="Y84" s="334"/>
      <c r="Z84" s="334"/>
      <c r="AA84" s="760"/>
      <c r="AB84" s="782">
        <f t="shared" si="71"/>
        <v>1.0460792239288601</v>
      </c>
      <c r="AC84" s="782">
        <f t="shared" si="72"/>
        <v>1.0028416429863085</v>
      </c>
      <c r="AD84" s="782">
        <f t="shared" si="73"/>
        <v>0.14314139024227929</v>
      </c>
    </row>
    <row r="85" spans="1:32" s="100" customFormat="1" ht="18.75">
      <c r="A85" s="103"/>
      <c r="B85" s="123" t="s">
        <v>244</v>
      </c>
      <c r="C85" s="741" t="s">
        <v>1</v>
      </c>
      <c r="D85" s="182">
        <f t="shared" si="8"/>
        <v>0</v>
      </c>
      <c r="E85" s="193"/>
      <c r="F85" s="193"/>
      <c r="G85" s="193"/>
      <c r="H85" s="334"/>
      <c r="I85" s="760"/>
      <c r="J85" s="182">
        <f t="shared" si="9"/>
        <v>0</v>
      </c>
      <c r="K85" s="193"/>
      <c r="L85" s="193"/>
      <c r="M85" s="193"/>
      <c r="N85" s="335"/>
      <c r="O85" s="360"/>
      <c r="P85" s="182">
        <f t="shared" si="10"/>
        <v>9.152000000000001</v>
      </c>
      <c r="Q85" s="193">
        <v>9.152000000000001</v>
      </c>
      <c r="R85" s="193"/>
      <c r="S85" s="193"/>
      <c r="T85" s="334"/>
      <c r="U85" s="357"/>
      <c r="V85" s="182">
        <f t="shared" si="11"/>
        <v>0</v>
      </c>
      <c r="W85" s="193">
        <v>0</v>
      </c>
      <c r="X85" s="193"/>
      <c r="Y85" s="334"/>
      <c r="Z85" s="334"/>
      <c r="AA85" s="760"/>
      <c r="AB85" s="782" t="str">
        <f t="shared" si="71"/>
        <v xml:space="preserve"> </v>
      </c>
      <c r="AC85" s="782" t="str">
        <f t="shared" si="72"/>
        <v xml:space="preserve"> </v>
      </c>
      <c r="AD85" s="782">
        <f t="shared" si="73"/>
        <v>0</v>
      </c>
    </row>
    <row r="86" spans="1:32" s="100" customFormat="1" ht="35.25" customHeight="1">
      <c r="A86" s="103" t="s">
        <v>70</v>
      </c>
      <c r="B86" s="140" t="s">
        <v>136</v>
      </c>
      <c r="C86" s="736" t="s">
        <v>1</v>
      </c>
      <c r="D86" s="182">
        <f t="shared" si="8"/>
        <v>0</v>
      </c>
      <c r="E86" s="185"/>
      <c r="F86" s="185"/>
      <c r="G86" s="185"/>
      <c r="H86" s="319"/>
      <c r="I86" s="755"/>
      <c r="J86" s="182">
        <f t="shared" si="9"/>
        <v>0</v>
      </c>
      <c r="K86" s="185"/>
      <c r="L86" s="185"/>
      <c r="M86" s="185"/>
      <c r="N86" s="335"/>
      <c r="O86" s="360"/>
      <c r="P86" s="182">
        <f t="shared" si="10"/>
        <v>0</v>
      </c>
      <c r="Q86" s="185"/>
      <c r="R86" s="185"/>
      <c r="S86" s="185"/>
      <c r="T86" s="319"/>
      <c r="U86" s="354"/>
      <c r="V86" s="182">
        <f t="shared" si="11"/>
        <v>0</v>
      </c>
      <c r="W86" s="896">
        <f>K86</f>
        <v>0</v>
      </c>
      <c r="X86" s="185"/>
      <c r="Y86" s="319"/>
      <c r="Z86" s="319"/>
      <c r="AA86" s="755"/>
      <c r="AB86" s="782" t="str">
        <f t="shared" si="71"/>
        <v xml:space="preserve"> </v>
      </c>
      <c r="AC86" s="782" t="str">
        <f t="shared" si="72"/>
        <v xml:space="preserve"> </v>
      </c>
      <c r="AD86" s="782" t="str">
        <f t="shared" si="73"/>
        <v xml:space="preserve"> </v>
      </c>
    </row>
    <row r="87" spans="1:32" s="100" customFormat="1" ht="47.25">
      <c r="A87" s="103" t="s">
        <v>71</v>
      </c>
      <c r="B87" s="141" t="s">
        <v>190</v>
      </c>
      <c r="C87" s="736" t="s">
        <v>1</v>
      </c>
      <c r="D87" s="182">
        <f t="shared" si="8"/>
        <v>0</v>
      </c>
      <c r="E87" s="186"/>
      <c r="F87" s="186"/>
      <c r="G87" s="320"/>
      <c r="H87" s="320"/>
      <c r="I87" s="756"/>
      <c r="J87" s="182">
        <f t="shared" si="9"/>
        <v>0</v>
      </c>
      <c r="K87" s="186"/>
      <c r="L87" s="186"/>
      <c r="M87" s="320"/>
      <c r="N87" s="382"/>
      <c r="O87" s="383"/>
      <c r="P87" s="182">
        <f t="shared" si="10"/>
        <v>0</v>
      </c>
      <c r="Q87" s="186"/>
      <c r="R87" s="186"/>
      <c r="S87" s="320"/>
      <c r="T87" s="320"/>
      <c r="U87" s="355"/>
      <c r="V87" s="182">
        <f t="shared" si="11"/>
        <v>0</v>
      </c>
      <c r="W87" s="186"/>
      <c r="X87" s="186"/>
      <c r="Y87" s="320"/>
      <c r="Z87" s="320"/>
      <c r="AA87" s="756"/>
      <c r="AB87" s="782" t="str">
        <f t="shared" si="71"/>
        <v xml:space="preserve"> </v>
      </c>
      <c r="AC87" s="782" t="str">
        <f t="shared" si="72"/>
        <v xml:space="preserve"> </v>
      </c>
      <c r="AD87" s="782" t="str">
        <f t="shared" si="73"/>
        <v xml:space="preserve"> </v>
      </c>
    </row>
    <row r="88" spans="1:32" s="100" customFormat="1" ht="69" customHeight="1" thickBot="1">
      <c r="A88" s="103" t="s">
        <v>72</v>
      </c>
      <c r="B88" s="141" t="s">
        <v>227</v>
      </c>
      <c r="C88" s="736" t="s">
        <v>1</v>
      </c>
      <c r="D88" s="182">
        <f t="shared" si="8"/>
        <v>0</v>
      </c>
      <c r="E88" s="186"/>
      <c r="F88" s="186"/>
      <c r="G88" s="320"/>
      <c r="H88" s="320"/>
      <c r="I88" s="764"/>
      <c r="J88" s="182">
        <f t="shared" si="9"/>
        <v>0</v>
      </c>
      <c r="K88" s="186"/>
      <c r="L88" s="186"/>
      <c r="M88" s="320"/>
      <c r="N88" s="382"/>
      <c r="O88" s="383"/>
      <c r="P88" s="182">
        <f t="shared" si="10"/>
        <v>0</v>
      </c>
      <c r="Q88" s="186"/>
      <c r="R88" s="186"/>
      <c r="S88" s="320"/>
      <c r="T88" s="320"/>
      <c r="U88" s="400"/>
      <c r="V88" s="182">
        <f t="shared" si="11"/>
        <v>0</v>
      </c>
      <c r="W88" s="186"/>
      <c r="X88" s="186"/>
      <c r="Y88" s="320"/>
      <c r="Z88" s="320"/>
      <c r="AA88" s="756"/>
      <c r="AB88" s="784" t="str">
        <f t="shared" si="71"/>
        <v xml:space="preserve"> </v>
      </c>
      <c r="AC88" s="784" t="str">
        <f t="shared" si="72"/>
        <v xml:space="preserve"> </v>
      </c>
      <c r="AD88" s="784" t="str">
        <f t="shared" si="73"/>
        <v xml:space="preserve"> </v>
      </c>
    </row>
    <row r="89" spans="1:32" s="75" customFormat="1" ht="28.15" customHeight="1" thickBot="1">
      <c r="A89" s="788" t="s">
        <v>48</v>
      </c>
      <c r="B89" s="789" t="s">
        <v>411</v>
      </c>
      <c r="C89" s="73" t="s">
        <v>1</v>
      </c>
      <c r="D89" s="181">
        <f t="shared" ref="D89:D102" si="74">SUM(E89:H89)</f>
        <v>0</v>
      </c>
      <c r="E89" s="179">
        <f>E90+E91</f>
        <v>0</v>
      </c>
      <c r="F89" s="179">
        <f>F90+F91</f>
        <v>0</v>
      </c>
      <c r="G89" s="179">
        <f>G90+G91</f>
        <v>0</v>
      </c>
      <c r="H89" s="180">
        <f>H90+H91</f>
        <v>0</v>
      </c>
      <c r="I89" s="721">
        <f>I90+I91</f>
        <v>0</v>
      </c>
      <c r="J89" s="181">
        <f t="shared" ref="J89:J102" si="75">SUM(K89:N89)</f>
        <v>0</v>
      </c>
      <c r="K89" s="179">
        <f>K90+K91</f>
        <v>0</v>
      </c>
      <c r="L89" s="179">
        <f>L90+L91</f>
        <v>0</v>
      </c>
      <c r="M89" s="179">
        <f>M90+M91</f>
        <v>0</v>
      </c>
      <c r="N89" s="180">
        <f>N90+N91</f>
        <v>0</v>
      </c>
      <c r="O89" s="352">
        <f>O90+O91</f>
        <v>0</v>
      </c>
      <c r="P89" s="181">
        <f t="shared" ref="P89:P102" si="76">SUM(Q89:T89)</f>
        <v>0</v>
      </c>
      <c r="Q89" s="179">
        <f>Q90+Q91</f>
        <v>0</v>
      </c>
      <c r="R89" s="179">
        <f>R90+R91</f>
        <v>0</v>
      </c>
      <c r="S89" s="179"/>
      <c r="T89" s="180">
        <f>T90+T91</f>
        <v>0</v>
      </c>
      <c r="U89" s="352">
        <f>U90+U91</f>
        <v>0</v>
      </c>
      <c r="V89" s="181">
        <f t="shared" ref="V89:V102" si="77">SUM(W89:Z89)</f>
        <v>0</v>
      </c>
      <c r="W89" s="179">
        <f>W90+W91</f>
        <v>0</v>
      </c>
      <c r="X89" s="179">
        <f>X90+X91</f>
        <v>0</v>
      </c>
      <c r="Y89" s="179">
        <f>Y90+Y91</f>
        <v>0</v>
      </c>
      <c r="Z89" s="180">
        <f>Z90+Z91</f>
        <v>0</v>
      </c>
      <c r="AA89" s="721">
        <f>AA90+AA91</f>
        <v>0</v>
      </c>
      <c r="AB89" s="786" t="str">
        <f t="shared" si="71"/>
        <v xml:space="preserve"> </v>
      </c>
      <c r="AC89" s="786" t="str">
        <f t="shared" si="72"/>
        <v xml:space="preserve"> </v>
      </c>
      <c r="AD89" s="786" t="str">
        <f t="shared" si="73"/>
        <v xml:space="preserve"> </v>
      </c>
    </row>
    <row r="90" spans="1:32" s="418" customFormat="1" ht="94.5" hidden="1">
      <c r="A90" s="419" t="s">
        <v>197</v>
      </c>
      <c r="B90" s="420" t="s">
        <v>221</v>
      </c>
      <c r="C90" s="735" t="s">
        <v>1</v>
      </c>
      <c r="D90" s="182">
        <f t="shared" si="74"/>
        <v>0</v>
      </c>
      <c r="E90" s="183"/>
      <c r="F90" s="183"/>
      <c r="G90" s="183"/>
      <c r="H90" s="318"/>
      <c r="I90" s="765"/>
      <c r="J90" s="182">
        <f t="shared" si="75"/>
        <v>0</v>
      </c>
      <c r="K90" s="183"/>
      <c r="L90" s="183"/>
      <c r="M90" s="183"/>
      <c r="N90" s="416"/>
      <c r="O90" s="417"/>
      <c r="P90" s="182">
        <f t="shared" si="76"/>
        <v>0</v>
      </c>
      <c r="Q90" s="183"/>
      <c r="R90" s="183"/>
      <c r="S90" s="183"/>
      <c r="T90" s="318"/>
      <c r="U90" s="406"/>
      <c r="V90" s="182">
        <f t="shared" si="77"/>
        <v>0</v>
      </c>
      <c r="W90" s="183"/>
      <c r="X90" s="183"/>
      <c r="Y90" s="183"/>
      <c r="Z90" s="318"/>
      <c r="AA90" s="754"/>
      <c r="AB90" s="785" t="str">
        <f t="shared" si="71"/>
        <v xml:space="preserve"> </v>
      </c>
      <c r="AC90" s="785" t="str">
        <f t="shared" si="72"/>
        <v xml:space="preserve"> </v>
      </c>
      <c r="AD90" s="785" t="str">
        <f t="shared" si="73"/>
        <v xml:space="preserve"> </v>
      </c>
    </row>
    <row r="91" spans="1:32" s="422" customFormat="1" ht="19.5" hidden="1" thickBot="1">
      <c r="A91" s="421" t="s">
        <v>222</v>
      </c>
      <c r="B91" s="420" t="s">
        <v>223</v>
      </c>
      <c r="C91" s="735" t="s">
        <v>1</v>
      </c>
      <c r="D91" s="182">
        <f t="shared" si="74"/>
        <v>0</v>
      </c>
      <c r="E91" s="379">
        <f>E92+E93+E94</f>
        <v>0</v>
      </c>
      <c r="F91" s="379">
        <f>F92+F93+F94</f>
        <v>0</v>
      </c>
      <c r="G91" s="379">
        <f>G92+G93+G94</f>
        <v>0</v>
      </c>
      <c r="H91" s="380">
        <f>H92+H93+H94</f>
        <v>0</v>
      </c>
      <c r="I91" s="722">
        <f>I92+I93+I94</f>
        <v>0</v>
      </c>
      <c r="J91" s="182">
        <f t="shared" si="75"/>
        <v>0</v>
      </c>
      <c r="K91" s="379">
        <f>K92+K93+K94</f>
        <v>0</v>
      </c>
      <c r="L91" s="379">
        <f>L92+L93+L94</f>
        <v>0</v>
      </c>
      <c r="M91" s="379">
        <f>M92+M93+M94</f>
        <v>0</v>
      </c>
      <c r="N91" s="416">
        <f>N92+N93+N94</f>
        <v>0</v>
      </c>
      <c r="O91" s="417">
        <f>O92+O93+O94</f>
        <v>0</v>
      </c>
      <c r="P91" s="182">
        <f t="shared" si="76"/>
        <v>0</v>
      </c>
      <c r="Q91" s="379">
        <f>Q92+Q93+Q94</f>
        <v>0</v>
      </c>
      <c r="R91" s="379">
        <f>R92+R93+R94</f>
        <v>0</v>
      </c>
      <c r="S91" s="379">
        <f>S92+S93+S94</f>
        <v>0</v>
      </c>
      <c r="T91" s="380">
        <f>T92+T93+T94</f>
        <v>0</v>
      </c>
      <c r="U91" s="381">
        <f>U92+U93+U94</f>
        <v>0</v>
      </c>
      <c r="V91" s="182">
        <f t="shared" si="77"/>
        <v>0</v>
      </c>
      <c r="W91" s="379">
        <f>W92+W93+W94</f>
        <v>0</v>
      </c>
      <c r="X91" s="379">
        <f>X92+X93+X94</f>
        <v>0</v>
      </c>
      <c r="Y91" s="379">
        <f>Y92+Y93+Y94</f>
        <v>0</v>
      </c>
      <c r="Z91" s="380">
        <f>Z92+Z93+Z94</f>
        <v>0</v>
      </c>
      <c r="AA91" s="722">
        <f>AA92+AA93+AA94</f>
        <v>0</v>
      </c>
      <c r="AB91" s="782" t="str">
        <f t="shared" si="71"/>
        <v xml:space="preserve"> </v>
      </c>
      <c r="AC91" s="782" t="str">
        <f t="shared" si="72"/>
        <v xml:space="preserve"> </v>
      </c>
      <c r="AD91" s="782" t="str">
        <f t="shared" si="73"/>
        <v xml:space="preserve"> </v>
      </c>
    </row>
    <row r="92" spans="1:32" s="72" customFormat="1" ht="18.75" hidden="1">
      <c r="A92" s="142"/>
      <c r="B92" s="143" t="s">
        <v>77</v>
      </c>
      <c r="C92" s="746" t="s">
        <v>1</v>
      </c>
      <c r="D92" s="182">
        <f t="shared" si="74"/>
        <v>0</v>
      </c>
      <c r="E92" s="431"/>
      <c r="F92" s="431"/>
      <c r="G92" s="431"/>
      <c r="H92" s="432"/>
      <c r="I92" s="766"/>
      <c r="J92" s="182">
        <f t="shared" si="75"/>
        <v>0</v>
      </c>
      <c r="K92" s="431"/>
      <c r="L92" s="431"/>
      <c r="M92" s="431"/>
      <c r="N92" s="433"/>
      <c r="O92" s="414"/>
      <c r="P92" s="182">
        <f t="shared" si="76"/>
        <v>0</v>
      </c>
      <c r="Q92" s="431"/>
      <c r="R92" s="431"/>
      <c r="S92" s="431"/>
      <c r="T92" s="432"/>
      <c r="U92" s="403"/>
      <c r="V92" s="182">
        <f t="shared" si="77"/>
        <v>0</v>
      </c>
      <c r="W92" s="431">
        <f>Q92</f>
        <v>0</v>
      </c>
      <c r="X92" s="431"/>
      <c r="Y92" s="432"/>
      <c r="Z92" s="432"/>
      <c r="AA92" s="766"/>
      <c r="AB92" s="782" t="str">
        <f t="shared" si="71"/>
        <v xml:space="preserve"> </v>
      </c>
      <c r="AC92" s="782" t="str">
        <f t="shared" si="72"/>
        <v xml:space="preserve"> </v>
      </c>
      <c r="AD92" s="782" t="str">
        <f t="shared" si="73"/>
        <v xml:space="preserve"> </v>
      </c>
    </row>
    <row r="93" spans="1:32" s="72" customFormat="1" ht="31.5" hidden="1">
      <c r="A93" s="126"/>
      <c r="B93" s="144" t="s">
        <v>195</v>
      </c>
      <c r="C93" s="746" t="s">
        <v>1</v>
      </c>
      <c r="D93" s="182">
        <f t="shared" si="74"/>
        <v>0</v>
      </c>
      <c r="E93" s="431"/>
      <c r="F93" s="431"/>
      <c r="G93" s="431"/>
      <c r="H93" s="432"/>
      <c r="I93" s="766"/>
      <c r="J93" s="182">
        <f t="shared" si="75"/>
        <v>0</v>
      </c>
      <c r="K93" s="431"/>
      <c r="L93" s="431"/>
      <c r="M93" s="431"/>
      <c r="N93" s="388"/>
      <c r="O93" s="389"/>
      <c r="P93" s="182">
        <f t="shared" si="76"/>
        <v>0</v>
      </c>
      <c r="Q93" s="431"/>
      <c r="R93" s="431"/>
      <c r="S93" s="431"/>
      <c r="T93" s="432"/>
      <c r="U93" s="403"/>
      <c r="V93" s="182">
        <f t="shared" si="77"/>
        <v>0</v>
      </c>
      <c r="W93" s="191"/>
      <c r="X93" s="191"/>
      <c r="Y93" s="324"/>
      <c r="Z93" s="324"/>
      <c r="AA93" s="758"/>
      <c r="AB93" s="782" t="str">
        <f t="shared" si="71"/>
        <v xml:space="preserve"> </v>
      </c>
      <c r="AC93" s="782" t="str">
        <f t="shared" si="72"/>
        <v xml:space="preserve"> </v>
      </c>
      <c r="AD93" s="782" t="str">
        <f t="shared" si="73"/>
        <v xml:space="preserve"> </v>
      </c>
      <c r="AF93" s="434"/>
    </row>
    <row r="94" spans="1:32" s="72" customFormat="1" ht="19.5" hidden="1" thickBot="1">
      <c r="A94" s="126"/>
      <c r="B94" s="144" t="s">
        <v>196</v>
      </c>
      <c r="C94" s="746" t="s">
        <v>1</v>
      </c>
      <c r="D94" s="182">
        <f t="shared" si="74"/>
        <v>0</v>
      </c>
      <c r="E94" s="431"/>
      <c r="F94" s="431"/>
      <c r="G94" s="431"/>
      <c r="H94" s="432"/>
      <c r="I94" s="767"/>
      <c r="J94" s="182">
        <f t="shared" si="75"/>
        <v>0</v>
      </c>
      <c r="K94" s="431"/>
      <c r="L94" s="431"/>
      <c r="M94" s="431"/>
      <c r="N94" s="388"/>
      <c r="O94" s="389"/>
      <c r="P94" s="182">
        <f t="shared" si="76"/>
        <v>0</v>
      </c>
      <c r="Q94" s="431"/>
      <c r="R94" s="431"/>
      <c r="S94" s="431"/>
      <c r="T94" s="432"/>
      <c r="U94" s="435"/>
      <c r="V94" s="182">
        <f t="shared" si="77"/>
        <v>0</v>
      </c>
      <c r="W94" s="191"/>
      <c r="X94" s="191"/>
      <c r="Y94" s="324"/>
      <c r="Z94" s="324"/>
      <c r="AA94" s="758"/>
      <c r="AB94" s="784" t="str">
        <f t="shared" si="71"/>
        <v xml:space="preserve"> </v>
      </c>
      <c r="AC94" s="784" t="str">
        <f t="shared" si="72"/>
        <v xml:space="preserve"> </v>
      </c>
      <c r="AD94" s="784" t="str">
        <f t="shared" si="73"/>
        <v xml:space="preserve"> </v>
      </c>
    </row>
    <row r="95" spans="1:32" s="75" customFormat="1" ht="27" customHeight="1" thickBot="1">
      <c r="A95" s="788" t="s">
        <v>47</v>
      </c>
      <c r="B95" s="789" t="s">
        <v>174</v>
      </c>
      <c r="C95" s="73" t="s">
        <v>1</v>
      </c>
      <c r="D95" s="181">
        <f t="shared" si="74"/>
        <v>0</v>
      </c>
      <c r="E95" s="179"/>
      <c r="F95" s="179"/>
      <c r="G95" s="179"/>
      <c r="H95" s="180"/>
      <c r="I95" s="721"/>
      <c r="J95" s="181">
        <f t="shared" si="75"/>
        <v>0</v>
      </c>
      <c r="K95" s="179"/>
      <c r="L95" s="179"/>
      <c r="M95" s="179"/>
      <c r="N95" s="180"/>
      <c r="O95" s="352"/>
      <c r="P95" s="181">
        <f t="shared" si="76"/>
        <v>0</v>
      </c>
      <c r="Q95" s="179"/>
      <c r="R95" s="179"/>
      <c r="S95" s="179"/>
      <c r="T95" s="180"/>
      <c r="U95" s="352"/>
      <c r="V95" s="181">
        <f t="shared" si="77"/>
        <v>0</v>
      </c>
      <c r="W95" s="179">
        <f>ROUND(K95,2)</f>
        <v>0</v>
      </c>
      <c r="X95" s="179">
        <f>ROUND(L95,2)</f>
        <v>0</v>
      </c>
      <c r="Y95" s="179">
        <f>IF(G95&gt;0,(Y15-Y16-Y18-Y20+Y21+Y58-Y61-Y86)*5%,0)</f>
        <v>0</v>
      </c>
      <c r="Z95" s="180">
        <f>IF(H95&gt;0,(Z15-Z16-Z18-Z20+Z21+Z58-Z61-Z86)*5%,0)</f>
        <v>0</v>
      </c>
      <c r="AA95" s="721">
        <f>IF(I95&gt;0,(AA15-AA16-AA18-AA20+AA21+AA58-AA61-AA86)*5%,0)</f>
        <v>0</v>
      </c>
      <c r="AB95" s="786" t="str">
        <f t="shared" si="71"/>
        <v xml:space="preserve"> </v>
      </c>
      <c r="AC95" s="786" t="str">
        <f t="shared" si="72"/>
        <v xml:space="preserve"> </v>
      </c>
      <c r="AD95" s="786" t="str">
        <f t="shared" si="73"/>
        <v xml:space="preserve"> </v>
      </c>
    </row>
    <row r="96" spans="1:32" s="75" customFormat="1" ht="61.15" customHeight="1" thickBot="1">
      <c r="A96" s="788" t="s">
        <v>39</v>
      </c>
      <c r="B96" s="789" t="s">
        <v>410</v>
      </c>
      <c r="C96" s="73" t="s">
        <v>1</v>
      </c>
      <c r="D96" s="181">
        <f t="shared" si="74"/>
        <v>0</v>
      </c>
      <c r="E96" s="179"/>
      <c r="F96" s="179"/>
      <c r="G96" s="179"/>
      <c r="H96" s="180"/>
      <c r="I96" s="721"/>
      <c r="J96" s="181">
        <f t="shared" si="75"/>
        <v>0</v>
      </c>
      <c r="K96" s="179"/>
      <c r="L96" s="179"/>
      <c r="M96" s="179"/>
      <c r="N96" s="180"/>
      <c r="O96" s="352"/>
      <c r="P96" s="181">
        <f t="shared" si="76"/>
        <v>0</v>
      </c>
      <c r="Q96" s="179"/>
      <c r="R96" s="179"/>
      <c r="S96" s="179"/>
      <c r="T96" s="180"/>
      <c r="U96" s="352"/>
      <c r="V96" s="181">
        <f t="shared" si="77"/>
        <v>0</v>
      </c>
      <c r="W96" s="179">
        <f>'учет итогов'!H33</f>
        <v>0</v>
      </c>
      <c r="X96" s="179"/>
      <c r="Y96" s="180"/>
      <c r="Z96" s="180"/>
      <c r="AA96" s="721"/>
      <c r="AB96" s="786" t="str">
        <f t="shared" si="71"/>
        <v xml:space="preserve"> </v>
      </c>
      <c r="AC96" s="786" t="str">
        <f t="shared" si="72"/>
        <v xml:space="preserve"> </v>
      </c>
      <c r="AD96" s="786" t="str">
        <f t="shared" si="73"/>
        <v xml:space="preserve"> </v>
      </c>
    </row>
    <row r="97" spans="1:32" s="75" customFormat="1" ht="28.15" customHeight="1" thickBot="1">
      <c r="A97" s="788" t="s">
        <v>37</v>
      </c>
      <c r="B97" s="789" t="s">
        <v>140</v>
      </c>
      <c r="C97" s="73" t="s">
        <v>1</v>
      </c>
      <c r="D97" s="181">
        <f t="shared" si="74"/>
        <v>-349.84</v>
      </c>
      <c r="E97" s="179">
        <f>SUM(E98:E101)</f>
        <v>-349.84</v>
      </c>
      <c r="F97" s="179">
        <f>SUM(F98:F101)</f>
        <v>0</v>
      </c>
      <c r="G97" s="179">
        <f>SUM(G98:G101)</f>
        <v>0</v>
      </c>
      <c r="H97" s="180">
        <f>SUM(H98:H101)</f>
        <v>0</v>
      </c>
      <c r="I97" s="721">
        <f>SUM(I98:I101)</f>
        <v>0</v>
      </c>
      <c r="J97" s="181">
        <f t="shared" si="75"/>
        <v>0</v>
      </c>
      <c r="K97" s="179">
        <f>SUM(K98:K101)</f>
        <v>0</v>
      </c>
      <c r="L97" s="179">
        <f>SUM(L98:L101)</f>
        <v>0</v>
      </c>
      <c r="M97" s="179">
        <f>SUM(M98:M101)</f>
        <v>0</v>
      </c>
      <c r="N97" s="180">
        <f>SUM(N98:N101)</f>
        <v>0</v>
      </c>
      <c r="O97" s="352">
        <f>SUM(O98:O101)</f>
        <v>0</v>
      </c>
      <c r="P97" s="181">
        <f t="shared" si="76"/>
        <v>0</v>
      </c>
      <c r="Q97" s="179">
        <f>SUM(Q98:Q101)</f>
        <v>0</v>
      </c>
      <c r="R97" s="179">
        <f>SUM(R98:R101)</f>
        <v>0</v>
      </c>
      <c r="S97" s="179">
        <f>SUM(S98:S101)</f>
        <v>0</v>
      </c>
      <c r="T97" s="180">
        <f>SUM(T98:T101)</f>
        <v>0</v>
      </c>
      <c r="U97" s="352">
        <f>SUM(U98:U101)</f>
        <v>0</v>
      </c>
      <c r="V97" s="181">
        <f t="shared" si="77"/>
        <v>-6657.3799999999992</v>
      </c>
      <c r="W97" s="179">
        <f>SUM(W98:W101)</f>
        <v>-6657.3799999999992</v>
      </c>
      <c r="X97" s="179">
        <f>SUM(X98:X101)</f>
        <v>0</v>
      </c>
      <c r="Y97" s="180">
        <f>SUM(Y98:Y101)</f>
        <v>0</v>
      </c>
      <c r="Z97" s="180">
        <f>SUM(Z98:Z101)</f>
        <v>0</v>
      </c>
      <c r="AA97" s="721">
        <f>SUM(AA98:AA101)</f>
        <v>0</v>
      </c>
      <c r="AB97" s="786">
        <f t="shared" si="71"/>
        <v>19.029785044591812</v>
      </c>
      <c r="AC97" s="786" t="str">
        <f t="shared" si="72"/>
        <v xml:space="preserve"> </v>
      </c>
      <c r="AD97" s="786" t="str">
        <f t="shared" si="73"/>
        <v xml:space="preserve"> </v>
      </c>
    </row>
    <row r="98" spans="1:32" s="72" customFormat="1" ht="47.25" outlineLevel="1">
      <c r="A98" s="142" t="s">
        <v>42</v>
      </c>
      <c r="B98" s="143" t="s">
        <v>191</v>
      </c>
      <c r="C98" s="746" t="s">
        <v>1</v>
      </c>
      <c r="D98" s="898">
        <f t="shared" si="74"/>
        <v>-349.84</v>
      </c>
      <c r="E98" s="899">
        <v>-349.84</v>
      </c>
      <c r="F98" s="899"/>
      <c r="G98" s="899"/>
      <c r="H98" s="900"/>
      <c r="I98" s="901"/>
      <c r="J98" s="182">
        <f t="shared" si="75"/>
        <v>0</v>
      </c>
      <c r="K98" s="423"/>
      <c r="L98" s="423"/>
      <c r="M98" s="423"/>
      <c r="N98" s="337"/>
      <c r="O98" s="363"/>
      <c r="P98" s="182">
        <f t="shared" si="76"/>
        <v>0</v>
      </c>
      <c r="Q98" s="423"/>
      <c r="R98" s="423"/>
      <c r="S98" s="423"/>
      <c r="T98" s="423"/>
      <c r="U98" s="424"/>
      <c r="V98" s="182">
        <f t="shared" si="77"/>
        <v>-4630.7299999999996</v>
      </c>
      <c r="W98" s="899">
        <f>'учет итогов'!H35</f>
        <v>-4630.7299999999996</v>
      </c>
      <c r="X98" s="899"/>
      <c r="Y98" s="899"/>
      <c r="Z98" s="900"/>
      <c r="AA98" s="901"/>
      <c r="AB98" s="785">
        <f t="shared" si="71"/>
        <v>13.236708209467185</v>
      </c>
      <c r="AC98" s="785" t="str">
        <f t="shared" si="72"/>
        <v xml:space="preserve"> </v>
      </c>
      <c r="AD98" s="785" t="str">
        <f t="shared" si="73"/>
        <v xml:space="preserve"> </v>
      </c>
    </row>
    <row r="99" spans="1:32" s="72" customFormat="1" ht="94.5" outlineLevel="1">
      <c r="A99" s="126" t="s">
        <v>45</v>
      </c>
      <c r="B99" s="144" t="s">
        <v>192</v>
      </c>
      <c r="C99" s="746" t="s">
        <v>1</v>
      </c>
      <c r="D99" s="182">
        <f t="shared" si="74"/>
        <v>0</v>
      </c>
      <c r="E99" s="431"/>
      <c r="F99" s="431"/>
      <c r="G99" s="431"/>
      <c r="H99" s="432"/>
      <c r="I99" s="403"/>
      <c r="J99" s="182">
        <f t="shared" si="75"/>
        <v>0</v>
      </c>
      <c r="K99" s="194"/>
      <c r="L99" s="194"/>
      <c r="M99" s="194"/>
      <c r="N99" s="338"/>
      <c r="O99" s="364"/>
      <c r="P99" s="182">
        <f t="shared" si="76"/>
        <v>0</v>
      </c>
      <c r="Q99" s="194"/>
      <c r="R99" s="194"/>
      <c r="S99" s="194"/>
      <c r="T99" s="194"/>
      <c r="U99" s="425"/>
      <c r="V99" s="182">
        <f t="shared" si="77"/>
        <v>0</v>
      </c>
      <c r="W99" s="431">
        <f>'учет итогов'!H36</f>
        <v>0</v>
      </c>
      <c r="X99" s="431"/>
      <c r="Y99" s="431"/>
      <c r="Z99" s="432"/>
      <c r="AA99" s="403"/>
      <c r="AB99" s="782" t="str">
        <f t="shared" si="71"/>
        <v xml:space="preserve"> </v>
      </c>
      <c r="AC99" s="782" t="str">
        <f t="shared" si="72"/>
        <v xml:space="preserve"> </v>
      </c>
      <c r="AD99" s="782" t="str">
        <f t="shared" si="73"/>
        <v xml:space="preserve"> </v>
      </c>
    </row>
    <row r="100" spans="1:32" s="72" customFormat="1" ht="32.25" customHeight="1" outlineLevel="1">
      <c r="A100" s="126" t="s">
        <v>46</v>
      </c>
      <c r="B100" s="144" t="s">
        <v>193</v>
      </c>
      <c r="C100" s="746" t="s">
        <v>1</v>
      </c>
      <c r="D100" s="182">
        <f t="shared" si="74"/>
        <v>0</v>
      </c>
      <c r="E100" s="431"/>
      <c r="F100" s="431"/>
      <c r="G100" s="431"/>
      <c r="H100" s="432"/>
      <c r="I100" s="403"/>
      <c r="J100" s="182">
        <f t="shared" si="75"/>
        <v>0</v>
      </c>
      <c r="K100" s="194"/>
      <c r="L100" s="194"/>
      <c r="M100" s="194"/>
      <c r="N100" s="338"/>
      <c r="O100" s="364"/>
      <c r="P100" s="182">
        <f t="shared" si="76"/>
        <v>0</v>
      </c>
      <c r="Q100" s="194"/>
      <c r="R100" s="194"/>
      <c r="S100" s="194"/>
      <c r="T100" s="194"/>
      <c r="U100" s="425"/>
      <c r="V100" s="182">
        <f t="shared" si="77"/>
        <v>0</v>
      </c>
      <c r="W100" s="431">
        <f>'учет итогов'!H37</f>
        <v>0</v>
      </c>
      <c r="X100" s="431"/>
      <c r="Y100" s="431"/>
      <c r="Z100" s="432"/>
      <c r="AA100" s="403"/>
      <c r="AB100" s="782" t="str">
        <f t="shared" si="71"/>
        <v xml:space="preserve"> </v>
      </c>
      <c r="AC100" s="782" t="str">
        <f t="shared" si="72"/>
        <v xml:space="preserve"> </v>
      </c>
      <c r="AD100" s="782" t="str">
        <f t="shared" si="73"/>
        <v xml:space="preserve"> </v>
      </c>
    </row>
    <row r="101" spans="1:32" s="72" customFormat="1" ht="97.5" customHeight="1" outlineLevel="1" thickBot="1">
      <c r="A101" s="128" t="s">
        <v>48</v>
      </c>
      <c r="B101" s="145" t="s">
        <v>194</v>
      </c>
      <c r="C101" s="746" t="s">
        <v>1</v>
      </c>
      <c r="D101" s="902">
        <f t="shared" si="74"/>
        <v>0</v>
      </c>
      <c r="E101" s="903"/>
      <c r="F101" s="903"/>
      <c r="G101" s="903"/>
      <c r="H101" s="904"/>
      <c r="I101" s="435"/>
      <c r="J101" s="182">
        <f t="shared" si="75"/>
        <v>0</v>
      </c>
      <c r="K101" s="426"/>
      <c r="L101" s="426"/>
      <c r="M101" s="426"/>
      <c r="N101" s="339"/>
      <c r="O101" s="365"/>
      <c r="P101" s="182">
        <f t="shared" si="76"/>
        <v>0</v>
      </c>
      <c r="Q101" s="426"/>
      <c r="R101" s="426"/>
      <c r="S101" s="426"/>
      <c r="T101" s="426"/>
      <c r="U101" s="427"/>
      <c r="V101" s="182">
        <f t="shared" si="77"/>
        <v>-2026.65</v>
      </c>
      <c r="W101" s="903">
        <f>'учет итогов'!H38</f>
        <v>-2026.65</v>
      </c>
      <c r="X101" s="903"/>
      <c r="Y101" s="903"/>
      <c r="Z101" s="904"/>
      <c r="AA101" s="435"/>
      <c r="AB101" s="814" t="str">
        <f t="shared" si="71"/>
        <v xml:space="preserve"> </v>
      </c>
      <c r="AC101" s="814" t="str">
        <f t="shared" si="72"/>
        <v xml:space="preserve"> </v>
      </c>
      <c r="AD101" s="814" t="str">
        <f t="shared" si="73"/>
        <v xml:space="preserve"> </v>
      </c>
    </row>
    <row r="102" spans="1:32" s="75" customFormat="1" ht="19.5" customHeight="1" thickBot="1">
      <c r="A102" s="788" t="s">
        <v>59</v>
      </c>
      <c r="B102" s="789" t="s">
        <v>409</v>
      </c>
      <c r="C102" s="73" t="s">
        <v>1</v>
      </c>
      <c r="D102" s="897">
        <f t="shared" si="74"/>
        <v>240314.04</v>
      </c>
      <c r="E102" s="428">
        <f>SUM(E104:E110)</f>
        <v>216649.18000000002</v>
      </c>
      <c r="F102" s="428">
        <f>SUM(F104:F110)</f>
        <v>13454.05</v>
      </c>
      <c r="G102" s="428">
        <f>SUM(G104:G110)</f>
        <v>10210.810000000001</v>
      </c>
      <c r="H102" s="429">
        <f>SUM(H104:H110)</f>
        <v>0</v>
      </c>
      <c r="I102" s="768">
        <f>SUM(I104:I110)</f>
        <v>2288.37</v>
      </c>
      <c r="J102" s="181">
        <f t="shared" si="75"/>
        <v>248234.07999999996</v>
      </c>
      <c r="K102" s="428">
        <f>SUM(K104:K110)</f>
        <v>222853.03999999998</v>
      </c>
      <c r="L102" s="428">
        <f>SUM(L104:L110)</f>
        <v>13713.61</v>
      </c>
      <c r="M102" s="428">
        <f>SUM(M104:M110)</f>
        <v>11667.43</v>
      </c>
      <c r="N102" s="180">
        <f>SUM(N104:N110)</f>
        <v>0</v>
      </c>
      <c r="O102" s="352">
        <f>SUM(O104:O110)</f>
        <v>0</v>
      </c>
      <c r="P102" s="181">
        <f t="shared" si="76"/>
        <v>272437.73517757049</v>
      </c>
      <c r="Q102" s="428">
        <f>SUM(Q104:Q110)</f>
        <v>220379.41924931953</v>
      </c>
      <c r="R102" s="428">
        <f>SUM(R104:R110)</f>
        <v>40980.545928250925</v>
      </c>
      <c r="S102" s="428">
        <f>SUM(S104:S110)</f>
        <v>11077.77</v>
      </c>
      <c r="T102" s="429">
        <f>SUM(T104:T110)</f>
        <v>0</v>
      </c>
      <c r="U102" s="430">
        <f>SUM(U104:U110)</f>
        <v>2284.6455292739288</v>
      </c>
      <c r="V102" s="181">
        <f t="shared" si="77"/>
        <v>249115.70202708634</v>
      </c>
      <c r="W102" s="179">
        <f>SUM(W104:W110)</f>
        <v>223706.4972982762</v>
      </c>
      <c r="X102" s="179">
        <f>SUM(X104:X110)</f>
        <v>13752.404728810143</v>
      </c>
      <c r="Y102" s="179">
        <f>SUM(Y104:Y110)</f>
        <v>11656.8</v>
      </c>
      <c r="Z102" s="180">
        <f>SUM(Z104:Z110)</f>
        <v>0</v>
      </c>
      <c r="AA102" s="721">
        <f>SUM(AA104:AA110)</f>
        <v>2525.21</v>
      </c>
      <c r="AB102" s="786">
        <f t="shared" si="71"/>
        <v>1.0366256670941336</v>
      </c>
      <c r="AC102" s="786">
        <f t="shared" si="72"/>
        <v>1.003551575299759</v>
      </c>
      <c r="AD102" s="786">
        <f t="shared" si="73"/>
        <v>0.91439499695119975</v>
      </c>
    </row>
    <row r="103" spans="1:32" s="148" customFormat="1" ht="18.75" outlineLevel="1">
      <c r="A103" s="146"/>
      <c r="B103" s="147" t="s">
        <v>117</v>
      </c>
      <c r="C103" s="747"/>
      <c r="D103" s="197">
        <f>E103+F103+G103+H103</f>
        <v>0</v>
      </c>
      <c r="E103" s="195">
        <f>216649.18-E102</f>
        <v>0</v>
      </c>
      <c r="F103" s="195">
        <f>13454.05-F102</f>
        <v>0</v>
      </c>
      <c r="G103" s="195">
        <f>10210.81-G102</f>
        <v>0</v>
      </c>
      <c r="H103" s="196"/>
      <c r="I103" s="769"/>
      <c r="J103" s="197">
        <f>K103+L103</f>
        <v>0</v>
      </c>
      <c r="K103" s="195">
        <f>222853.04-K102</f>
        <v>0</v>
      </c>
      <c r="L103" s="195">
        <f>13713.61-L102</f>
        <v>0</v>
      </c>
      <c r="M103" s="195">
        <f>11667.43-M102</f>
        <v>0</v>
      </c>
      <c r="N103" s="196" t="e">
        <f>#REF!</f>
        <v>#REF!</v>
      </c>
      <c r="O103" s="366" t="e">
        <f>#REF!</f>
        <v>#REF!</v>
      </c>
      <c r="P103" s="197">
        <f>Q103+R103+S103+T103</f>
        <v>4.8224295605905354E-3</v>
      </c>
      <c r="Q103" s="195">
        <f>220379.42-Q102</f>
        <v>7.5068048317916691E-4</v>
      </c>
      <c r="R103" s="195">
        <f>40980.55-R102</f>
        <v>4.0717490774113685E-3</v>
      </c>
      <c r="S103" s="195">
        <f>11077.77-S102</f>
        <v>0</v>
      </c>
      <c r="T103" s="196"/>
      <c r="U103" s="401"/>
      <c r="V103" s="197">
        <f>W103+X103+Y103+Z103</f>
        <v>0</v>
      </c>
      <c r="W103" s="195"/>
      <c r="X103" s="195"/>
      <c r="Y103" s="196"/>
      <c r="Z103" s="196"/>
      <c r="AA103" s="781"/>
      <c r="AB103" s="785" t="str">
        <f t="shared" si="71"/>
        <v xml:space="preserve"> </v>
      </c>
      <c r="AC103" s="785" t="str">
        <f t="shared" si="72"/>
        <v xml:space="preserve"> </v>
      </c>
      <c r="AD103" s="785">
        <f t="shared" si="73"/>
        <v>0</v>
      </c>
    </row>
    <row r="104" spans="1:32" s="72" customFormat="1" ht="18.75">
      <c r="A104" s="149"/>
      <c r="B104" s="150" t="s">
        <v>137</v>
      </c>
      <c r="C104" s="748" t="s">
        <v>1</v>
      </c>
      <c r="D104" s="184">
        <f>E104+F104+G104+H104</f>
        <v>20718.05</v>
      </c>
      <c r="E104" s="198">
        <f>E21</f>
        <v>10624.56</v>
      </c>
      <c r="F104" s="198">
        <f>F21</f>
        <v>10093.49</v>
      </c>
      <c r="G104" s="199">
        <f>G21</f>
        <v>0</v>
      </c>
      <c r="H104" s="199">
        <f>H21</f>
        <v>0</v>
      </c>
      <c r="I104" s="726">
        <f>I21</f>
        <v>0</v>
      </c>
      <c r="J104" s="184">
        <f>K104+L104+M104+N104</f>
        <v>21393.02</v>
      </c>
      <c r="K104" s="198">
        <f>K21</f>
        <v>10970.69</v>
      </c>
      <c r="L104" s="198">
        <f>L21</f>
        <v>10422.33</v>
      </c>
      <c r="M104" s="199">
        <f>M21</f>
        <v>0</v>
      </c>
      <c r="N104" s="199">
        <f>N21</f>
        <v>0</v>
      </c>
      <c r="O104" s="367">
        <f>O21</f>
        <v>0</v>
      </c>
      <c r="P104" s="184">
        <f>Q104+R104+S104+T104</f>
        <v>30496.770992339527</v>
      </c>
      <c r="Q104" s="198">
        <f>Q21</f>
        <v>13249.926260640477</v>
      </c>
      <c r="R104" s="198">
        <f>R21</f>
        <v>17246.84473169905</v>
      </c>
      <c r="S104" s="199">
        <f>S21</f>
        <v>0</v>
      </c>
      <c r="T104" s="199">
        <f>T21</f>
        <v>0</v>
      </c>
      <c r="U104" s="367">
        <f>U21</f>
        <v>0</v>
      </c>
      <c r="V104" s="184">
        <f>W104+X104+Y104+Z104</f>
        <v>21454.37</v>
      </c>
      <c r="W104" s="198">
        <f>W21</f>
        <v>11002.16</v>
      </c>
      <c r="X104" s="198">
        <f>X21</f>
        <v>10452.209999999999</v>
      </c>
      <c r="Y104" s="198">
        <f>Y21</f>
        <v>0</v>
      </c>
      <c r="Z104" s="199">
        <f>Z21</f>
        <v>0</v>
      </c>
      <c r="AA104" s="726">
        <f>AA21</f>
        <v>0</v>
      </c>
      <c r="AB104" s="782">
        <f t="shared" si="71"/>
        <v>1.0355400242783466</v>
      </c>
      <c r="AC104" s="782">
        <f t="shared" si="72"/>
        <v>1.0028677578013763</v>
      </c>
      <c r="AD104" s="782">
        <f t="shared" si="73"/>
        <v>0.70349644575122772</v>
      </c>
    </row>
    <row r="105" spans="1:32" s="72" customFormat="1" ht="18.75">
      <c r="A105" s="149"/>
      <c r="B105" s="150" t="s">
        <v>138</v>
      </c>
      <c r="C105" s="748" t="s">
        <v>1</v>
      </c>
      <c r="D105" s="184">
        <f t="shared" ref="D105:D114" si="78">E105+F105+G105+H105</f>
        <v>8349.23</v>
      </c>
      <c r="E105" s="198">
        <f>E58</f>
        <v>4988.67</v>
      </c>
      <c r="F105" s="198">
        <f>F58</f>
        <v>3360.5600000000004</v>
      </c>
      <c r="G105" s="199">
        <f>G58</f>
        <v>0</v>
      </c>
      <c r="H105" s="199">
        <f>H58</f>
        <v>0</v>
      </c>
      <c r="I105" s="726">
        <f>I58</f>
        <v>0</v>
      </c>
      <c r="J105" s="184">
        <f t="shared" ref="J105:J114" si="79">K105+L105+M105+N105</f>
        <v>8350.0499999999993</v>
      </c>
      <c r="K105" s="198">
        <f>K58</f>
        <v>5058.7699999999995</v>
      </c>
      <c r="L105" s="198">
        <f>L58</f>
        <v>3291.28</v>
      </c>
      <c r="M105" s="199">
        <f>M58</f>
        <v>0</v>
      </c>
      <c r="N105" s="199">
        <f>N58</f>
        <v>0</v>
      </c>
      <c r="O105" s="367">
        <f>O58</f>
        <v>0</v>
      </c>
      <c r="P105" s="184">
        <f t="shared" ref="P105:P110" si="80">Q105+R105+S105+T105</f>
        <v>27527.960185230935</v>
      </c>
      <c r="Q105" s="198">
        <f>Q58</f>
        <v>3794.2589886790593</v>
      </c>
      <c r="R105" s="198">
        <f>R58</f>
        <v>23733.701196551876</v>
      </c>
      <c r="S105" s="199">
        <f>S58</f>
        <v>0</v>
      </c>
      <c r="T105" s="199">
        <f>T58</f>
        <v>0</v>
      </c>
      <c r="U105" s="367">
        <f>U58</f>
        <v>0</v>
      </c>
      <c r="V105" s="184">
        <f t="shared" ref="V105:V114" si="81">W105+X105+Y105+Z105</f>
        <v>8281.7520270863315</v>
      </c>
      <c r="W105" s="198">
        <f>W58</f>
        <v>4981.5572982761896</v>
      </c>
      <c r="X105" s="198">
        <f>X58</f>
        <v>3300.1947288101428</v>
      </c>
      <c r="Y105" s="198">
        <f>Y58</f>
        <v>0</v>
      </c>
      <c r="Z105" s="199">
        <f>Z58</f>
        <v>0</v>
      </c>
      <c r="AA105" s="726">
        <f>AA58</f>
        <v>0</v>
      </c>
      <c r="AB105" s="782">
        <f t="shared" si="71"/>
        <v>0.99191806035842012</v>
      </c>
      <c r="AC105" s="782">
        <f t="shared" si="72"/>
        <v>0.99182065102440486</v>
      </c>
      <c r="AD105" s="782">
        <f t="shared" si="73"/>
        <v>0.30084873602547513</v>
      </c>
    </row>
    <row r="106" spans="1:32" s="72" customFormat="1" ht="31.5">
      <c r="A106" s="149"/>
      <c r="B106" s="150" t="s">
        <v>413</v>
      </c>
      <c r="C106" s="748" t="s">
        <v>1</v>
      </c>
      <c r="D106" s="184">
        <f t="shared" si="78"/>
        <v>211596.6</v>
      </c>
      <c r="E106" s="198">
        <f>E15</f>
        <v>201385.79</v>
      </c>
      <c r="F106" s="198">
        <f>F15</f>
        <v>0</v>
      </c>
      <c r="G106" s="199">
        <f>G15</f>
        <v>10210.810000000001</v>
      </c>
      <c r="H106" s="199">
        <f>H15</f>
        <v>0</v>
      </c>
      <c r="I106" s="726">
        <f>I15</f>
        <v>2288.37</v>
      </c>
      <c r="J106" s="184">
        <f t="shared" si="79"/>
        <v>218491.00999999998</v>
      </c>
      <c r="K106" s="198">
        <f>K15</f>
        <v>206823.58</v>
      </c>
      <c r="L106" s="198">
        <f>L15</f>
        <v>0</v>
      </c>
      <c r="M106" s="199">
        <f>M15</f>
        <v>11667.43</v>
      </c>
      <c r="N106" s="199">
        <f>N15</f>
        <v>0</v>
      </c>
      <c r="O106" s="367">
        <f>O15</f>
        <v>0</v>
      </c>
      <c r="P106" s="184">
        <f t="shared" si="80"/>
        <v>214413.00399999999</v>
      </c>
      <c r="Q106" s="198">
        <f>Q15</f>
        <v>203335.234</v>
      </c>
      <c r="R106" s="198">
        <f>R15</f>
        <v>0</v>
      </c>
      <c r="S106" s="199">
        <f>S15</f>
        <v>11077.77</v>
      </c>
      <c r="T106" s="199">
        <f>T15</f>
        <v>0</v>
      </c>
      <c r="U106" s="367">
        <f>U15</f>
        <v>2284.6455292739288</v>
      </c>
      <c r="V106" s="184">
        <f t="shared" si="81"/>
        <v>226036.96</v>
      </c>
      <c r="W106" s="198">
        <f>W15</f>
        <v>214380.16</v>
      </c>
      <c r="X106" s="198">
        <f>X15</f>
        <v>0</v>
      </c>
      <c r="Y106" s="198">
        <f>Y15</f>
        <v>11656.8</v>
      </c>
      <c r="Z106" s="199">
        <f>Z15</f>
        <v>0</v>
      </c>
      <c r="AA106" s="726">
        <f>AA15</f>
        <v>2525.21</v>
      </c>
      <c r="AB106" s="782">
        <f t="shared" si="71"/>
        <v>1.0682447638572641</v>
      </c>
      <c r="AC106" s="782">
        <f t="shared" si="72"/>
        <v>1.0345366612566806</v>
      </c>
      <c r="AD106" s="782">
        <f t="shared" si="73"/>
        <v>1.054212924510866</v>
      </c>
    </row>
    <row r="107" spans="1:32" s="72" customFormat="1" ht="18.75">
      <c r="A107" s="149"/>
      <c r="B107" s="150" t="s">
        <v>411</v>
      </c>
      <c r="C107" s="748" t="s">
        <v>1</v>
      </c>
      <c r="D107" s="184">
        <f t="shared" si="78"/>
        <v>0</v>
      </c>
      <c r="E107" s="198">
        <f>E89</f>
        <v>0</v>
      </c>
      <c r="F107" s="198">
        <f>F89</f>
        <v>0</v>
      </c>
      <c r="G107" s="199">
        <f>G89</f>
        <v>0</v>
      </c>
      <c r="H107" s="199">
        <f>H89</f>
        <v>0</v>
      </c>
      <c r="I107" s="726">
        <f>I89</f>
        <v>0</v>
      </c>
      <c r="J107" s="184">
        <f t="shared" si="79"/>
        <v>0</v>
      </c>
      <c r="K107" s="198">
        <f>K89</f>
        <v>0</v>
      </c>
      <c r="L107" s="198">
        <f>L89</f>
        <v>0</v>
      </c>
      <c r="M107" s="199">
        <f>M89</f>
        <v>0</v>
      </c>
      <c r="N107" s="199">
        <f>N89</f>
        <v>0</v>
      </c>
      <c r="O107" s="367">
        <f>O89</f>
        <v>0</v>
      </c>
      <c r="P107" s="184">
        <f t="shared" si="80"/>
        <v>0</v>
      </c>
      <c r="Q107" s="198">
        <f>Q89</f>
        <v>0</v>
      </c>
      <c r="R107" s="198">
        <f>R89</f>
        <v>0</v>
      </c>
      <c r="S107" s="199">
        <f>S89</f>
        <v>0</v>
      </c>
      <c r="T107" s="199">
        <f>T89</f>
        <v>0</v>
      </c>
      <c r="U107" s="367">
        <f>U89</f>
        <v>0</v>
      </c>
      <c r="V107" s="184">
        <f t="shared" si="81"/>
        <v>0</v>
      </c>
      <c r="W107" s="198">
        <f>W89</f>
        <v>0</v>
      </c>
      <c r="X107" s="198">
        <f>X89</f>
        <v>0</v>
      </c>
      <c r="Y107" s="198">
        <f>Y89</f>
        <v>0</v>
      </c>
      <c r="Z107" s="199">
        <f>Z89</f>
        <v>0</v>
      </c>
      <c r="AA107" s="726">
        <f>AA89</f>
        <v>0</v>
      </c>
      <c r="AB107" s="782" t="str">
        <f t="shared" si="71"/>
        <v xml:space="preserve"> </v>
      </c>
      <c r="AC107" s="782" t="str">
        <f t="shared" si="72"/>
        <v xml:space="preserve"> </v>
      </c>
      <c r="AD107" s="782" t="str">
        <f t="shared" si="73"/>
        <v xml:space="preserve"> </v>
      </c>
    </row>
    <row r="108" spans="1:32" s="72" customFormat="1" ht="18.75">
      <c r="A108" s="149"/>
      <c r="B108" s="150" t="s">
        <v>174</v>
      </c>
      <c r="C108" s="748" t="s">
        <v>1</v>
      </c>
      <c r="D108" s="184">
        <f t="shared" si="78"/>
        <v>0</v>
      </c>
      <c r="E108" s="198">
        <f>E95</f>
        <v>0</v>
      </c>
      <c r="F108" s="198">
        <f>F95</f>
        <v>0</v>
      </c>
      <c r="G108" s="199">
        <f>G95</f>
        <v>0</v>
      </c>
      <c r="H108" s="199">
        <f>H95</f>
        <v>0</v>
      </c>
      <c r="I108" s="726">
        <f>I95</f>
        <v>0</v>
      </c>
      <c r="J108" s="184">
        <f t="shared" si="79"/>
        <v>0</v>
      </c>
      <c r="K108" s="198">
        <f t="shared" ref="K108:O110" si="82">K95</f>
        <v>0</v>
      </c>
      <c r="L108" s="198">
        <f t="shared" si="82"/>
        <v>0</v>
      </c>
      <c r="M108" s="199">
        <f t="shared" si="82"/>
        <v>0</v>
      </c>
      <c r="N108" s="199">
        <f t="shared" si="82"/>
        <v>0</v>
      </c>
      <c r="O108" s="367">
        <f t="shared" si="82"/>
        <v>0</v>
      </c>
      <c r="P108" s="184">
        <f t="shared" si="80"/>
        <v>0</v>
      </c>
      <c r="Q108" s="198">
        <f t="shared" ref="Q108:U110" si="83">Q95</f>
        <v>0</v>
      </c>
      <c r="R108" s="198">
        <f t="shared" si="83"/>
        <v>0</v>
      </c>
      <c r="S108" s="199">
        <f t="shared" si="83"/>
        <v>0</v>
      </c>
      <c r="T108" s="199">
        <f t="shared" si="83"/>
        <v>0</v>
      </c>
      <c r="U108" s="367">
        <f t="shared" si="83"/>
        <v>0</v>
      </c>
      <c r="V108" s="184">
        <f t="shared" si="81"/>
        <v>0</v>
      </c>
      <c r="W108" s="198">
        <f t="shared" ref="W108:AA110" si="84">W95</f>
        <v>0</v>
      </c>
      <c r="X108" s="198">
        <f t="shared" si="84"/>
        <v>0</v>
      </c>
      <c r="Y108" s="198">
        <f t="shared" si="84"/>
        <v>0</v>
      </c>
      <c r="Z108" s="199">
        <f t="shared" si="84"/>
        <v>0</v>
      </c>
      <c r="AA108" s="726">
        <f t="shared" si="84"/>
        <v>0</v>
      </c>
      <c r="AB108" s="782" t="str">
        <f t="shared" si="71"/>
        <v xml:space="preserve"> </v>
      </c>
      <c r="AC108" s="782" t="str">
        <f t="shared" si="72"/>
        <v xml:space="preserve"> </v>
      </c>
      <c r="AD108" s="782" t="str">
        <f t="shared" si="73"/>
        <v xml:space="preserve"> </v>
      </c>
    </row>
    <row r="109" spans="1:32" s="72" customFormat="1" ht="18.75">
      <c r="A109" s="149"/>
      <c r="B109" s="150" t="s">
        <v>139</v>
      </c>
      <c r="C109" s="748" t="s">
        <v>1</v>
      </c>
      <c r="D109" s="184">
        <f t="shared" si="78"/>
        <v>0</v>
      </c>
      <c r="E109" s="198">
        <f t="shared" ref="E109:G110" si="85">E96</f>
        <v>0</v>
      </c>
      <c r="F109" s="198">
        <f t="shared" si="85"/>
        <v>0</v>
      </c>
      <c r="G109" s="199">
        <f t="shared" si="85"/>
        <v>0</v>
      </c>
      <c r="H109" s="199">
        <f>H96</f>
        <v>0</v>
      </c>
      <c r="I109" s="726">
        <f>I96</f>
        <v>0</v>
      </c>
      <c r="J109" s="184">
        <f t="shared" si="79"/>
        <v>0</v>
      </c>
      <c r="K109" s="198">
        <f t="shared" si="82"/>
        <v>0</v>
      </c>
      <c r="L109" s="198">
        <f t="shared" si="82"/>
        <v>0</v>
      </c>
      <c r="M109" s="199">
        <f t="shared" si="82"/>
        <v>0</v>
      </c>
      <c r="N109" s="199">
        <f t="shared" si="82"/>
        <v>0</v>
      </c>
      <c r="O109" s="367">
        <f t="shared" si="82"/>
        <v>0</v>
      </c>
      <c r="P109" s="184">
        <f t="shared" si="80"/>
        <v>0</v>
      </c>
      <c r="Q109" s="198">
        <f t="shared" si="83"/>
        <v>0</v>
      </c>
      <c r="R109" s="198">
        <f t="shared" si="83"/>
        <v>0</v>
      </c>
      <c r="S109" s="199">
        <f t="shared" si="83"/>
        <v>0</v>
      </c>
      <c r="T109" s="199">
        <f t="shared" si="83"/>
        <v>0</v>
      </c>
      <c r="U109" s="367">
        <f t="shared" si="83"/>
        <v>0</v>
      </c>
      <c r="V109" s="184">
        <f t="shared" si="81"/>
        <v>0</v>
      </c>
      <c r="W109" s="198">
        <f t="shared" si="84"/>
        <v>0</v>
      </c>
      <c r="X109" s="198">
        <f t="shared" si="84"/>
        <v>0</v>
      </c>
      <c r="Y109" s="198">
        <f t="shared" si="84"/>
        <v>0</v>
      </c>
      <c r="Z109" s="199">
        <f t="shared" si="84"/>
        <v>0</v>
      </c>
      <c r="AA109" s="726">
        <f t="shared" si="84"/>
        <v>0</v>
      </c>
      <c r="AB109" s="782" t="str">
        <f t="shared" si="71"/>
        <v xml:space="preserve"> </v>
      </c>
      <c r="AC109" s="782" t="str">
        <f t="shared" si="72"/>
        <v xml:space="preserve"> </v>
      </c>
      <c r="AD109" s="782" t="str">
        <f t="shared" si="73"/>
        <v xml:space="preserve"> </v>
      </c>
    </row>
    <row r="110" spans="1:32" s="72" customFormat="1" ht="18.75">
      <c r="A110" s="149"/>
      <c r="B110" s="151" t="s">
        <v>140</v>
      </c>
      <c r="C110" s="748" t="s">
        <v>1</v>
      </c>
      <c r="D110" s="184">
        <f t="shared" si="78"/>
        <v>-349.84</v>
      </c>
      <c r="E110" s="198">
        <f>E97</f>
        <v>-349.84</v>
      </c>
      <c r="F110" s="198">
        <f t="shared" si="85"/>
        <v>0</v>
      </c>
      <c r="G110" s="199">
        <f t="shared" si="85"/>
        <v>0</v>
      </c>
      <c r="H110" s="199">
        <f>H97</f>
        <v>0</v>
      </c>
      <c r="I110" s="726">
        <f>I97</f>
        <v>0</v>
      </c>
      <c r="J110" s="184">
        <f t="shared" si="79"/>
        <v>0</v>
      </c>
      <c r="K110" s="198">
        <f t="shared" si="82"/>
        <v>0</v>
      </c>
      <c r="L110" s="198">
        <f t="shared" si="82"/>
        <v>0</v>
      </c>
      <c r="M110" s="199">
        <f t="shared" si="82"/>
        <v>0</v>
      </c>
      <c r="N110" s="199">
        <f t="shared" si="82"/>
        <v>0</v>
      </c>
      <c r="O110" s="367">
        <f t="shared" si="82"/>
        <v>0</v>
      </c>
      <c r="P110" s="184">
        <f t="shared" si="80"/>
        <v>0</v>
      </c>
      <c r="Q110" s="198">
        <f t="shared" si="83"/>
        <v>0</v>
      </c>
      <c r="R110" s="198">
        <f t="shared" si="83"/>
        <v>0</v>
      </c>
      <c r="S110" s="199">
        <f t="shared" si="83"/>
        <v>0</v>
      </c>
      <c r="T110" s="199">
        <f t="shared" si="83"/>
        <v>0</v>
      </c>
      <c r="U110" s="367">
        <f t="shared" si="83"/>
        <v>0</v>
      </c>
      <c r="V110" s="184">
        <f t="shared" si="81"/>
        <v>-6657.3799999999992</v>
      </c>
      <c r="W110" s="198">
        <f t="shared" si="84"/>
        <v>-6657.3799999999992</v>
      </c>
      <c r="X110" s="198">
        <f t="shared" si="84"/>
        <v>0</v>
      </c>
      <c r="Y110" s="198">
        <f t="shared" si="84"/>
        <v>0</v>
      </c>
      <c r="Z110" s="199">
        <f t="shared" si="84"/>
        <v>0</v>
      </c>
      <c r="AA110" s="726">
        <f t="shared" si="84"/>
        <v>0</v>
      </c>
      <c r="AB110" s="782">
        <f t="shared" si="71"/>
        <v>19.029785044591812</v>
      </c>
      <c r="AC110" s="782" t="str">
        <f t="shared" si="72"/>
        <v xml:space="preserve"> </v>
      </c>
      <c r="AD110" s="782" t="str">
        <f t="shared" si="73"/>
        <v xml:space="preserve"> </v>
      </c>
    </row>
    <row r="111" spans="1:32" s="155" customFormat="1" ht="18.75">
      <c r="A111" s="152"/>
      <c r="B111" s="153"/>
      <c r="C111" s="154"/>
      <c r="D111" s="733"/>
      <c r="E111" s="200"/>
      <c r="F111" s="200"/>
      <c r="G111" s="200"/>
      <c r="H111" s="200"/>
      <c r="I111" s="200"/>
      <c r="J111" s="733"/>
      <c r="K111" s="200"/>
      <c r="L111" s="200"/>
      <c r="M111" s="200"/>
      <c r="N111" s="200"/>
      <c r="O111" s="734"/>
      <c r="P111" s="733"/>
      <c r="Q111" s="200"/>
      <c r="R111" s="200"/>
      <c r="S111" s="200"/>
      <c r="T111" s="200"/>
      <c r="U111" s="734"/>
      <c r="V111" s="733"/>
      <c r="W111" s="200"/>
      <c r="X111" s="200"/>
      <c r="Y111" s="200"/>
      <c r="Z111" s="345"/>
      <c r="AA111" s="733"/>
      <c r="AB111" s="782" t="str">
        <f t="shared" si="71"/>
        <v xml:space="preserve"> </v>
      </c>
      <c r="AC111" s="782" t="str">
        <f t="shared" si="72"/>
        <v xml:space="preserve"> </v>
      </c>
      <c r="AD111" s="782" t="str">
        <f t="shared" si="73"/>
        <v xml:space="preserve"> </v>
      </c>
      <c r="AE111" s="200"/>
      <c r="AF111" s="200"/>
    </row>
    <row r="112" spans="1:32" ht="31.5">
      <c r="A112" s="156" t="s">
        <v>89</v>
      </c>
      <c r="B112" s="157" t="s">
        <v>183</v>
      </c>
      <c r="C112" s="748" t="s">
        <v>1</v>
      </c>
      <c r="D112" s="184">
        <f>E112+F112+G112+H112</f>
        <v>240314.04</v>
      </c>
      <c r="E112" s="201">
        <f>E102-E107-E114</f>
        <v>216649.18000000002</v>
      </c>
      <c r="F112" s="201">
        <f>F102-F107-F114</f>
        <v>13454.05</v>
      </c>
      <c r="G112" s="202">
        <f>G102-G107-G114</f>
        <v>10210.810000000001</v>
      </c>
      <c r="H112" s="202">
        <f>H102-H107-H114</f>
        <v>0</v>
      </c>
      <c r="I112" s="727">
        <f>I102-I107-I114</f>
        <v>2288.37</v>
      </c>
      <c r="J112" s="184">
        <f>K112+L112+M112+N112</f>
        <v>248234.07999999996</v>
      </c>
      <c r="K112" s="201">
        <f>K102-K107-K114</f>
        <v>222853.03999999998</v>
      </c>
      <c r="L112" s="201">
        <f>L102-L107-L114</f>
        <v>13713.61</v>
      </c>
      <c r="M112" s="202">
        <f>M102-M107-M114</f>
        <v>11667.43</v>
      </c>
      <c r="N112" s="202">
        <f>N102-N107-N114</f>
        <v>0</v>
      </c>
      <c r="O112" s="368">
        <f>O102-O107-O114</f>
        <v>0</v>
      </c>
      <c r="P112" s="184">
        <f>Q112+R112+S112+T112</f>
        <v>272437.73517757049</v>
      </c>
      <c r="Q112" s="201">
        <f>Q102-Q107-Q114</f>
        <v>220379.41924931953</v>
      </c>
      <c r="R112" s="201">
        <f>R102-R107-R114</f>
        <v>40980.545928250925</v>
      </c>
      <c r="S112" s="202">
        <f>S102-S107-S114</f>
        <v>11077.77</v>
      </c>
      <c r="T112" s="202">
        <f>T102-T107-T114</f>
        <v>0</v>
      </c>
      <c r="U112" s="368">
        <f>U102-U107-U114</f>
        <v>2284.6455292739288</v>
      </c>
      <c r="V112" s="184">
        <f>W112+X112+Y112+Z112</f>
        <v>249115.70202708634</v>
      </c>
      <c r="W112" s="201">
        <f>W15+W21+W59+SUM(W63:W68,W70)+SUM(W71:W74,W80,W86:W88,W95,W96,W97)+W79</f>
        <v>223706.4972982762</v>
      </c>
      <c r="X112" s="201">
        <f>X15+X21+X59+SUM(X63:X68,X70)+SUM(X71:X74,X80,X86:X88,X95,X96,X97)+X79</f>
        <v>13752.404728810143</v>
      </c>
      <c r="Y112" s="201">
        <f>Y102-Y107-Y114</f>
        <v>11656.8</v>
      </c>
      <c r="Z112" s="202">
        <f>Z102-Z107-Z114</f>
        <v>0</v>
      </c>
      <c r="AA112" s="727">
        <f>AA102-AA107-AA114</f>
        <v>2525.21</v>
      </c>
      <c r="AB112" s="782">
        <f t="shared" si="71"/>
        <v>1.0366256670941336</v>
      </c>
      <c r="AC112" s="782">
        <f t="shared" si="72"/>
        <v>1.003551575299759</v>
      </c>
      <c r="AD112" s="782">
        <f t="shared" si="73"/>
        <v>0.91439499695119975</v>
      </c>
    </row>
    <row r="113" spans="1:30" ht="47.25">
      <c r="A113" s="156" t="s">
        <v>90</v>
      </c>
      <c r="B113" s="157" t="s">
        <v>185</v>
      </c>
      <c r="C113" s="748" t="s">
        <v>1</v>
      </c>
      <c r="D113" s="184">
        <f t="shared" si="78"/>
        <v>0</v>
      </c>
      <c r="E113" s="203">
        <f>E89</f>
        <v>0</v>
      </c>
      <c r="F113" s="203">
        <f>F89</f>
        <v>0</v>
      </c>
      <c r="G113" s="204">
        <f>G89</f>
        <v>0</v>
      </c>
      <c r="H113" s="204">
        <f>H89</f>
        <v>0</v>
      </c>
      <c r="I113" s="728">
        <f>I89</f>
        <v>0</v>
      </c>
      <c r="J113" s="184">
        <f t="shared" si="79"/>
        <v>0</v>
      </c>
      <c r="K113" s="203">
        <f>K89</f>
        <v>0</v>
      </c>
      <c r="L113" s="203">
        <f>L89</f>
        <v>0</v>
      </c>
      <c r="M113" s="204">
        <f>M89</f>
        <v>0</v>
      </c>
      <c r="N113" s="204">
        <f>N89</f>
        <v>0</v>
      </c>
      <c r="O113" s="369">
        <f>O89</f>
        <v>0</v>
      </c>
      <c r="P113" s="184">
        <f>Q113+R113+S113+T113</f>
        <v>0</v>
      </c>
      <c r="Q113" s="203">
        <f>Q89</f>
        <v>0</v>
      </c>
      <c r="R113" s="203">
        <f>R89</f>
        <v>0</v>
      </c>
      <c r="S113" s="204">
        <f>S89</f>
        <v>0</v>
      </c>
      <c r="T113" s="204">
        <f>T89</f>
        <v>0</v>
      </c>
      <c r="U113" s="369">
        <f>U89</f>
        <v>0</v>
      </c>
      <c r="V113" s="184">
        <f t="shared" si="81"/>
        <v>0</v>
      </c>
      <c r="W113" s="203">
        <f>W89</f>
        <v>0</v>
      </c>
      <c r="X113" s="203">
        <f>X89</f>
        <v>0</v>
      </c>
      <c r="Y113" s="203">
        <f>Y89</f>
        <v>0</v>
      </c>
      <c r="Z113" s="204">
        <f>Z89</f>
        <v>0</v>
      </c>
      <c r="AA113" s="728">
        <f>AA89</f>
        <v>0</v>
      </c>
      <c r="AB113" s="782" t="str">
        <f t="shared" si="71"/>
        <v xml:space="preserve"> </v>
      </c>
      <c r="AC113" s="782" t="str">
        <f t="shared" si="72"/>
        <v xml:space="preserve"> </v>
      </c>
      <c r="AD113" s="782" t="str">
        <f t="shared" si="73"/>
        <v xml:space="preserve"> </v>
      </c>
    </row>
    <row r="114" spans="1:30" ht="18.75">
      <c r="A114" s="156" t="s">
        <v>91</v>
      </c>
      <c r="B114" s="157" t="s">
        <v>184</v>
      </c>
      <c r="C114" s="748" t="s">
        <v>1</v>
      </c>
      <c r="D114" s="184">
        <f t="shared" si="78"/>
        <v>0</v>
      </c>
      <c r="E114" s="203">
        <f>E69</f>
        <v>0</v>
      </c>
      <c r="F114" s="203">
        <f>F69</f>
        <v>0</v>
      </c>
      <c r="G114" s="204">
        <f>G69</f>
        <v>0</v>
      </c>
      <c r="H114" s="204">
        <f>H69</f>
        <v>0</v>
      </c>
      <c r="I114" s="728">
        <f>I69</f>
        <v>0</v>
      </c>
      <c r="J114" s="184">
        <f t="shared" si="79"/>
        <v>0</v>
      </c>
      <c r="K114" s="203">
        <f>K94*0.2/0.8</f>
        <v>0</v>
      </c>
      <c r="L114" s="203">
        <f>L94*0.2/0.8</f>
        <v>0</v>
      </c>
      <c r="M114" s="204">
        <f>M69</f>
        <v>0</v>
      </c>
      <c r="N114" s="204">
        <f>N69</f>
        <v>0</v>
      </c>
      <c r="O114" s="369">
        <f>O69</f>
        <v>0</v>
      </c>
      <c r="P114" s="184">
        <f>Q114+R114+S114+T114</f>
        <v>0</v>
      </c>
      <c r="Q114" s="203">
        <f>Q69</f>
        <v>0</v>
      </c>
      <c r="R114" s="203">
        <f>R69</f>
        <v>0</v>
      </c>
      <c r="S114" s="204">
        <f>S69</f>
        <v>0</v>
      </c>
      <c r="T114" s="204">
        <f>T69</f>
        <v>0</v>
      </c>
      <c r="U114" s="369">
        <f>U69</f>
        <v>0</v>
      </c>
      <c r="V114" s="184">
        <f t="shared" si="81"/>
        <v>0</v>
      </c>
      <c r="W114" s="203">
        <f>W69</f>
        <v>0</v>
      </c>
      <c r="X114" s="203">
        <f>X69</f>
        <v>0</v>
      </c>
      <c r="Y114" s="203">
        <f>Y69</f>
        <v>0</v>
      </c>
      <c r="Z114" s="204">
        <f>Z69</f>
        <v>0</v>
      </c>
      <c r="AA114" s="728">
        <f>AA69</f>
        <v>0</v>
      </c>
      <c r="AB114" s="782" t="str">
        <f t="shared" si="71"/>
        <v xml:space="preserve"> </v>
      </c>
      <c r="AC114" s="782" t="str">
        <f t="shared" si="72"/>
        <v xml:space="preserve"> </v>
      </c>
      <c r="AD114" s="782" t="str">
        <f t="shared" si="73"/>
        <v xml:space="preserve"> </v>
      </c>
    </row>
    <row r="115" spans="1:30" ht="18.75">
      <c r="A115" s="156" t="s">
        <v>92</v>
      </c>
      <c r="B115" s="162" t="s">
        <v>141</v>
      </c>
      <c r="C115" s="748" t="s">
        <v>1</v>
      </c>
      <c r="D115" s="184">
        <f>E115+F115+G115+H115</f>
        <v>240314.04</v>
      </c>
      <c r="E115" s="203">
        <f>E112+E113+E114</f>
        <v>216649.18000000002</v>
      </c>
      <c r="F115" s="203">
        <f>F112+F113+F114</f>
        <v>13454.05</v>
      </c>
      <c r="G115" s="204">
        <f>G112+G113+G114</f>
        <v>10210.810000000001</v>
      </c>
      <c r="H115" s="204">
        <f>H112+H113+H114</f>
        <v>0</v>
      </c>
      <c r="I115" s="728">
        <f>I112+I113+I114</f>
        <v>2288.37</v>
      </c>
      <c r="J115" s="184">
        <f>K115+L115+M115+N115</f>
        <v>248234.07999999996</v>
      </c>
      <c r="K115" s="203">
        <f>K112+K113+K114</f>
        <v>222853.03999999998</v>
      </c>
      <c r="L115" s="203">
        <f>L112+L113+L114</f>
        <v>13713.61</v>
      </c>
      <c r="M115" s="204">
        <f>M112+M113+M114</f>
        <v>11667.43</v>
      </c>
      <c r="N115" s="204">
        <f>N112+N113+N114</f>
        <v>0</v>
      </c>
      <c r="O115" s="369">
        <f>O112+O113+O114</f>
        <v>0</v>
      </c>
      <c r="P115" s="184">
        <f>Q115+R115+S115+T115</f>
        <v>272437.73517757049</v>
      </c>
      <c r="Q115" s="203">
        <f>Q112+Q113+Q114</f>
        <v>220379.41924931953</v>
      </c>
      <c r="R115" s="203">
        <f>R112+R113+R114</f>
        <v>40980.545928250925</v>
      </c>
      <c r="S115" s="204">
        <f>S112+S113+S114</f>
        <v>11077.77</v>
      </c>
      <c r="T115" s="204">
        <f>T112+T113+T114</f>
        <v>0</v>
      </c>
      <c r="U115" s="369">
        <f>U112+U113+U114</f>
        <v>2284.6455292739288</v>
      </c>
      <c r="V115" s="184">
        <f>W115+X115+Y115+Z115</f>
        <v>249115.70202708634</v>
      </c>
      <c r="W115" s="203">
        <f>W112+W113+W114</f>
        <v>223706.4972982762</v>
      </c>
      <c r="X115" s="203">
        <f>X112+X113+X114</f>
        <v>13752.404728810143</v>
      </c>
      <c r="Y115" s="203">
        <f>Y112+Y113+Y114</f>
        <v>11656.8</v>
      </c>
      <c r="Z115" s="204">
        <f>Z112+Z113+Z114</f>
        <v>0</v>
      </c>
      <c r="AA115" s="728">
        <f>AA112+AA113+AA114</f>
        <v>2525.21</v>
      </c>
      <c r="AB115" s="782">
        <f t="shared" si="71"/>
        <v>1.0366256670941336</v>
      </c>
      <c r="AC115" s="782">
        <f t="shared" si="72"/>
        <v>1.003551575299759</v>
      </c>
      <c r="AD115" s="782">
        <f t="shared" si="73"/>
        <v>0.91439499695119975</v>
      </c>
    </row>
    <row r="116" spans="1:30" ht="18.75" hidden="1" outlineLevel="1">
      <c r="A116" s="156"/>
      <c r="B116" s="304" t="s">
        <v>33</v>
      </c>
      <c r="C116" s="748"/>
      <c r="D116" s="184"/>
      <c r="E116" s="203"/>
      <c r="F116" s="203"/>
      <c r="G116" s="204"/>
      <c r="H116" s="204"/>
      <c r="I116" s="728"/>
      <c r="J116" s="184"/>
      <c r="K116" s="203"/>
      <c r="L116" s="203"/>
      <c r="M116" s="204"/>
      <c r="N116" s="204"/>
      <c r="O116" s="369"/>
      <c r="P116" s="184"/>
      <c r="Q116" s="203"/>
      <c r="R116" s="203"/>
      <c r="S116" s="204"/>
      <c r="T116" s="204"/>
      <c r="U116" s="369"/>
      <c r="V116" s="184"/>
      <c r="W116" s="203"/>
      <c r="X116" s="203"/>
      <c r="Y116" s="204"/>
      <c r="Z116" s="204"/>
      <c r="AA116" s="728"/>
      <c r="AB116" s="782" t="str">
        <f t="shared" si="71"/>
        <v xml:space="preserve"> </v>
      </c>
      <c r="AC116" s="782" t="str">
        <f t="shared" si="72"/>
        <v xml:space="preserve"> </v>
      </c>
      <c r="AD116" s="782" t="str">
        <f t="shared" si="73"/>
        <v xml:space="preserve"> </v>
      </c>
    </row>
    <row r="117" spans="1:30" s="52" customFormat="1" ht="38.25" hidden="1" customHeight="1" outlineLevel="1">
      <c r="A117" s="163"/>
      <c r="B117" s="164" t="s">
        <v>186</v>
      </c>
      <c r="C117" s="749" t="s">
        <v>3</v>
      </c>
      <c r="D117" s="298">
        <f>D113/D102</f>
        <v>0</v>
      </c>
      <c r="E117" s="299"/>
      <c r="F117" s="299"/>
      <c r="G117" s="340"/>
      <c r="H117" s="340"/>
      <c r="I117" s="729"/>
      <c r="J117" s="298">
        <f>J113/J102</f>
        <v>0</v>
      </c>
      <c r="K117" s="299"/>
      <c r="L117" s="299"/>
      <c r="M117" s="340"/>
      <c r="N117" s="340"/>
      <c r="O117" s="370"/>
      <c r="P117" s="298">
        <f>P113/P102</f>
        <v>0</v>
      </c>
      <c r="Q117" s="299"/>
      <c r="R117" s="299"/>
      <c r="S117" s="340"/>
      <c r="T117" s="340"/>
      <c r="U117" s="370"/>
      <c r="V117" s="298">
        <f>V113/V102</f>
        <v>0</v>
      </c>
      <c r="W117" s="299"/>
      <c r="X117" s="299"/>
      <c r="Y117" s="340"/>
      <c r="Z117" s="340"/>
      <c r="AA117" s="729"/>
      <c r="AB117" s="782" t="str">
        <f t="shared" si="71"/>
        <v xml:space="preserve"> </v>
      </c>
      <c r="AC117" s="782" t="str">
        <f t="shared" si="72"/>
        <v xml:space="preserve"> </v>
      </c>
      <c r="AD117" s="782" t="str">
        <f t="shared" si="73"/>
        <v xml:space="preserve"> </v>
      </c>
    </row>
    <row r="118" spans="1:30" s="52" customFormat="1" ht="76.5" hidden="1" outlineLevel="1">
      <c r="A118" s="163"/>
      <c r="B118" s="164" t="s">
        <v>182</v>
      </c>
      <c r="C118" s="749" t="s">
        <v>3</v>
      </c>
      <c r="D118" s="298">
        <f>D95/(D15+D21+D58-D16-D18-D20-D61-D86)</f>
        <v>0</v>
      </c>
      <c r="E118" s="299"/>
      <c r="F118" s="299"/>
      <c r="G118" s="340"/>
      <c r="H118" s="340"/>
      <c r="I118" s="729"/>
      <c r="J118" s="298">
        <f>J95/(J15+J21+J58-J16-J18-J20-J61-J86)</f>
        <v>0</v>
      </c>
      <c r="K118" s="299"/>
      <c r="L118" s="299"/>
      <c r="M118" s="340"/>
      <c r="N118" s="340"/>
      <c r="O118" s="370"/>
      <c r="P118" s="298">
        <f>P95/(P15+P21+P58-P16-P18-P20-P61-P86)</f>
        <v>0</v>
      </c>
      <c r="Q118" s="299"/>
      <c r="R118" s="299"/>
      <c r="S118" s="340"/>
      <c r="T118" s="340"/>
      <c r="U118" s="370"/>
      <c r="V118" s="298">
        <f>V95/(V15+V21+V58-V16-V18-V20-V61-V86)</f>
        <v>0</v>
      </c>
      <c r="W118" s="299"/>
      <c r="X118" s="299"/>
      <c r="Y118" s="340"/>
      <c r="Z118" s="340"/>
      <c r="AA118" s="729"/>
      <c r="AB118" s="782" t="str">
        <f t="shared" si="71"/>
        <v xml:space="preserve"> </v>
      </c>
      <c r="AC118" s="782" t="str">
        <f t="shared" si="72"/>
        <v xml:space="preserve"> </v>
      </c>
      <c r="AD118" s="782" t="str">
        <f t="shared" si="73"/>
        <v xml:space="preserve"> </v>
      </c>
    </row>
    <row r="119" spans="1:30" s="155" customFormat="1" ht="18.75" collapsed="1">
      <c r="A119" s="287" t="str">
        <f>IF(ISERROR(V119/D119)," ",V119/D119)</f>
        <v xml:space="preserve"> </v>
      </c>
      <c r="B119" s="288"/>
      <c r="C119" s="288"/>
      <c r="D119" s="303"/>
      <c r="E119" s="301"/>
      <c r="F119" s="301"/>
      <c r="G119" s="341"/>
      <c r="H119" s="341"/>
      <c r="I119" s="287"/>
      <c r="J119" s="303"/>
      <c r="K119" s="301"/>
      <c r="L119" s="301"/>
      <c r="M119" s="341"/>
      <c r="N119" s="341"/>
      <c r="O119" s="371"/>
      <c r="P119" s="303"/>
      <c r="Q119" s="301"/>
      <c r="R119" s="301"/>
      <c r="S119" s="341"/>
      <c r="T119" s="341"/>
      <c r="U119" s="371"/>
      <c r="V119" s="303"/>
      <c r="W119" s="301"/>
      <c r="X119" s="301"/>
      <c r="Y119" s="341"/>
      <c r="Z119" s="341"/>
      <c r="AA119" s="287"/>
      <c r="AB119" s="782" t="str">
        <f t="shared" si="71"/>
        <v xml:space="preserve"> </v>
      </c>
      <c r="AC119" s="782" t="str">
        <f t="shared" si="72"/>
        <v xml:space="preserve"> </v>
      </c>
      <c r="AD119" s="782" t="str">
        <f t="shared" si="73"/>
        <v xml:space="preserve"> </v>
      </c>
    </row>
    <row r="120" spans="1:30" ht="18.75">
      <c r="A120" s="156"/>
      <c r="B120" s="157" t="s">
        <v>142</v>
      </c>
      <c r="C120" s="748" t="s">
        <v>13</v>
      </c>
      <c r="D120" s="165">
        <f>D121+D122</f>
        <v>118648.48</v>
      </c>
      <c r="E120" s="160"/>
      <c r="F120" s="160"/>
      <c r="G120" s="161"/>
      <c r="H120" s="161"/>
      <c r="I120" s="730"/>
      <c r="J120" s="165">
        <f>J121+J122</f>
        <v>118648.48</v>
      </c>
      <c r="K120" s="160"/>
      <c r="L120" s="160"/>
      <c r="M120" s="161"/>
      <c r="N120" s="161"/>
      <c r="O120" s="372"/>
      <c r="P120" s="165">
        <f>P121+P122</f>
        <v>119066.48</v>
      </c>
      <c r="Q120" s="160"/>
      <c r="R120" s="160"/>
      <c r="S120" s="161"/>
      <c r="T120" s="161"/>
      <c r="U120" s="372"/>
      <c r="V120" s="165">
        <f>V121+V122</f>
        <v>119066.48000000001</v>
      </c>
      <c r="W120" s="160"/>
      <c r="X120" s="160"/>
      <c r="Y120" s="161"/>
      <c r="Z120" s="161"/>
      <c r="AA120" s="730"/>
      <c r="AB120" s="782">
        <f t="shared" si="71"/>
        <v>1.0035230118413654</v>
      </c>
      <c r="AC120" s="782">
        <f t="shared" si="72"/>
        <v>1.0035230118413654</v>
      </c>
      <c r="AD120" s="782">
        <f t="shared" si="73"/>
        <v>1.0000000000000002</v>
      </c>
    </row>
    <row r="121" spans="1:30" ht="18.75">
      <c r="A121" s="156"/>
      <c r="B121" s="157" t="s">
        <v>143</v>
      </c>
      <c r="C121" s="748" t="s">
        <v>13</v>
      </c>
      <c r="D121" s="166"/>
      <c r="E121" s="158"/>
      <c r="F121" s="158"/>
      <c r="G121" s="159"/>
      <c r="H121" s="159"/>
      <c r="I121" s="731"/>
      <c r="J121" s="166"/>
      <c r="K121" s="158"/>
      <c r="L121" s="158"/>
      <c r="M121" s="159"/>
      <c r="N121" s="159"/>
      <c r="O121" s="373"/>
      <c r="P121" s="166"/>
      <c r="Q121" s="158"/>
      <c r="R121" s="158"/>
      <c r="S121" s="159"/>
      <c r="T121" s="159"/>
      <c r="U121" s="373"/>
      <c r="V121" s="166"/>
      <c r="W121" s="158"/>
      <c r="X121" s="158"/>
      <c r="Y121" s="159"/>
      <c r="Z121" s="159"/>
      <c r="AA121" s="731"/>
      <c r="AB121" s="782" t="str">
        <f t="shared" si="71"/>
        <v xml:space="preserve"> </v>
      </c>
      <c r="AC121" s="782" t="str">
        <f t="shared" si="72"/>
        <v xml:space="preserve"> </v>
      </c>
      <c r="AD121" s="782" t="str">
        <f t="shared" si="73"/>
        <v xml:space="preserve"> </v>
      </c>
    </row>
    <row r="122" spans="1:30" ht="18.75">
      <c r="A122" s="156"/>
      <c r="B122" s="157" t="s">
        <v>144</v>
      </c>
      <c r="C122" s="748" t="s">
        <v>13</v>
      </c>
      <c r="D122" s="166">
        <v>118648.48</v>
      </c>
      <c r="E122" s="158"/>
      <c r="F122" s="158"/>
      <c r="G122" s="159"/>
      <c r="H122" s="159"/>
      <c r="I122" s="731"/>
      <c r="J122" s="166">
        <v>118648.48</v>
      </c>
      <c r="K122" s="158"/>
      <c r="L122" s="158"/>
      <c r="M122" s="159"/>
      <c r="N122" s="159"/>
      <c r="O122" s="373"/>
      <c r="P122" s="166">
        <v>119066.48</v>
      </c>
      <c r="Q122" s="158"/>
      <c r="R122" s="158"/>
      <c r="S122" s="159"/>
      <c r="T122" s="159"/>
      <c r="U122" s="373"/>
      <c r="V122" s="166">
        <f>индексы!G89</f>
        <v>119066.48000000001</v>
      </c>
      <c r="W122" s="158"/>
      <c r="X122" s="158"/>
      <c r="Y122" s="159"/>
      <c r="Z122" s="159"/>
      <c r="AA122" s="731"/>
      <c r="AB122" s="782">
        <f t="shared" si="71"/>
        <v>1.0035230118413654</v>
      </c>
      <c r="AC122" s="782">
        <f t="shared" si="72"/>
        <v>1.0035230118413654</v>
      </c>
      <c r="AD122" s="782">
        <f t="shared" si="73"/>
        <v>1.0000000000000002</v>
      </c>
    </row>
    <row r="123" spans="1:30" ht="18.75">
      <c r="A123" s="156"/>
      <c r="B123" s="157" t="s">
        <v>145</v>
      </c>
      <c r="C123" s="748" t="s">
        <v>13</v>
      </c>
      <c r="D123" s="166">
        <v>3631.7220000000002</v>
      </c>
      <c r="E123" s="158"/>
      <c r="F123" s="158"/>
      <c r="G123" s="159"/>
      <c r="H123" s="159"/>
      <c r="I123" s="731"/>
      <c r="J123" s="166">
        <v>3631.7220000000002</v>
      </c>
      <c r="K123" s="158"/>
      <c r="L123" s="158"/>
      <c r="M123" s="159"/>
      <c r="N123" s="159"/>
      <c r="O123" s="373"/>
      <c r="P123" s="166">
        <v>3631.7220000000002</v>
      </c>
      <c r="Q123" s="158"/>
      <c r="R123" s="158"/>
      <c r="S123" s="159"/>
      <c r="T123" s="159"/>
      <c r="U123" s="373"/>
      <c r="V123" s="166">
        <v>3644.5165989900033</v>
      </c>
      <c r="W123" s="158"/>
      <c r="X123" s="158"/>
      <c r="Y123" s="159"/>
      <c r="Z123" s="159"/>
      <c r="AA123" s="731"/>
      <c r="AB123" s="782">
        <f t="shared" si="71"/>
        <v>1.0035230116704976</v>
      </c>
      <c r="AC123" s="782">
        <f t="shared" si="72"/>
        <v>1.0035230116704976</v>
      </c>
      <c r="AD123" s="782">
        <f t="shared" si="73"/>
        <v>1.0035230116704976</v>
      </c>
    </row>
    <row r="124" spans="1:30" ht="18.75" outlineLevel="1">
      <c r="A124" s="156"/>
      <c r="B124" s="157" t="s">
        <v>73</v>
      </c>
      <c r="C124" s="748" t="s">
        <v>424</v>
      </c>
      <c r="D124" s="286"/>
      <c r="E124" s="160"/>
      <c r="F124" s="160"/>
      <c r="G124" s="342">
        <v>326990.89</v>
      </c>
      <c r="H124" s="342"/>
      <c r="I124" s="770">
        <f>'Тарифное меню_!!'!G45</f>
        <v>71331.53</v>
      </c>
      <c r="J124" s="286"/>
      <c r="K124" s="160"/>
      <c r="L124" s="160"/>
      <c r="M124" s="342">
        <v>326990.89</v>
      </c>
      <c r="N124" s="391"/>
      <c r="O124" s="392"/>
      <c r="P124" s="286"/>
      <c r="Q124" s="160"/>
      <c r="R124" s="160"/>
      <c r="S124" s="342">
        <v>321223.81316597998</v>
      </c>
      <c r="T124" s="342"/>
      <c r="U124" s="374">
        <v>70735.070000000007</v>
      </c>
      <c r="V124" s="286"/>
      <c r="W124" s="160"/>
      <c r="X124" s="160"/>
      <c r="Y124" s="342">
        <f>индексы!G95</f>
        <v>326990.89</v>
      </c>
      <c r="Z124" s="342"/>
      <c r="AA124" s="770">
        <f>индексы!G98</f>
        <v>71331.53</v>
      </c>
      <c r="AB124" s="782" t="str">
        <f t="shared" si="71"/>
        <v xml:space="preserve"> </v>
      </c>
      <c r="AC124" s="782" t="str">
        <f t="shared" si="72"/>
        <v xml:space="preserve"> </v>
      </c>
      <c r="AD124" s="782" t="str">
        <f t="shared" si="73"/>
        <v xml:space="preserve"> </v>
      </c>
    </row>
    <row r="125" spans="1:30" ht="18.75">
      <c r="A125" s="156"/>
      <c r="B125" s="157" t="s">
        <v>146</v>
      </c>
      <c r="C125" s="748" t="s">
        <v>1</v>
      </c>
      <c r="D125" s="165">
        <f>ROUND(E127*D123/1000,2)</f>
        <v>6434.48</v>
      </c>
      <c r="E125" s="390"/>
      <c r="F125" s="390"/>
      <c r="G125" s="393"/>
      <c r="H125" s="393"/>
      <c r="I125" s="732"/>
      <c r="J125" s="165">
        <f>ROUND(K127*J123/1000,2)</f>
        <v>6618.74</v>
      </c>
      <c r="K125" s="390"/>
      <c r="L125" s="390"/>
      <c r="M125" s="393"/>
      <c r="N125" s="393"/>
      <c r="O125" s="394"/>
      <c r="P125" s="167">
        <f>ROUND(Q127*P123/1000,2)</f>
        <v>6522.97</v>
      </c>
      <c r="Q125" s="160"/>
      <c r="R125" s="160"/>
      <c r="S125" s="161"/>
      <c r="T125" s="161"/>
      <c r="U125" s="372"/>
      <c r="V125" s="167">
        <f>ROUND(W127*V123/1000,2)</f>
        <v>6644.08</v>
      </c>
      <c r="W125" s="160"/>
      <c r="X125" s="160"/>
      <c r="Y125" s="161"/>
      <c r="Z125" s="161"/>
      <c r="AA125" s="730"/>
      <c r="AB125" s="782">
        <f t="shared" si="71"/>
        <v>1.0325745048550932</v>
      </c>
      <c r="AC125" s="782">
        <f t="shared" si="72"/>
        <v>1.0038285232536706</v>
      </c>
      <c r="AD125" s="782">
        <f t="shared" si="73"/>
        <v>1.0185666958456041</v>
      </c>
    </row>
    <row r="126" spans="1:30" ht="18.75">
      <c r="A126" s="156"/>
      <c r="B126" s="157" t="s">
        <v>147</v>
      </c>
      <c r="C126" s="748" t="s">
        <v>1</v>
      </c>
      <c r="D126" s="165">
        <f>F102+D125</f>
        <v>19888.53</v>
      </c>
      <c r="E126" s="390"/>
      <c r="F126" s="390"/>
      <c r="G126" s="393"/>
      <c r="H126" s="393"/>
      <c r="I126" s="732"/>
      <c r="J126" s="165">
        <f>L102+J125</f>
        <v>20332.349999999999</v>
      </c>
      <c r="K126" s="390"/>
      <c r="L126" s="390"/>
      <c r="M126" s="393"/>
      <c r="N126" s="393"/>
      <c r="O126" s="394"/>
      <c r="P126" s="167">
        <f>R102+P125</f>
        <v>47503.515928250927</v>
      </c>
      <c r="Q126" s="160"/>
      <c r="R126" s="160"/>
      <c r="S126" s="161"/>
      <c r="T126" s="161"/>
      <c r="U126" s="372"/>
      <c r="V126" s="167">
        <f>X102+V125</f>
        <v>20396.484728810145</v>
      </c>
      <c r="W126" s="160"/>
      <c r="X126" s="160"/>
      <c r="Y126" s="161"/>
      <c r="Z126" s="161"/>
      <c r="AA126" s="730"/>
      <c r="AB126" s="782">
        <f t="shared" si="71"/>
        <v>1.0255400840992344</v>
      </c>
      <c r="AC126" s="782">
        <f t="shared" si="72"/>
        <v>1.0031543195356241</v>
      </c>
      <c r="AD126" s="782">
        <f t="shared" si="73"/>
        <v>0.42936789688613564</v>
      </c>
    </row>
    <row r="127" spans="1:30" s="172" customFormat="1" ht="39">
      <c r="A127" s="168"/>
      <c r="B127" s="169" t="s">
        <v>148</v>
      </c>
      <c r="C127" s="750" t="s">
        <v>12</v>
      </c>
      <c r="D127" s="170">
        <f>E127+F127</f>
        <v>1939.369382169388</v>
      </c>
      <c r="E127" s="171">
        <f>(E102)*1000/(D120+D123)</f>
        <v>1771.7437202140052</v>
      </c>
      <c r="F127" s="659">
        <f>IF(D122&gt;0,D126*1000/D122,0)</f>
        <v>167.62566195538284</v>
      </c>
      <c r="G127" s="343"/>
      <c r="H127" s="343"/>
      <c r="I127" s="771"/>
      <c r="J127" s="170">
        <f>K127+L127</f>
        <v>1993.8447986093586</v>
      </c>
      <c r="K127" s="171">
        <f>(K102)*1000/(J120+J123)</f>
        <v>1822.4785071912131</v>
      </c>
      <c r="L127" s="659">
        <f>IF(J122&gt;0,J126*1000/J122,0)</f>
        <v>171.36629141814544</v>
      </c>
      <c r="M127" s="343"/>
      <c r="N127" s="395"/>
      <c r="O127" s="396"/>
      <c r="P127" s="170">
        <f>Q127+R127</f>
        <v>2195.0759307498001</v>
      </c>
      <c r="Q127" s="171">
        <f>(Q102)*1000/(P120+P123)</f>
        <v>1796.1096059852575</v>
      </c>
      <c r="R127" s="659">
        <f>IF(P122&gt;0,P126*1000/P122,0)</f>
        <v>398.96632476454266</v>
      </c>
      <c r="S127" s="343"/>
      <c r="T127" s="343"/>
      <c r="U127" s="375"/>
      <c r="V127" s="170">
        <f>W127+X127</f>
        <v>1994.3387849991661</v>
      </c>
      <c r="W127" s="171">
        <f>(W102)*1000/(V120+V123)</f>
        <v>1823.0354532066235</v>
      </c>
      <c r="X127" s="171">
        <f>IF(V122&gt;0,V126*1000/V122,0)</f>
        <v>171.30333179254265</v>
      </c>
      <c r="Y127" s="343"/>
      <c r="Z127" s="343"/>
      <c r="AA127" s="771"/>
      <c r="AB127" s="782">
        <f t="shared" si="71"/>
        <v>1.02834395723433</v>
      </c>
      <c r="AC127" s="782">
        <f t="shared" si="72"/>
        <v>1.0002477556879814</v>
      </c>
      <c r="AD127" s="782">
        <f t="shared" si="73"/>
        <v>0.90855116083293497</v>
      </c>
    </row>
    <row r="128" spans="1:30" s="172" customFormat="1" ht="19.5" outlineLevel="1">
      <c r="A128" s="168"/>
      <c r="B128" s="169" t="s">
        <v>198</v>
      </c>
      <c r="C128" s="750" t="s">
        <v>19</v>
      </c>
      <c r="D128" s="436"/>
      <c r="E128" s="437"/>
      <c r="F128" s="437"/>
      <c r="G128" s="811">
        <f>IFERROR(G102/G124*1000,)</f>
        <v>31.226588606184105</v>
      </c>
      <c r="H128" s="811">
        <f t="shared" ref="H128" si="86">IFERROR(H102/H124,)</f>
        <v>0</v>
      </c>
      <c r="I128" s="812">
        <f>IFERROR(I102/I124*1000,)</f>
        <v>32.080764284741967</v>
      </c>
      <c r="J128" s="436"/>
      <c r="K128" s="437"/>
      <c r="L128" s="437"/>
      <c r="M128" s="811">
        <f>IFERROR(M102/M124*1000,)</f>
        <v>35.681208121730855</v>
      </c>
      <c r="N128" s="811">
        <f t="shared" ref="N128:O128" si="87">IFERROR(N102/N124,)</f>
        <v>0</v>
      </c>
      <c r="O128" s="812">
        <f t="shared" si="87"/>
        <v>0</v>
      </c>
      <c r="P128" s="436"/>
      <c r="Q128" s="437"/>
      <c r="R128" s="437"/>
      <c r="S128" s="811">
        <f>IFERROR(S102/S124*1000,)</f>
        <v>34.486141892213922</v>
      </c>
      <c r="T128" s="811">
        <f t="shared" ref="T128" si="88">IFERROR(T102/T124,)</f>
        <v>0</v>
      </c>
      <c r="U128" s="812">
        <f>IFERROR(U102/U124*1000,)</f>
        <v>32.298625409912347</v>
      </c>
      <c r="V128" s="436"/>
      <c r="W128" s="437"/>
      <c r="X128" s="437"/>
      <c r="Y128" s="811">
        <f>IFERROR(Y102/Y124*1000,)</f>
        <v>35.648699570804553</v>
      </c>
      <c r="Z128" s="811">
        <f t="shared" ref="Z128" si="89">IFERROR(Z102/Z124,)</f>
        <v>0</v>
      </c>
      <c r="AA128" s="812">
        <f>IFERROR(AA102/AA124*1000,)</f>
        <v>35.401035138318214</v>
      </c>
      <c r="AB128" s="782" t="str">
        <f t="shared" si="71"/>
        <v xml:space="preserve"> </v>
      </c>
      <c r="AC128" s="782" t="str">
        <f t="shared" si="72"/>
        <v xml:space="preserve"> </v>
      </c>
      <c r="AD128" s="782" t="str">
        <f t="shared" si="73"/>
        <v xml:space="preserve"> </v>
      </c>
    </row>
    <row r="129" spans="1:30" ht="19.5" thickBot="1">
      <c r="A129" s="173"/>
      <c r="B129" s="174" t="s">
        <v>117</v>
      </c>
      <c r="C129" s="751"/>
      <c r="D129" s="177">
        <f>IF(D121&gt;0,"---",(E102+F102)/D120*1000)</f>
        <v>1939.3693876230022</v>
      </c>
      <c r="E129" s="175"/>
      <c r="F129" s="175"/>
      <c r="G129" s="176"/>
      <c r="H129" s="176"/>
      <c r="I129" s="772"/>
      <c r="J129" s="177">
        <f>IF(J121&gt;0,"---",(K102+L102)/J120*1000)</f>
        <v>1993.8447589046229</v>
      </c>
      <c r="K129" s="175"/>
      <c r="L129" s="175"/>
      <c r="M129" s="176"/>
      <c r="N129" s="397"/>
      <c r="O129" s="398"/>
      <c r="P129" s="177">
        <f>IF(P121&gt;0,"---",(Q102+R102)/P120*1000)</f>
        <v>2195.0759372207067</v>
      </c>
      <c r="Q129" s="175"/>
      <c r="R129" s="175"/>
      <c r="S129" s="176"/>
      <c r="T129" s="176"/>
      <c r="U129" s="376"/>
      <c r="V129" s="177">
        <f>IF(V121&gt;0,"---",(W102+X102)/V120*1000)</f>
        <v>1994.3388099411884</v>
      </c>
      <c r="W129" s="175"/>
      <c r="X129" s="175"/>
      <c r="Y129" s="176"/>
      <c r="Z129" s="176"/>
      <c r="AA129" s="772"/>
      <c r="AB129" s="783">
        <f t="shared" si="71"/>
        <v>1.0283439672034629</v>
      </c>
      <c r="AC129" s="783">
        <f t="shared" si="72"/>
        <v>1.0002477881160803</v>
      </c>
      <c r="AD129" s="783">
        <f t="shared" si="73"/>
        <v>0.90855116951731452</v>
      </c>
    </row>
    <row r="132" spans="1:30">
      <c r="D132" s="178"/>
      <c r="E132" s="813">
        <f>E75/E31</f>
        <v>0.30199975919703159</v>
      </c>
      <c r="F132" s="794"/>
      <c r="G132" s="178"/>
      <c r="H132" s="178"/>
      <c r="I132" s="178"/>
      <c r="K132" s="813">
        <f>K75/K31</f>
        <v>0.30199987014690627</v>
      </c>
      <c r="L132" s="813"/>
      <c r="M132" s="886"/>
      <c r="N132" s="886"/>
      <c r="O132" s="886"/>
      <c r="P132" s="886"/>
      <c r="Q132" s="813">
        <f>Q75/Q31</f>
        <v>0.30199999999999999</v>
      </c>
      <c r="R132" s="794"/>
      <c r="V132" s="178"/>
      <c r="W132" s="794">
        <f>W75/W31</f>
        <v>0.30200010496001095</v>
      </c>
      <c r="X132" s="794"/>
      <c r="Y132" s="178"/>
      <c r="Z132" s="178"/>
      <c r="AA132" s="178"/>
    </row>
    <row r="133" spans="1:30">
      <c r="E133" s="813">
        <f>E78/E34</f>
        <v>0.30199887768726175</v>
      </c>
      <c r="K133" s="813">
        <f>K78/K34</f>
        <v>0.30199828843066584</v>
      </c>
      <c r="L133" s="887"/>
      <c r="M133" s="886"/>
      <c r="N133" s="886"/>
      <c r="O133" s="886"/>
      <c r="P133" s="886"/>
      <c r="Q133" s="813">
        <f>Q78/Q34</f>
        <v>0.3020001221708366</v>
      </c>
      <c r="R133" s="65"/>
      <c r="W133" s="794">
        <f>W78/W34</f>
        <v>0.30199867732869407</v>
      </c>
    </row>
    <row r="134" spans="1:30">
      <c r="V134" s="64"/>
    </row>
    <row r="135" spans="1:30">
      <c r="E135" s="796">
        <f>D117*(D112/(100%-D117/(1-0.2)))</f>
        <v>0</v>
      </c>
      <c r="K135" s="796"/>
      <c r="V135" s="64"/>
    </row>
    <row r="136" spans="1:30">
      <c r="K136" s="796">
        <f>K102+L102-K18</f>
        <v>69740.02999999997</v>
      </c>
      <c r="W136" s="796">
        <f>W102+X102-W18</f>
        <v>65327.552027086349</v>
      </c>
    </row>
    <row r="137" spans="1:30">
      <c r="K137" s="796">
        <f>K136/J122*1000</f>
        <v>587.78696532816923</v>
      </c>
      <c r="W137" s="796">
        <f>W136/V122*1000</f>
        <v>548.66451101171663</v>
      </c>
    </row>
  </sheetData>
  <mergeCells count="27">
    <mergeCell ref="AD5:AD7"/>
    <mergeCell ref="AC5:AC7"/>
    <mergeCell ref="AB5:AB7"/>
    <mergeCell ref="V5:AA5"/>
    <mergeCell ref="V6:V7"/>
    <mergeCell ref="W6:X6"/>
    <mergeCell ref="E6:F6"/>
    <mergeCell ref="G6:H6"/>
    <mergeCell ref="I6:I7"/>
    <mergeCell ref="Y6:Z6"/>
    <mergeCell ref="AA6:AA7"/>
    <mergeCell ref="A5:A7"/>
    <mergeCell ref="B5:B7"/>
    <mergeCell ref="C5:C7"/>
    <mergeCell ref="A8:B8"/>
    <mergeCell ref="P5:U5"/>
    <mergeCell ref="P6:P7"/>
    <mergeCell ref="Q6:R6"/>
    <mergeCell ref="S6:T6"/>
    <mergeCell ref="U6:U7"/>
    <mergeCell ref="J6:J7"/>
    <mergeCell ref="K6:L6"/>
    <mergeCell ref="M6:N6"/>
    <mergeCell ref="O6:O7"/>
    <mergeCell ref="J5:O5"/>
    <mergeCell ref="D5:I5"/>
    <mergeCell ref="D6:D7"/>
  </mergeCells>
  <pageMargins left="0.23622047244094491" right="0.23622047244094491" top="0.74803149606299213" bottom="0.74803149606299213" header="0.31496062992125984" footer="0.31496062992125984"/>
  <pageSetup paperSize="8" scale="52" fitToHeight="2" orientation="landscape" blackAndWhite="1" horizontalDpi="300" verticalDpi="300" r:id="rId1"/>
  <ignoredErrors>
    <ignoredError sqref="AB77:AD129 AB8:AD31 AB33:AD36 AB58:AD75 AB39:AD55" unlockedFormula="1"/>
  </ignoredError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16"/>
  <sheetViews>
    <sheetView zoomScale="55" zoomScaleNormal="55" workbookViewId="0">
      <selection activeCell="H27" sqref="H27"/>
    </sheetView>
  </sheetViews>
  <sheetFormatPr defaultRowHeight="15.75"/>
  <cols>
    <col min="2" max="2" width="10.375" customWidth="1"/>
    <col min="3" max="3" width="33.5" customWidth="1"/>
    <col min="4" max="4" width="18.125" customWidth="1"/>
    <col min="5" max="7" width="15.25" customWidth="1"/>
    <col min="8" max="8" width="17.125" customWidth="1"/>
    <col min="9" max="11" width="15.25" customWidth="1"/>
    <col min="12" max="14" width="16.5" customWidth="1"/>
    <col min="15" max="15" width="13.625" customWidth="1"/>
    <col min="16" max="23" width="12.875" customWidth="1"/>
    <col min="24" max="27" width="13.5" customWidth="1"/>
  </cols>
  <sheetData>
    <row r="2" spans="1:27" s="967" customFormat="1" ht="23.25" customHeight="1">
      <c r="A2" s="1184" t="s">
        <v>690</v>
      </c>
      <c r="B2" s="1185"/>
      <c r="C2" s="1186"/>
      <c r="D2" s="1187"/>
      <c r="E2" s="1187"/>
      <c r="F2" s="1187"/>
      <c r="G2" s="1187"/>
      <c r="H2" s="1187"/>
      <c r="I2" s="1187"/>
      <c r="J2" s="1187"/>
      <c r="K2" s="1187"/>
      <c r="L2" s="966"/>
    </row>
    <row r="3" spans="1:27" ht="16.5" thickBot="1"/>
    <row r="4" spans="1:27" ht="49.15" customHeight="1">
      <c r="B4" s="1473"/>
      <c r="C4" s="1475" t="s">
        <v>79</v>
      </c>
      <c r="D4" s="1473" t="s">
        <v>149</v>
      </c>
      <c r="E4" s="1477" t="s">
        <v>625</v>
      </c>
      <c r="F4" s="1478"/>
      <c r="G4" s="1479"/>
      <c r="H4" s="1480" t="s">
        <v>691</v>
      </c>
      <c r="I4" s="1478"/>
      <c r="J4" s="1479"/>
      <c r="K4" s="1471" t="s">
        <v>386</v>
      </c>
      <c r="L4" s="1481" t="s">
        <v>692</v>
      </c>
      <c r="M4" s="1482"/>
      <c r="N4" s="1483"/>
      <c r="O4" s="1484" t="s">
        <v>693</v>
      </c>
      <c r="P4" s="1481" t="s">
        <v>701</v>
      </c>
      <c r="Q4" s="1482"/>
      <c r="R4" s="1483"/>
      <c r="S4" s="1484" t="s">
        <v>700</v>
      </c>
      <c r="T4" s="1481" t="s">
        <v>711</v>
      </c>
      <c r="U4" s="1482"/>
      <c r="V4" s="1483"/>
      <c r="W4" s="1484" t="s">
        <v>705</v>
      </c>
      <c r="X4" s="1481" t="s">
        <v>706</v>
      </c>
      <c r="Y4" s="1482"/>
      <c r="Z4" s="1483"/>
      <c r="AA4" s="1484" t="s">
        <v>710</v>
      </c>
    </row>
    <row r="5" spans="1:27" ht="38.450000000000003" customHeight="1" thickBot="1">
      <c r="B5" s="1474"/>
      <c r="C5" s="1476"/>
      <c r="D5" s="1474"/>
      <c r="E5" s="1024" t="s">
        <v>164</v>
      </c>
      <c r="F5" s="1025" t="s">
        <v>165</v>
      </c>
      <c r="G5" s="1026" t="s">
        <v>166</v>
      </c>
      <c r="H5" s="1024" t="s">
        <v>167</v>
      </c>
      <c r="I5" s="1025" t="s">
        <v>168</v>
      </c>
      <c r="J5" s="1026" t="s">
        <v>169</v>
      </c>
      <c r="K5" s="1472"/>
      <c r="L5" s="209" t="s">
        <v>694</v>
      </c>
      <c r="M5" s="210" t="s">
        <v>695</v>
      </c>
      <c r="N5" s="211" t="s">
        <v>696</v>
      </c>
      <c r="O5" s="1485"/>
      <c r="P5" s="209" t="s">
        <v>697</v>
      </c>
      <c r="Q5" s="210" t="s">
        <v>698</v>
      </c>
      <c r="R5" s="211" t="s">
        <v>699</v>
      </c>
      <c r="S5" s="1485"/>
      <c r="T5" s="209" t="s">
        <v>702</v>
      </c>
      <c r="U5" s="210" t="s">
        <v>703</v>
      </c>
      <c r="V5" s="211" t="s">
        <v>704</v>
      </c>
      <c r="W5" s="1485"/>
      <c r="X5" s="209" t="s">
        <v>707</v>
      </c>
      <c r="Y5" s="210" t="s">
        <v>708</v>
      </c>
      <c r="Z5" s="211" t="s">
        <v>709</v>
      </c>
      <c r="AA5" s="1485"/>
    </row>
    <row r="6" spans="1:27" ht="19.5" thickBot="1">
      <c r="B6" s="1045" t="s">
        <v>42</v>
      </c>
      <c r="C6" s="1034" t="s">
        <v>638</v>
      </c>
      <c r="D6" s="1035"/>
      <c r="E6" s="1036"/>
      <c r="F6" s="1036"/>
      <c r="G6" s="1036"/>
      <c r="H6" s="1035"/>
      <c r="I6" s="1035"/>
      <c r="J6" s="1035"/>
      <c r="K6" s="1042"/>
      <c r="L6" s="1035"/>
      <c r="M6" s="1035"/>
      <c r="N6" s="1035"/>
      <c r="O6" s="1042"/>
      <c r="P6" s="1035"/>
      <c r="Q6" s="1035"/>
      <c r="R6" s="1035"/>
      <c r="S6" s="1042"/>
      <c r="T6" s="1035"/>
      <c r="U6" s="1035"/>
      <c r="V6" s="1035"/>
      <c r="W6" s="1042"/>
      <c r="X6" s="1035"/>
      <c r="Y6" s="1035"/>
      <c r="Z6" s="1035"/>
      <c r="AA6" s="1042"/>
    </row>
    <row r="7" spans="1:27" ht="19.5" thickBot="1">
      <c r="B7" s="1045" t="s">
        <v>43</v>
      </c>
      <c r="C7" s="1034" t="s">
        <v>391</v>
      </c>
      <c r="D7" s="1035"/>
      <c r="E7" s="1036"/>
      <c r="F7" s="1036"/>
      <c r="G7" s="1036"/>
      <c r="H7" s="1035"/>
      <c r="I7" s="1035"/>
      <c r="J7" s="1035"/>
      <c r="K7" s="1042"/>
      <c r="L7" s="1035"/>
      <c r="M7" s="1035"/>
      <c r="N7" s="1035"/>
      <c r="O7" s="1042"/>
      <c r="P7" s="1035"/>
      <c r="Q7" s="1035"/>
      <c r="R7" s="1035"/>
      <c r="S7" s="1042"/>
      <c r="T7" s="1035"/>
      <c r="U7" s="1035"/>
      <c r="V7" s="1035"/>
      <c r="W7" s="1042"/>
      <c r="X7" s="1035"/>
      <c r="Y7" s="1035"/>
      <c r="Z7" s="1035"/>
      <c r="AA7" s="1042"/>
    </row>
    <row r="8" spans="1:27" ht="18.75">
      <c r="B8" s="1027"/>
      <c r="C8" s="1039" t="s">
        <v>151</v>
      </c>
      <c r="D8" s="284" t="s">
        <v>1</v>
      </c>
      <c r="E8" s="212">
        <v>1361.82</v>
      </c>
      <c r="F8" s="213">
        <v>926.55</v>
      </c>
      <c r="G8" s="214">
        <f>E8+F8</f>
        <v>2288.37</v>
      </c>
      <c r="H8" s="212">
        <f>'Тарифное меню_!!'!H44</f>
        <v>1532.44</v>
      </c>
      <c r="I8" s="213">
        <f>'Тарифное меню_!!'!I44</f>
        <v>992.77</v>
      </c>
      <c r="J8" s="214">
        <f>H8+I8</f>
        <v>2525.21</v>
      </c>
      <c r="K8" s="971">
        <f>J8/G8</f>
        <v>1.103497249133663</v>
      </c>
      <c r="L8" s="212">
        <f>ROUND(L9*L10/1000,2)</f>
        <v>1655.05</v>
      </c>
      <c r="M8" s="213">
        <f>ROUND(M9*M10/1000,2)</f>
        <v>1072.2</v>
      </c>
      <c r="N8" s="214">
        <f>L8+M8</f>
        <v>2727.25</v>
      </c>
      <c r="O8" s="971">
        <f>N8/J8</f>
        <v>1.0800091873547151</v>
      </c>
      <c r="P8" s="212">
        <f>ROUND(P9*P10/1000,2)</f>
        <v>1787.48</v>
      </c>
      <c r="Q8" s="213">
        <f>ROUND(Q9*Q10/1000,2)</f>
        <v>1115</v>
      </c>
      <c r="R8" s="214">
        <f>P8+Q8</f>
        <v>2902.48</v>
      </c>
      <c r="S8" s="971">
        <f>R8/N8</f>
        <v>1.0642515354294619</v>
      </c>
      <c r="T8" s="212">
        <f>ROUND(T9*T10/1000,2)</f>
        <v>1858.82</v>
      </c>
      <c r="U8" s="213">
        <f>ROUND(U9*U10/1000,2)</f>
        <v>1159.6600000000001</v>
      </c>
      <c r="V8" s="214">
        <f>T8+U8</f>
        <v>3018.48</v>
      </c>
      <c r="W8" s="971">
        <f>V8/R8</f>
        <v>1.0399658223312478</v>
      </c>
      <c r="X8" s="212">
        <f>ROUND(X9*X10/1000,2)</f>
        <v>1933.28</v>
      </c>
      <c r="Y8" s="213">
        <f>ROUND(Y9*Y10/1000,2)</f>
        <v>1205.93</v>
      </c>
      <c r="Z8" s="214">
        <f>X8+Y8</f>
        <v>3139.21</v>
      </c>
      <c r="AA8" s="971">
        <f>Z8/V8</f>
        <v>1.0399969521083459</v>
      </c>
    </row>
    <row r="9" spans="1:27" ht="19.5" thickBot="1">
      <c r="B9" s="1022"/>
      <c r="C9" s="1043" t="s">
        <v>643</v>
      </c>
      <c r="D9" s="983" t="s">
        <v>29</v>
      </c>
      <c r="E9" s="974">
        <v>44373.46</v>
      </c>
      <c r="F9" s="975">
        <v>26958.07</v>
      </c>
      <c r="G9" s="976">
        <f>E9+F9</f>
        <v>71331.53</v>
      </c>
      <c r="H9" s="974">
        <f>'Тарифное меню_!!'!H45</f>
        <v>44586.61</v>
      </c>
      <c r="I9" s="975">
        <f>'Тарифное меню_!!'!I45</f>
        <v>26744.92</v>
      </c>
      <c r="J9" s="976">
        <f>H9+I9</f>
        <v>71331.53</v>
      </c>
      <c r="K9" s="977">
        <f t="shared" ref="K9:K10" si="0">J9/G9</f>
        <v>1</v>
      </c>
      <c r="L9" s="974">
        <f>H9</f>
        <v>44586.61</v>
      </c>
      <c r="M9" s="975">
        <f>I9</f>
        <v>26744.92</v>
      </c>
      <c r="N9" s="976">
        <f>L9+M9</f>
        <v>71331.53</v>
      </c>
      <c r="O9" s="977">
        <f t="shared" ref="O9:O10" si="1">N9/J9</f>
        <v>1</v>
      </c>
      <c r="P9" s="974">
        <f>L9</f>
        <v>44586.61</v>
      </c>
      <c r="Q9" s="975">
        <f>M9</f>
        <v>26744.92</v>
      </c>
      <c r="R9" s="976">
        <f>P9+Q9</f>
        <v>71331.53</v>
      </c>
      <c r="S9" s="977">
        <f t="shared" ref="S9:S10" si="2">R9/N9</f>
        <v>1</v>
      </c>
      <c r="T9" s="974">
        <f>P9</f>
        <v>44586.61</v>
      </c>
      <c r="U9" s="975">
        <f>Q9</f>
        <v>26744.92</v>
      </c>
      <c r="V9" s="976">
        <f>T9+U9</f>
        <v>71331.53</v>
      </c>
      <c r="W9" s="977">
        <f t="shared" ref="W9:W10" si="3">V9/R9</f>
        <v>1</v>
      </c>
      <c r="X9" s="974">
        <f>T9</f>
        <v>44586.61</v>
      </c>
      <c r="Y9" s="975">
        <f>U9</f>
        <v>26744.92</v>
      </c>
      <c r="Z9" s="976">
        <f>X9+Y9</f>
        <v>71331.53</v>
      </c>
      <c r="AA9" s="977">
        <f t="shared" ref="AA9:AA10" si="4">Z9/V9</f>
        <v>1</v>
      </c>
    </row>
    <row r="10" spans="1:27" ht="57" thickBot="1">
      <c r="B10" s="1023"/>
      <c r="C10" s="1044" t="s">
        <v>645</v>
      </c>
      <c r="D10" s="282" t="s">
        <v>19</v>
      </c>
      <c r="E10" s="283">
        <f>ROUND(E8/E9*1000,2)</f>
        <v>30.69</v>
      </c>
      <c r="F10" s="217">
        <f t="shared" ref="F10:G10" si="5">ROUND(F8/F9*1000,2)</f>
        <v>34.369999999999997</v>
      </c>
      <c r="G10" s="218">
        <f t="shared" si="5"/>
        <v>32.08</v>
      </c>
      <c r="H10" s="283">
        <f>ROUND(H8/H9*1000,2)</f>
        <v>34.369999999999997</v>
      </c>
      <c r="I10" s="217">
        <f t="shared" ref="I10:J10" si="6">ROUND(I8/I9*1000,2)</f>
        <v>37.119999999999997</v>
      </c>
      <c r="J10" s="218">
        <f t="shared" si="6"/>
        <v>35.4</v>
      </c>
      <c r="K10" s="978">
        <f t="shared" si="0"/>
        <v>1.1034912718204488</v>
      </c>
      <c r="L10" s="984">
        <f>I10</f>
        <v>37.119999999999997</v>
      </c>
      <c r="M10" s="217">
        <f>ROUND(L10*индексы!$I$10,2)</f>
        <v>40.090000000000003</v>
      </c>
      <c r="N10" s="218">
        <f t="shared" ref="N10" si="7">ROUND(N8/N9*1000,2)</f>
        <v>38.229999999999997</v>
      </c>
      <c r="O10" s="978">
        <f t="shared" si="1"/>
        <v>1.0799435028248587</v>
      </c>
      <c r="P10" s="984">
        <f>M10</f>
        <v>40.090000000000003</v>
      </c>
      <c r="Q10" s="217">
        <f>ROUND(P10*индексы!$J$10,2)</f>
        <v>41.69</v>
      </c>
      <c r="R10" s="218">
        <f t="shared" ref="R10" si="8">ROUND(R8/R9*1000,2)</f>
        <v>40.69</v>
      </c>
      <c r="S10" s="978">
        <f t="shared" si="2"/>
        <v>1.0643473711744704</v>
      </c>
      <c r="T10" s="984">
        <f>Q10</f>
        <v>41.69</v>
      </c>
      <c r="U10" s="217">
        <f>ROUND(T10*индексы!$K$10,2)</f>
        <v>43.36</v>
      </c>
      <c r="V10" s="218">
        <f t="shared" ref="V10" si="9">ROUND(V8/V9*1000,2)</f>
        <v>42.32</v>
      </c>
      <c r="W10" s="978">
        <f t="shared" si="3"/>
        <v>1.0400589825509954</v>
      </c>
      <c r="X10" s="984">
        <f>U10</f>
        <v>43.36</v>
      </c>
      <c r="Y10" s="217">
        <f>ROUND(X10*индексы!$L$10,2)</f>
        <v>45.09</v>
      </c>
      <c r="Z10" s="218">
        <f t="shared" ref="Z10" si="10">ROUND(Z8/Z9*1000,2)</f>
        <v>44.01</v>
      </c>
      <c r="AA10" s="978">
        <f t="shared" si="4"/>
        <v>1.0399338374291114</v>
      </c>
    </row>
    <row r="11" spans="1:27" ht="19.5" thickBot="1">
      <c r="C11" s="219" t="s">
        <v>150</v>
      </c>
      <c r="D11" s="979"/>
      <c r="E11" s="981"/>
      <c r="F11" s="980">
        <f>F10/E10</f>
        <v>1.1199087650700552</v>
      </c>
      <c r="G11" s="979"/>
      <c r="H11" s="981"/>
      <c r="I11" s="980">
        <f>I10/H10</f>
        <v>1.0800116380564446</v>
      </c>
      <c r="J11" s="979"/>
      <c r="K11" s="982"/>
      <c r="L11" s="981"/>
      <c r="M11" s="980">
        <f>M10/L10</f>
        <v>1.0800107758620692</v>
      </c>
      <c r="N11" s="979"/>
      <c r="O11" s="982"/>
      <c r="P11" s="981"/>
      <c r="Q11" s="980">
        <f>Q10/P10</f>
        <v>1.0399102020453976</v>
      </c>
      <c r="R11" s="979"/>
      <c r="S11" s="982"/>
      <c r="T11" s="981"/>
      <c r="U11" s="980">
        <f>U10/T10</f>
        <v>1.0400575677620534</v>
      </c>
      <c r="V11" s="979"/>
      <c r="W11" s="982"/>
      <c r="X11" s="981"/>
      <c r="Y11" s="980">
        <f>Y10/X10</f>
        <v>1.0398985239852399</v>
      </c>
      <c r="Z11" s="979"/>
      <c r="AA11" s="982"/>
    </row>
    <row r="12" spans="1:27" ht="19.5" thickBot="1">
      <c r="B12" s="1045" t="s">
        <v>44</v>
      </c>
      <c r="C12" s="1034" t="s">
        <v>376</v>
      </c>
      <c r="D12" s="1035"/>
      <c r="E12" s="1036"/>
      <c r="F12" s="1036"/>
      <c r="G12" s="1036"/>
      <c r="H12" s="1035"/>
      <c r="I12" s="1035"/>
      <c r="J12" s="1035"/>
      <c r="K12" s="1042"/>
      <c r="L12" s="1035"/>
      <c r="M12" s="1035"/>
      <c r="N12" s="1035"/>
      <c r="O12" s="1042"/>
      <c r="P12" s="1035"/>
      <c r="Q12" s="1035"/>
      <c r="R12" s="1035"/>
      <c r="S12" s="1042"/>
      <c r="T12" s="1035"/>
      <c r="U12" s="1035"/>
      <c r="V12" s="1035"/>
      <c r="W12" s="1042"/>
      <c r="X12" s="1035"/>
      <c r="Y12" s="1035"/>
      <c r="Z12" s="1035"/>
      <c r="AA12" s="1042"/>
    </row>
    <row r="13" spans="1:27" ht="23.45" customHeight="1">
      <c r="B13" s="1027"/>
      <c r="C13" s="1039" t="s">
        <v>151</v>
      </c>
      <c r="D13" s="284" t="s">
        <v>1</v>
      </c>
      <c r="E13" s="212">
        <v>143141.18</v>
      </c>
      <c r="F13" s="213">
        <v>86962.050000000017</v>
      </c>
      <c r="G13" s="214">
        <f>E13+F13</f>
        <v>230103.23</v>
      </c>
      <c r="H13" s="212">
        <f>'Тарифное меню_!!'!H49</f>
        <v>144335.67000000001</v>
      </c>
      <c r="I13" s="213">
        <f>'Тарифное меню_!!'!I49</f>
        <v>93123.232027086342</v>
      </c>
      <c r="J13" s="214">
        <f>H13+I13</f>
        <v>237458.90202708635</v>
      </c>
      <c r="K13" s="971">
        <f>J13/G13</f>
        <v>1.0319668351769176</v>
      </c>
      <c r="L13" s="212">
        <v>152686.34</v>
      </c>
      <c r="M13" s="213">
        <v>92761.069999999978</v>
      </c>
      <c r="N13" s="214">
        <f>L13+M13</f>
        <v>245447.40999999997</v>
      </c>
      <c r="O13" s="971">
        <f>N13/J13</f>
        <v>1.0336416445318288</v>
      </c>
      <c r="P13" s="212">
        <v>152726.49</v>
      </c>
      <c r="Q13" s="213">
        <v>101913.87</v>
      </c>
      <c r="R13" s="214">
        <f>P13+Q13</f>
        <v>254640.36</v>
      </c>
      <c r="S13" s="971">
        <f>R13/N13</f>
        <v>1.0374538480564941</v>
      </c>
      <c r="T13" s="212">
        <f>ROUND(T14*T15/1000,2)</f>
        <v>164741.10999999999</v>
      </c>
      <c r="U13" s="213">
        <f>V13-T13</f>
        <v>100084.67000000004</v>
      </c>
      <c r="V13" s="214">
        <f>ROUND(V14*V15/1000,2)</f>
        <v>264825.78000000003</v>
      </c>
      <c r="W13" s="971">
        <f>V13/R13</f>
        <v>1.0399992365703536</v>
      </c>
      <c r="X13" s="212">
        <f>ROUND(X14*X15/1000,2)</f>
        <v>164741.10999999999</v>
      </c>
      <c r="Y13" s="213">
        <f>Z13-X13</f>
        <v>110413.02000000002</v>
      </c>
      <c r="Z13" s="214">
        <f>ROUND(Z14*Z15/1000,2)</f>
        <v>275154.13</v>
      </c>
      <c r="AA13" s="971">
        <f>Z13/V13</f>
        <v>1.0390005459438276</v>
      </c>
    </row>
    <row r="14" spans="1:27" ht="23.45" customHeight="1" thickBot="1">
      <c r="B14" s="1022"/>
      <c r="C14" s="1043" t="s">
        <v>636</v>
      </c>
      <c r="D14" s="983" t="s">
        <v>13</v>
      </c>
      <c r="E14" s="974">
        <v>73808.08</v>
      </c>
      <c r="F14" s="975">
        <v>44840.399999999994</v>
      </c>
      <c r="G14" s="976">
        <f>E14+F14</f>
        <v>118648.48</v>
      </c>
      <c r="H14" s="974">
        <f>'Тарифное меню_!!'!H50</f>
        <v>74424</v>
      </c>
      <c r="I14" s="975">
        <f>'Тарифное меню_!!'!I50</f>
        <v>44642.48</v>
      </c>
      <c r="J14" s="976">
        <f>H14+I14</f>
        <v>119066.48000000001</v>
      </c>
      <c r="K14" s="977">
        <f t="shared" ref="K14:K15" si="11">J14/G14</f>
        <v>1.0035230118413654</v>
      </c>
      <c r="L14" s="974">
        <v>73808.08</v>
      </c>
      <c r="M14" s="975">
        <v>44840.399999999994</v>
      </c>
      <c r="N14" s="976">
        <f>L14+M14</f>
        <v>118648.48</v>
      </c>
      <c r="O14" s="977">
        <f t="shared" ref="O14:O15" si="12">N14/J14</f>
        <v>0.99648935619831869</v>
      </c>
      <c r="P14" s="974">
        <v>73808.08</v>
      </c>
      <c r="Q14" s="975">
        <v>44840.399999999994</v>
      </c>
      <c r="R14" s="976">
        <f>P14+Q14</f>
        <v>118648.48</v>
      </c>
      <c r="S14" s="977">
        <f t="shared" ref="S14:S15" si="13">R14/N14</f>
        <v>1</v>
      </c>
      <c r="T14" s="974">
        <v>73808.08</v>
      </c>
      <c r="U14" s="975">
        <v>44840.399999999994</v>
      </c>
      <c r="V14" s="976">
        <f>T14+U14</f>
        <v>118648.48</v>
      </c>
      <c r="W14" s="977">
        <f t="shared" ref="W14:W15" si="14">V14/R14</f>
        <v>1</v>
      </c>
      <c r="X14" s="974">
        <v>73808.08</v>
      </c>
      <c r="Y14" s="975">
        <v>44840.399999999994</v>
      </c>
      <c r="Z14" s="976">
        <f>X14+Y14</f>
        <v>118648.48</v>
      </c>
      <c r="AA14" s="977">
        <f t="shared" ref="AA14:AA15" si="15">Z14/V14</f>
        <v>1</v>
      </c>
    </row>
    <row r="15" spans="1:27" ht="23.45" customHeight="1" thickBot="1">
      <c r="B15" s="1023"/>
      <c r="C15" s="1044" t="s">
        <v>637</v>
      </c>
      <c r="D15" s="282" t="s">
        <v>12</v>
      </c>
      <c r="E15" s="283">
        <f>ROUND(E13/E14*1000,2)</f>
        <v>1939.37</v>
      </c>
      <c r="F15" s="217">
        <f t="shared" ref="F15:G15" si="16">ROUND(F13/F14*1000,2)</f>
        <v>1939.37</v>
      </c>
      <c r="G15" s="218">
        <f t="shared" si="16"/>
        <v>1939.37</v>
      </c>
      <c r="H15" s="283">
        <f>ROUND(H13/H14*1000,2)</f>
        <v>1939.37</v>
      </c>
      <c r="I15" s="217">
        <f t="shared" ref="I15:J15" si="17">ROUND(I13/I14*1000,2)</f>
        <v>2085.98</v>
      </c>
      <c r="J15" s="218">
        <f t="shared" si="17"/>
        <v>1994.34</v>
      </c>
      <c r="K15" s="978">
        <f t="shared" si="11"/>
        <v>1.0283442561244116</v>
      </c>
      <c r="L15" s="283">
        <v>2068.69</v>
      </c>
      <c r="M15" s="217">
        <v>2068.69</v>
      </c>
      <c r="N15" s="218">
        <f t="shared" ref="N15" si="18">ROUND(N13/N14*1000,2)</f>
        <v>2068.69</v>
      </c>
      <c r="O15" s="978">
        <f t="shared" si="12"/>
        <v>1.0372805038258273</v>
      </c>
      <c r="P15" s="283">
        <v>2068.69</v>
      </c>
      <c r="Q15" s="217">
        <v>2271.81</v>
      </c>
      <c r="R15" s="218">
        <f t="shared" ref="R15" si="19">ROUND(R13/R14*1000,2)</f>
        <v>2146.17</v>
      </c>
      <c r="S15" s="978">
        <f t="shared" si="13"/>
        <v>1.0374536542449571</v>
      </c>
      <c r="T15" s="283">
        <f>V15</f>
        <v>2232.02</v>
      </c>
      <c r="U15" s="217">
        <f t="shared" ref="U15" si="20">ROUND(U13/U14*1000,2)</f>
        <v>2232.02</v>
      </c>
      <c r="V15" s="218">
        <f>ROUND(R15*индексы!K12,2)</f>
        <v>2232.02</v>
      </c>
      <c r="W15" s="978">
        <f t="shared" si="14"/>
        <v>1.0400014910282036</v>
      </c>
      <c r="X15" s="283">
        <f>IF(Z15&lt;U15,Z15,U15)</f>
        <v>2232.02</v>
      </c>
      <c r="Y15" s="217">
        <f t="shared" ref="Y15" si="21">ROUND(Y13/Y14*1000,2)</f>
        <v>2462.36</v>
      </c>
      <c r="Z15" s="218">
        <f>ROUND(V15*индексы!$L$12,2)</f>
        <v>2319.0700000000002</v>
      </c>
      <c r="AA15" s="978">
        <f t="shared" si="15"/>
        <v>1.0390005465900845</v>
      </c>
    </row>
    <row r="16" spans="1:27" ht="18.75">
      <c r="C16" s="219" t="s">
        <v>150</v>
      </c>
      <c r="D16" s="979"/>
      <c r="E16" s="981"/>
      <c r="F16" s="980">
        <f>F15/E15</f>
        <v>1</v>
      </c>
      <c r="G16" s="979"/>
      <c r="H16" s="981"/>
      <c r="I16" s="980">
        <f>I15/H15</f>
        <v>1.0755967143969434</v>
      </c>
      <c r="J16" s="979"/>
      <c r="K16" s="982"/>
      <c r="L16" s="981"/>
      <c r="M16" s="980">
        <f>M15/L15</f>
        <v>1</v>
      </c>
      <c r="N16" s="979"/>
      <c r="O16" s="982"/>
      <c r="P16" s="981"/>
      <c r="Q16" s="980">
        <f>Q15/P15</f>
        <v>1.0981877420009765</v>
      </c>
      <c r="R16" s="979"/>
      <c r="S16" s="982"/>
      <c r="T16" s="981"/>
      <c r="U16" s="980">
        <f>U15/T15</f>
        <v>1</v>
      </c>
      <c r="V16" s="979"/>
      <c r="W16" s="982"/>
      <c r="X16" s="981"/>
      <c r="Y16" s="980">
        <f>Y15/X15</f>
        <v>1.1031980000179211</v>
      </c>
      <c r="Z16" s="979"/>
      <c r="AA16" s="982"/>
    </row>
  </sheetData>
  <mergeCells count="14">
    <mergeCell ref="X4:Z4"/>
    <mergeCell ref="AA4:AA5"/>
    <mergeCell ref="L4:N4"/>
    <mergeCell ref="O4:O5"/>
    <mergeCell ref="P4:R4"/>
    <mergeCell ref="S4:S5"/>
    <mergeCell ref="T4:V4"/>
    <mergeCell ref="W4:W5"/>
    <mergeCell ref="K4:K5"/>
    <mergeCell ref="B4:B5"/>
    <mergeCell ref="C4:C5"/>
    <mergeCell ref="D4:D5"/>
    <mergeCell ref="E4:G4"/>
    <mergeCell ref="H4:J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79"/>
  <sheetViews>
    <sheetView zoomScale="80" zoomScaleNormal="80" workbookViewId="0">
      <selection activeCell="H7" sqref="H7"/>
    </sheetView>
  </sheetViews>
  <sheetFormatPr defaultRowHeight="15.75"/>
  <cols>
    <col min="2" max="2" width="4.875" customWidth="1"/>
    <col min="3" max="3" width="37.5" customWidth="1"/>
    <col min="4" max="4" width="12.875" style="252" customWidth="1"/>
    <col min="5" max="5" width="12.375" style="249" customWidth="1"/>
    <col min="6" max="6" width="11.5" customWidth="1"/>
    <col min="7" max="7" width="14.5" customWidth="1"/>
    <col min="8" max="8" width="12.75" customWidth="1"/>
    <col min="9" max="9" width="17.125" customWidth="1"/>
    <col min="10" max="10" width="10.875" customWidth="1"/>
    <col min="11" max="13" width="14.75" customWidth="1"/>
    <col min="15" max="15" width="12.375" bestFit="1" customWidth="1"/>
  </cols>
  <sheetData>
    <row r="1" spans="2:23">
      <c r="D1" s="248" t="e">
        <f>'Кальк. корр.2019 (ДИ)'!#REF!</f>
        <v>#REF!</v>
      </c>
      <c r="G1" s="248">
        <f>'Кальк. корр.2019 (ДИ)'!E21</f>
        <v>10624.56</v>
      </c>
      <c r="H1" s="248">
        <f>'Кальк. корр.2019 (ДИ)'!F21</f>
        <v>10093.49</v>
      </c>
      <c r="I1" s="250"/>
      <c r="K1" s="276" t="e">
        <f>G1-K4</f>
        <v>#REF!</v>
      </c>
      <c r="L1" s="276" t="e">
        <f>H1-L4</f>
        <v>#REF!</v>
      </c>
    </row>
    <row r="2" spans="2:23" ht="31.5" customHeight="1">
      <c r="B2" s="1468" t="s">
        <v>80</v>
      </c>
      <c r="C2" s="1468" t="s">
        <v>10</v>
      </c>
      <c r="D2" s="1468" t="s">
        <v>159</v>
      </c>
      <c r="E2" s="1468" t="s">
        <v>160</v>
      </c>
      <c r="F2" s="1466" t="s">
        <v>161</v>
      </c>
      <c r="G2" s="1467"/>
      <c r="H2" s="1467"/>
      <c r="I2" s="1467"/>
      <c r="J2" s="1468" t="s">
        <v>162</v>
      </c>
      <c r="K2" s="1468"/>
      <c r="L2" s="1468"/>
      <c r="M2" s="1468"/>
    </row>
    <row r="3" spans="2:23" ht="22.5" customHeight="1">
      <c r="B3" s="1468"/>
      <c r="C3" s="1468"/>
      <c r="D3" s="1468"/>
      <c r="E3" s="1468"/>
      <c r="F3" s="251" t="s">
        <v>98</v>
      </c>
      <c r="G3" s="252" t="s">
        <v>88</v>
      </c>
      <c r="H3" s="252" t="s">
        <v>41</v>
      </c>
      <c r="I3" s="252" t="s">
        <v>81</v>
      </c>
      <c r="J3" s="252" t="s">
        <v>98</v>
      </c>
      <c r="K3" s="252" t="s">
        <v>88</v>
      </c>
      <c r="L3" s="252" t="s">
        <v>41</v>
      </c>
      <c r="M3" s="252" t="str">
        <f>I3</f>
        <v>Теплоноситель</v>
      </c>
    </row>
    <row r="4" spans="2:23" ht="27" customHeight="1">
      <c r="B4" s="1469" t="s">
        <v>153</v>
      </c>
      <c r="C4" s="1470"/>
      <c r="D4" s="253" t="e">
        <f t="shared" ref="D4:M4" si="0">SUM(D5,D6:D7,D11:D12,D19:D23)</f>
        <v>#REF!</v>
      </c>
      <c r="E4" s="253" t="e">
        <f t="shared" si="0"/>
        <v>#REF!</v>
      </c>
      <c r="F4" s="253" t="e">
        <f t="shared" si="0"/>
        <v>#REF!</v>
      </c>
      <c r="G4" s="253" t="e">
        <f t="shared" si="0"/>
        <v>#REF!</v>
      </c>
      <c r="H4" s="253" t="e">
        <f t="shared" si="0"/>
        <v>#REF!</v>
      </c>
      <c r="I4" s="253">
        <f t="shared" si="0"/>
        <v>0</v>
      </c>
      <c r="J4" s="253" t="e">
        <f t="shared" si="0"/>
        <v>#REF!</v>
      </c>
      <c r="K4" s="253" t="e">
        <f t="shared" si="0"/>
        <v>#REF!</v>
      </c>
      <c r="L4" s="253" t="e">
        <f t="shared" si="0"/>
        <v>#REF!</v>
      </c>
      <c r="M4" s="253" t="e">
        <f t="shared" si="0"/>
        <v>#REF!</v>
      </c>
    </row>
    <row r="5" spans="2:23">
      <c r="B5" s="254">
        <v>1</v>
      </c>
      <c r="C5" s="255" t="s">
        <v>109</v>
      </c>
      <c r="D5" s="256" t="e">
        <f>'Кальк. корр.2019 (ДИ)'!#REF!</f>
        <v>#REF!</v>
      </c>
      <c r="E5" s="256" t="e">
        <f>'Кальк. корр.2019 (ДИ)'!#REF!</f>
        <v>#REF!</v>
      </c>
      <c r="F5" s="257" t="e">
        <f t="shared" ref="F5:F15" si="1">G5+H5+I5</f>
        <v>#REF!</v>
      </c>
      <c r="G5" s="256"/>
      <c r="H5" s="256" t="e">
        <f>ROUND(#REF!*(1/2+1/2*индексы!$E$8),2)</f>
        <v>#REF!</v>
      </c>
      <c r="I5" s="256"/>
      <c r="J5" s="257" t="e">
        <f t="shared" ref="J5:J24" si="2">K5+L5+M5</f>
        <v>#REF!</v>
      </c>
      <c r="K5" s="256" t="e">
        <f t="shared" ref="K5:M6" si="3">ROUND(G5*$D$36,2)</f>
        <v>#REF!</v>
      </c>
      <c r="L5" s="256" t="e">
        <f t="shared" si="3"/>
        <v>#REF!</v>
      </c>
      <c r="M5" s="256" t="e">
        <f t="shared" si="3"/>
        <v>#REF!</v>
      </c>
      <c r="N5" s="258"/>
      <c r="O5" s="276" t="e">
        <f>#REF!</f>
        <v>#REF!</v>
      </c>
      <c r="Q5" s="274" t="e">
        <f>J4/D4</f>
        <v>#REF!</v>
      </c>
      <c r="U5" s="51"/>
      <c r="W5" s="51"/>
    </row>
    <row r="6" spans="2:23">
      <c r="B6" s="254">
        <v>2</v>
      </c>
      <c r="C6" s="255" t="s">
        <v>110</v>
      </c>
      <c r="D6" s="256" t="e">
        <f>'Кальк. корр.2019 (ДИ)'!#REF!</f>
        <v>#REF!</v>
      </c>
      <c r="E6" s="256" t="e">
        <f>'Кальк. корр.2019 (ДИ)'!#REF!</f>
        <v>#REF!</v>
      </c>
      <c r="F6" s="257" t="e">
        <f t="shared" si="1"/>
        <v>#REF!</v>
      </c>
      <c r="G6" s="259"/>
      <c r="H6" s="256" t="e">
        <f>ROUND(#REF!*(1/2+1/2*индексы!$E$8),2)</f>
        <v>#REF!</v>
      </c>
      <c r="I6" s="256"/>
      <c r="J6" s="257" t="e">
        <f t="shared" si="2"/>
        <v>#REF!</v>
      </c>
      <c r="K6" s="256" t="e">
        <f t="shared" si="3"/>
        <v>#REF!</v>
      </c>
      <c r="L6" s="256" t="e">
        <f t="shared" si="3"/>
        <v>#REF!</v>
      </c>
      <c r="M6" s="256" t="e">
        <f t="shared" si="3"/>
        <v>#REF!</v>
      </c>
      <c r="N6" s="258"/>
      <c r="O6" s="276" t="e">
        <f>#REF!</f>
        <v>#REF!</v>
      </c>
      <c r="U6" s="51"/>
    </row>
    <row r="7" spans="2:23">
      <c r="B7" s="254">
        <v>3</v>
      </c>
      <c r="C7" s="255" t="s">
        <v>111</v>
      </c>
      <c r="D7" s="257" t="e">
        <f>SUM(D8:D10)</f>
        <v>#REF!</v>
      </c>
      <c r="E7" s="257" t="e">
        <f>SUM(E8:E10)</f>
        <v>#REF!</v>
      </c>
      <c r="F7" s="257" t="e">
        <f t="shared" si="1"/>
        <v>#REF!</v>
      </c>
      <c r="G7" s="257" t="e">
        <f>SUM(G8:G10)</f>
        <v>#REF!</v>
      </c>
      <c r="H7" s="257" t="e">
        <f>SUM(H8:H10)</f>
        <v>#REF!</v>
      </c>
      <c r="I7" s="257"/>
      <c r="J7" s="257" t="e">
        <f t="shared" si="2"/>
        <v>#REF!</v>
      </c>
      <c r="K7" s="257" t="e">
        <f>SUM(K8:K10)</f>
        <v>#REF!</v>
      </c>
      <c r="L7" s="257" t="e">
        <f>SUM(L8:L10)</f>
        <v>#REF!</v>
      </c>
      <c r="M7" s="257" t="e">
        <f>SUM(M8:M10)</f>
        <v>#REF!</v>
      </c>
      <c r="N7" s="258"/>
      <c r="O7" s="276" t="e">
        <f>#REF!</f>
        <v>#REF!</v>
      </c>
      <c r="U7" s="51"/>
    </row>
    <row r="8" spans="2:23">
      <c r="B8" s="254"/>
      <c r="C8" s="260" t="s">
        <v>405</v>
      </c>
      <c r="D8" s="256" t="e">
        <f>'Кальк. корр.2019 (ДИ)'!#REF!</f>
        <v>#REF!</v>
      </c>
      <c r="E8" s="256" t="e">
        <f>'Кальк. корр.2019 (ДИ)'!#REF!</f>
        <v>#REF!</v>
      </c>
      <c r="F8" s="257" t="e">
        <f t="shared" si="1"/>
        <v>#REF!</v>
      </c>
      <c r="G8" s="256" t="e">
        <f t="shared" ref="G8:H10" si="4">ROUND(G27*G$31*12/1000,2)</f>
        <v>#REF!</v>
      </c>
      <c r="H8" s="256" t="e">
        <f t="shared" si="4"/>
        <v>#REF!</v>
      </c>
      <c r="I8" s="256"/>
      <c r="J8" s="257" t="e">
        <f t="shared" si="2"/>
        <v>#REF!</v>
      </c>
      <c r="K8" s="256" t="e">
        <f t="shared" ref="K8:M11" si="5">ROUND(G8*$D$36,2)</f>
        <v>#REF!</v>
      </c>
      <c r="L8" s="256" t="e">
        <f t="shared" si="5"/>
        <v>#REF!</v>
      </c>
      <c r="M8" s="256" t="e">
        <f t="shared" si="5"/>
        <v>#REF!</v>
      </c>
      <c r="N8" s="258"/>
    </row>
    <row r="9" spans="2:23">
      <c r="B9" s="254"/>
      <c r="C9" s="260" t="s">
        <v>406</v>
      </c>
      <c r="D9" s="256" t="e">
        <f>'Кальк. корр.2019 (ДИ)'!#REF!</f>
        <v>#REF!</v>
      </c>
      <c r="E9" s="256" t="e">
        <f>'Кальк. корр.2019 (ДИ)'!#REF!</f>
        <v>#REF!</v>
      </c>
      <c r="F9" s="257" t="e">
        <f t="shared" si="1"/>
        <v>#REF!</v>
      </c>
      <c r="G9" s="256" t="e">
        <f t="shared" si="4"/>
        <v>#REF!</v>
      </c>
      <c r="H9" s="256" t="e">
        <f t="shared" si="4"/>
        <v>#REF!</v>
      </c>
      <c r="I9" s="256"/>
      <c r="J9" s="257" t="e">
        <f t="shared" si="2"/>
        <v>#REF!</v>
      </c>
      <c r="K9" s="256" t="e">
        <f t="shared" si="5"/>
        <v>#REF!</v>
      </c>
      <c r="L9" s="256" t="e">
        <f t="shared" si="5"/>
        <v>#REF!</v>
      </c>
      <c r="M9" s="256" t="e">
        <f t="shared" si="5"/>
        <v>#REF!</v>
      </c>
      <c r="N9" s="258"/>
      <c r="U9" s="51"/>
    </row>
    <row r="10" spans="2:23">
      <c r="B10" s="254"/>
      <c r="C10" s="260" t="s">
        <v>66</v>
      </c>
      <c r="D10" s="256" t="e">
        <f>'Кальк. корр.2019 (ДИ)'!#REF!</f>
        <v>#REF!</v>
      </c>
      <c r="E10" s="256" t="e">
        <f>'Кальк. корр.2019 (ДИ)'!#REF!</f>
        <v>#REF!</v>
      </c>
      <c r="F10" s="257" t="e">
        <f t="shared" si="1"/>
        <v>#REF!</v>
      </c>
      <c r="G10" s="256" t="e">
        <f t="shared" si="4"/>
        <v>#REF!</v>
      </c>
      <c r="H10" s="256" t="e">
        <f t="shared" si="4"/>
        <v>#REF!</v>
      </c>
      <c r="I10" s="256"/>
      <c r="J10" s="257" t="e">
        <f t="shared" si="2"/>
        <v>#REF!</v>
      </c>
      <c r="K10" s="256" t="e">
        <f t="shared" si="5"/>
        <v>#REF!</v>
      </c>
      <c r="L10" s="256" t="e">
        <f t="shared" si="5"/>
        <v>#REF!</v>
      </c>
      <c r="M10" s="256" t="e">
        <f t="shared" si="5"/>
        <v>#REF!</v>
      </c>
      <c r="N10" s="258"/>
      <c r="U10" s="51"/>
    </row>
    <row r="11" spans="2:23" ht="38.25">
      <c r="B11" s="254">
        <v>4</v>
      </c>
      <c r="C11" s="255" t="s">
        <v>116</v>
      </c>
      <c r="D11" s="256" t="e">
        <f>'Кальк. корр.2019 (ДИ)'!#REF!</f>
        <v>#REF!</v>
      </c>
      <c r="E11" s="256" t="e">
        <f>'Кальк. корр.2019 (ДИ)'!#REF!</f>
        <v>#REF!</v>
      </c>
      <c r="F11" s="257">
        <f t="shared" si="1"/>
        <v>0</v>
      </c>
      <c r="G11" s="256">
        <v>0</v>
      </c>
      <c r="H11" s="256">
        <v>0</v>
      </c>
      <c r="I11" s="256"/>
      <c r="J11" s="257" t="e">
        <f t="shared" si="2"/>
        <v>#REF!</v>
      </c>
      <c r="K11" s="256" t="e">
        <f t="shared" si="5"/>
        <v>#REF!</v>
      </c>
      <c r="L11" s="256" t="e">
        <f t="shared" si="5"/>
        <v>#REF!</v>
      </c>
      <c r="M11" s="256" t="e">
        <f t="shared" si="5"/>
        <v>#REF!</v>
      </c>
      <c r="N11" s="258"/>
      <c r="Q11" s="51" t="e">
        <f>G1-K4</f>
        <v>#REF!</v>
      </c>
      <c r="U11" s="51"/>
    </row>
    <row r="12" spans="2:23" ht="25.5">
      <c r="B12" s="254">
        <v>5</v>
      </c>
      <c r="C12" s="255" t="s">
        <v>154</v>
      </c>
      <c r="D12" s="257" t="e">
        <f>SUM(D13:D18)</f>
        <v>#REF!</v>
      </c>
      <c r="E12" s="257" t="e">
        <f>SUM(E13:E18)</f>
        <v>#REF!</v>
      </c>
      <c r="F12" s="257" t="e">
        <f t="shared" si="1"/>
        <v>#REF!</v>
      </c>
      <c r="G12" s="257" t="e">
        <f>SUM(G13:G18)</f>
        <v>#REF!</v>
      </c>
      <c r="H12" s="257" t="e">
        <f>SUM(H13:H18)</f>
        <v>#REF!</v>
      </c>
      <c r="I12" s="257">
        <f>SUM(I13:I18)</f>
        <v>0</v>
      </c>
      <c r="J12" s="257" t="e">
        <f t="shared" si="2"/>
        <v>#REF!</v>
      </c>
      <c r="K12" s="257" t="e">
        <f>SUM(K13:K18)</f>
        <v>#REF!</v>
      </c>
      <c r="L12" s="257" t="e">
        <f>SUM(L13:L18)</f>
        <v>#REF!</v>
      </c>
      <c r="M12" s="257" t="e">
        <f>SUM(M13:M18)</f>
        <v>#REF!</v>
      </c>
      <c r="N12" s="258"/>
      <c r="U12" s="51"/>
    </row>
    <row r="13" spans="2:23" ht="27.75" customHeight="1">
      <c r="B13" s="261"/>
      <c r="C13" s="260" t="s">
        <v>82</v>
      </c>
      <c r="D13" s="256" t="e">
        <f>'Кальк. корр.2019 (ДИ)'!#REF!</f>
        <v>#REF!</v>
      </c>
      <c r="E13" s="256" t="e">
        <f>'Кальк. корр.2019 (ДИ)'!#REF!</f>
        <v>#REF!</v>
      </c>
      <c r="F13" s="257" t="e">
        <f t="shared" si="1"/>
        <v>#REF!</v>
      </c>
      <c r="G13" s="256" t="e">
        <f>ROUND(#REF!*(1/2+1/2*индексы!$E$8),2)</f>
        <v>#REF!</v>
      </c>
      <c r="H13" s="256" t="e">
        <f>ROUND(#REF!*(1/2+1/2*индексы!$E$8),2)</f>
        <v>#REF!</v>
      </c>
      <c r="I13" s="256"/>
      <c r="J13" s="257" t="e">
        <f t="shared" si="2"/>
        <v>#REF!</v>
      </c>
      <c r="K13" s="256" t="e">
        <f t="shared" ref="K13:K22" si="6">ROUND(G13*$D$36,2)</f>
        <v>#REF!</v>
      </c>
      <c r="L13" s="256" t="e">
        <f t="shared" ref="L13:L22" si="7">ROUND(H13*$D$36,2)</f>
        <v>#REF!</v>
      </c>
      <c r="M13" s="256" t="e">
        <f t="shared" ref="M13:M22" si="8">ROUND(I13*$D$36,2)</f>
        <v>#REF!</v>
      </c>
      <c r="N13" s="258"/>
      <c r="O13" s="276" t="e">
        <f>#REF!</f>
        <v>#REF!</v>
      </c>
      <c r="U13" s="51"/>
    </row>
    <row r="14" spans="2:23" ht="27.75" customHeight="1">
      <c r="B14" s="261"/>
      <c r="C14" s="260" t="s">
        <v>83</v>
      </c>
      <c r="D14" s="256" t="e">
        <f>'Кальк. корр.2019 (ДИ)'!#REF!</f>
        <v>#REF!</v>
      </c>
      <c r="E14" s="256" t="e">
        <f>'Кальк. корр.2019 (ДИ)'!#REF!</f>
        <v>#REF!</v>
      </c>
      <c r="F14" s="257" t="e">
        <f t="shared" si="1"/>
        <v>#REF!</v>
      </c>
      <c r="G14" s="256" t="e">
        <f>ROUND(#REF!*(1/2+1/2*индексы!$E$8),2)</f>
        <v>#REF!</v>
      </c>
      <c r="H14" s="256" t="e">
        <f>ROUND(#REF!*(1/2+1/2*индексы!$E$8),2)</f>
        <v>#REF!</v>
      </c>
      <c r="I14" s="256"/>
      <c r="J14" s="257" t="e">
        <f t="shared" si="2"/>
        <v>#REF!</v>
      </c>
      <c r="K14" s="256" t="e">
        <f t="shared" si="6"/>
        <v>#REF!</v>
      </c>
      <c r="L14" s="256" t="e">
        <f t="shared" si="7"/>
        <v>#REF!</v>
      </c>
      <c r="M14" s="256" t="e">
        <f t="shared" si="8"/>
        <v>#REF!</v>
      </c>
      <c r="N14" s="258"/>
      <c r="O14" s="276" t="e">
        <f>#REF!</f>
        <v>#REF!</v>
      </c>
      <c r="U14" s="51"/>
    </row>
    <row r="15" spans="2:23">
      <c r="B15" s="261"/>
      <c r="C15" s="260" t="s">
        <v>84</v>
      </c>
      <c r="D15" s="256" t="e">
        <f>'Кальк. корр.2019 (ДИ)'!#REF!</f>
        <v>#REF!</v>
      </c>
      <c r="E15" s="256" t="e">
        <f>'Кальк. корр.2019 (ДИ)'!#REF!</f>
        <v>#REF!</v>
      </c>
      <c r="F15" s="257" t="e">
        <f t="shared" si="1"/>
        <v>#REF!</v>
      </c>
      <c r="G15" s="256" t="e">
        <f>ROUND(#REF!*(1/2+1/2*индексы!$E$8),2)</f>
        <v>#REF!</v>
      </c>
      <c r="H15" s="256" t="e">
        <f>ROUND(#REF!*(1/2+1/2*индексы!$E$8),2)</f>
        <v>#REF!</v>
      </c>
      <c r="I15" s="256"/>
      <c r="J15" s="257" t="e">
        <f t="shared" si="2"/>
        <v>#REF!</v>
      </c>
      <c r="K15" s="256" t="e">
        <f t="shared" si="6"/>
        <v>#REF!</v>
      </c>
      <c r="L15" s="256" t="e">
        <f t="shared" si="7"/>
        <v>#REF!</v>
      </c>
      <c r="M15" s="256" t="e">
        <f t="shared" si="8"/>
        <v>#REF!</v>
      </c>
      <c r="N15" s="258"/>
      <c r="O15" s="276" t="e">
        <f>#REF!</f>
        <v>#REF!</v>
      </c>
    </row>
    <row r="16" spans="2:23">
      <c r="B16" s="261"/>
      <c r="C16" s="260" t="s">
        <v>85</v>
      </c>
      <c r="D16" s="256" t="e">
        <f>'Кальк. корр.2019 (ДИ)'!#REF!</f>
        <v>#REF!</v>
      </c>
      <c r="E16" s="256" t="e">
        <f>'Кальк. корр.2019 (ДИ)'!#REF!</f>
        <v>#REF!</v>
      </c>
      <c r="F16" s="257" t="e">
        <f>G16+H16+I16</f>
        <v>#REF!</v>
      </c>
      <c r="G16" s="256" t="e">
        <f>ROUND(#REF!*(1/2+1/2*индексы!$E$8),2)</f>
        <v>#REF!</v>
      </c>
      <c r="H16" s="256" t="e">
        <f>ROUND(#REF!*(1/2+1/2*индексы!$E$8),2)</f>
        <v>#REF!</v>
      </c>
      <c r="I16" s="256"/>
      <c r="J16" s="257" t="e">
        <f t="shared" si="2"/>
        <v>#REF!</v>
      </c>
      <c r="K16" s="256" t="e">
        <f t="shared" si="6"/>
        <v>#REF!</v>
      </c>
      <c r="L16" s="256" t="e">
        <f t="shared" si="7"/>
        <v>#REF!</v>
      </c>
      <c r="M16" s="256" t="e">
        <f t="shared" si="8"/>
        <v>#REF!</v>
      </c>
      <c r="N16" s="258"/>
      <c r="O16" s="276" t="e">
        <f>#REF!</f>
        <v>#REF!</v>
      </c>
    </row>
    <row r="17" spans="2:16">
      <c r="B17" s="261"/>
      <c r="C17" s="260" t="s">
        <v>86</v>
      </c>
      <c r="D17" s="256" t="e">
        <f>'Кальк. корр.2019 (ДИ)'!#REF!</f>
        <v>#REF!</v>
      </c>
      <c r="E17" s="256" t="e">
        <f>'Кальк. корр.2019 (ДИ)'!#REF!</f>
        <v>#REF!</v>
      </c>
      <c r="F17" s="257" t="e">
        <f>G17+H17+I17</f>
        <v>#REF!</v>
      </c>
      <c r="G17" s="256" t="e">
        <f>ROUND(#REF!*(1/2+1/2*индексы!$E$8),2)</f>
        <v>#REF!</v>
      </c>
      <c r="H17" s="256" t="e">
        <f>ROUND(#REF!*(1/2+1/2*индексы!$E$8),2)</f>
        <v>#REF!</v>
      </c>
      <c r="I17" s="256"/>
      <c r="J17" s="257" t="e">
        <f t="shared" si="2"/>
        <v>#REF!</v>
      </c>
      <c r="K17" s="256" t="e">
        <f t="shared" si="6"/>
        <v>#REF!</v>
      </c>
      <c r="L17" s="256" t="e">
        <f t="shared" si="7"/>
        <v>#REF!</v>
      </c>
      <c r="M17" s="256" t="e">
        <f t="shared" si="8"/>
        <v>#REF!</v>
      </c>
      <c r="N17" s="258"/>
      <c r="O17" s="276" t="e">
        <f>#REF!</f>
        <v>#REF!</v>
      </c>
    </row>
    <row r="18" spans="2:16" ht="25.5">
      <c r="B18" s="261"/>
      <c r="C18" s="260" t="s">
        <v>78</v>
      </c>
      <c r="D18" s="256" t="e">
        <f>'Кальк. корр.2019 (ДИ)'!#REF!</f>
        <v>#REF!</v>
      </c>
      <c r="E18" s="256" t="e">
        <f>'Кальк. корр.2019 (ДИ)'!#REF!</f>
        <v>#REF!</v>
      </c>
      <c r="F18" s="257" t="e">
        <f t="shared" ref="F18:F24" si="9">G18+H18+I18</f>
        <v>#REF!</v>
      </c>
      <c r="G18" s="256" t="e">
        <f>#REF!</f>
        <v>#REF!</v>
      </c>
      <c r="H18" s="256" t="e">
        <f>#REF!</f>
        <v>#REF!</v>
      </c>
      <c r="I18" s="256"/>
      <c r="J18" s="257" t="e">
        <f t="shared" si="2"/>
        <v>#REF!</v>
      </c>
      <c r="K18" s="256" t="e">
        <f t="shared" si="6"/>
        <v>#REF!</v>
      </c>
      <c r="L18" s="256" t="e">
        <f t="shared" si="7"/>
        <v>#REF!</v>
      </c>
      <c r="M18" s="256" t="e">
        <f t="shared" si="8"/>
        <v>#REF!</v>
      </c>
      <c r="N18" s="258"/>
      <c r="O18" s="276" t="e">
        <f>#REF!</f>
        <v>#REF!</v>
      </c>
    </row>
    <row r="19" spans="2:16">
      <c r="B19" s="261">
        <v>6</v>
      </c>
      <c r="C19" s="262" t="s">
        <v>118</v>
      </c>
      <c r="D19" s="256"/>
      <c r="E19" s="256"/>
      <c r="F19" s="257">
        <f t="shared" si="9"/>
        <v>0</v>
      </c>
      <c r="G19" s="256"/>
      <c r="H19" s="256"/>
      <c r="I19" s="256"/>
      <c r="J19" s="257" t="e">
        <f t="shared" si="2"/>
        <v>#REF!</v>
      </c>
      <c r="K19" s="256" t="e">
        <f t="shared" si="6"/>
        <v>#REF!</v>
      </c>
      <c r="L19" s="256" t="e">
        <f t="shared" si="7"/>
        <v>#REF!</v>
      </c>
      <c r="M19" s="256" t="e">
        <f t="shared" si="8"/>
        <v>#REF!</v>
      </c>
      <c r="N19" s="258"/>
      <c r="P19" s="275"/>
    </row>
    <row r="20" spans="2:16">
      <c r="B20" s="261" t="s">
        <v>37</v>
      </c>
      <c r="C20" s="262" t="s">
        <v>119</v>
      </c>
      <c r="D20" s="256"/>
      <c r="E20" s="256"/>
      <c r="F20" s="257">
        <f t="shared" si="9"/>
        <v>0</v>
      </c>
      <c r="G20" s="256"/>
      <c r="H20" s="256"/>
      <c r="I20" s="256"/>
      <c r="J20" s="257" t="e">
        <f t="shared" si="2"/>
        <v>#REF!</v>
      </c>
      <c r="K20" s="256" t="e">
        <f t="shared" si="6"/>
        <v>#REF!</v>
      </c>
      <c r="L20" s="256" t="e">
        <f t="shared" si="7"/>
        <v>#REF!</v>
      </c>
      <c r="M20" s="256" t="e">
        <f t="shared" si="8"/>
        <v>#REF!</v>
      </c>
      <c r="N20" s="258"/>
    </row>
    <row r="21" spans="2:16">
      <c r="B21" s="261" t="s">
        <v>59</v>
      </c>
      <c r="C21" s="262" t="s">
        <v>120</v>
      </c>
      <c r="D21" s="256"/>
      <c r="E21" s="256"/>
      <c r="F21" s="257">
        <f t="shared" si="9"/>
        <v>0</v>
      </c>
      <c r="G21" s="256"/>
      <c r="H21" s="256"/>
      <c r="I21" s="256"/>
      <c r="J21" s="257" t="e">
        <f t="shared" si="2"/>
        <v>#REF!</v>
      </c>
      <c r="K21" s="256" t="e">
        <f t="shared" si="6"/>
        <v>#REF!</v>
      </c>
      <c r="L21" s="256" t="e">
        <f t="shared" si="7"/>
        <v>#REF!</v>
      </c>
      <c r="M21" s="256" t="e">
        <f t="shared" si="8"/>
        <v>#REF!</v>
      </c>
      <c r="N21" s="258"/>
    </row>
    <row r="22" spans="2:16">
      <c r="B22" s="261" t="s">
        <v>70</v>
      </c>
      <c r="C22" s="262" t="s">
        <v>121</v>
      </c>
      <c r="D22" s="256" t="e">
        <f>'Кальк. корр.2019 (ДИ)'!#REF!</f>
        <v>#REF!</v>
      </c>
      <c r="E22" s="256" t="e">
        <f>'Кальк. корр.2019 (ДИ)'!#REF!</f>
        <v>#REF!</v>
      </c>
      <c r="F22" s="257" t="e">
        <f t="shared" si="9"/>
        <v>#REF!</v>
      </c>
      <c r="G22" s="256" t="e">
        <f>ROUND(#REF!*(1/2+1/2*индексы!$E$8),2)</f>
        <v>#REF!</v>
      </c>
      <c r="H22" s="256" t="e">
        <f>ROUND(#REF!*(1/2+1/2*индексы!$E$8),2)</f>
        <v>#REF!</v>
      </c>
      <c r="I22" s="256"/>
      <c r="J22" s="257" t="e">
        <f t="shared" si="2"/>
        <v>#REF!</v>
      </c>
      <c r="K22" s="256" t="e">
        <f t="shared" si="6"/>
        <v>#REF!</v>
      </c>
      <c r="L22" s="256" t="e">
        <f t="shared" si="7"/>
        <v>#REF!</v>
      </c>
      <c r="M22" s="256" t="e">
        <f t="shared" si="8"/>
        <v>#REF!</v>
      </c>
      <c r="N22" s="258"/>
    </row>
    <row r="23" spans="2:16" ht="25.5">
      <c r="B23" s="263" t="s">
        <v>71</v>
      </c>
      <c r="C23" s="262" t="s">
        <v>155</v>
      </c>
      <c r="D23" s="257">
        <f>D24</f>
        <v>0</v>
      </c>
      <c r="E23" s="257">
        <f>E24</f>
        <v>0</v>
      </c>
      <c r="F23" s="257">
        <f t="shared" si="9"/>
        <v>0</v>
      </c>
      <c r="G23" s="257">
        <f>G24</f>
        <v>0</v>
      </c>
      <c r="H23" s="257">
        <f>H24</f>
        <v>0</v>
      </c>
      <c r="I23" s="257">
        <f>I24</f>
        <v>0</v>
      </c>
      <c r="J23" s="257" t="e">
        <f t="shared" si="2"/>
        <v>#REF!</v>
      </c>
      <c r="K23" s="257" t="e">
        <f>K24</f>
        <v>#REF!</v>
      </c>
      <c r="L23" s="257" t="e">
        <f>L24</f>
        <v>#REF!</v>
      </c>
      <c r="M23" s="257"/>
      <c r="N23" s="258"/>
    </row>
    <row r="24" spans="2:16">
      <c r="B24" s="263"/>
      <c r="C24" s="260" t="s">
        <v>226</v>
      </c>
      <c r="D24" s="256"/>
      <c r="E24" s="256"/>
      <c r="F24" s="257">
        <f t="shared" si="9"/>
        <v>0</v>
      </c>
      <c r="G24" s="256"/>
      <c r="H24" s="256"/>
      <c r="I24" s="256"/>
      <c r="J24" s="257" t="e">
        <f t="shared" si="2"/>
        <v>#REF!</v>
      </c>
      <c r="K24" s="256" t="e">
        <f>ROUND(G24*$D$36,2)</f>
        <v>#REF!</v>
      </c>
      <c r="L24" s="256" t="e">
        <f>ROUND(H24*$D$36,2)</f>
        <v>#REF!</v>
      </c>
      <c r="M24" s="256" t="e">
        <f>ROUND(I24*$D$36,2)</f>
        <v>#REF!</v>
      </c>
      <c r="N24" s="258"/>
    </row>
    <row r="25" spans="2:16" s="268" customFormat="1">
      <c r="B25" s="264"/>
      <c r="C25" s="265"/>
      <c r="D25" s="266"/>
      <c r="E25" s="266"/>
      <c r="F25" s="267"/>
      <c r="G25" s="267"/>
      <c r="H25" s="267"/>
      <c r="I25" s="267"/>
    </row>
    <row r="26" spans="2:16" s="268" customFormat="1">
      <c r="B26" s="264"/>
      <c r="C26" s="269" t="s">
        <v>33</v>
      </c>
      <c r="D26" s="266"/>
      <c r="E26" s="266"/>
      <c r="F26" s="267"/>
      <c r="G26" s="267"/>
      <c r="H26" s="267"/>
      <c r="I26" s="267"/>
    </row>
    <row r="27" spans="2:16">
      <c r="B27" s="270"/>
      <c r="C27" s="271" t="s">
        <v>6</v>
      </c>
      <c r="D27" s="256" t="e">
        <f>'Кальк. корр.2019 (ДИ)'!#REF!</f>
        <v>#REF!</v>
      </c>
      <c r="E27" s="256" t="e">
        <f>'Кальк. корр.2019 (ДИ)'!#REF!</f>
        <v>#REF!</v>
      </c>
      <c r="F27" s="257" t="e">
        <f>G27+H27</f>
        <v>#REF!</v>
      </c>
      <c r="G27" s="256" t="e">
        <f>#REF!</f>
        <v>#REF!</v>
      </c>
      <c r="H27" s="256" t="e">
        <f>#REF!</f>
        <v>#REF!</v>
      </c>
      <c r="I27" s="256"/>
      <c r="J27" s="257" t="e">
        <f>K27+L27</f>
        <v>#REF!</v>
      </c>
      <c r="K27" s="256" t="e">
        <f t="shared" ref="K27:L29" si="10">G27</f>
        <v>#REF!</v>
      </c>
      <c r="L27" s="256" t="e">
        <f t="shared" si="10"/>
        <v>#REF!</v>
      </c>
      <c r="M27" s="256"/>
    </row>
    <row r="28" spans="2:16">
      <c r="B28" s="270"/>
      <c r="C28" s="271" t="s">
        <v>40</v>
      </c>
      <c r="D28" s="256" t="e">
        <f>'Кальк. корр.2019 (ДИ)'!#REF!</f>
        <v>#REF!</v>
      </c>
      <c r="E28" s="256" t="e">
        <f>'Кальк. корр.2019 (ДИ)'!#REF!</f>
        <v>#REF!</v>
      </c>
      <c r="F28" s="257" t="e">
        <f>G28+H28</f>
        <v>#REF!</v>
      </c>
      <c r="G28" s="256" t="e">
        <f>#REF!</f>
        <v>#REF!</v>
      </c>
      <c r="H28" s="256" t="e">
        <f>#REF!</f>
        <v>#REF!</v>
      </c>
      <c r="I28" s="256"/>
      <c r="J28" s="257" t="e">
        <f>K28+L28</f>
        <v>#REF!</v>
      </c>
      <c r="K28" s="256" t="e">
        <f t="shared" si="10"/>
        <v>#REF!</v>
      </c>
      <c r="L28" s="256" t="e">
        <f t="shared" si="10"/>
        <v>#REF!</v>
      </c>
      <c r="M28" s="256"/>
    </row>
    <row r="29" spans="2:16">
      <c r="B29" s="270"/>
      <c r="C29" s="271" t="s">
        <v>58</v>
      </c>
      <c r="D29" s="256" t="e">
        <f>'Кальк. корр.2019 (ДИ)'!#REF!</f>
        <v>#REF!</v>
      </c>
      <c r="E29" s="256" t="e">
        <f>'Кальк. корр.2019 (ДИ)'!#REF!</f>
        <v>#REF!</v>
      </c>
      <c r="F29" s="257" t="e">
        <f>G29+H29</f>
        <v>#REF!</v>
      </c>
      <c r="G29" s="256" t="e">
        <f>#REF!</f>
        <v>#REF!</v>
      </c>
      <c r="H29" s="256" t="e">
        <f>#REF!</f>
        <v>#REF!</v>
      </c>
      <c r="I29" s="256"/>
      <c r="J29" s="257" t="e">
        <f>K29+L29</f>
        <v>#REF!</v>
      </c>
      <c r="K29" s="256" t="e">
        <f t="shared" si="10"/>
        <v>#REF!</v>
      </c>
      <c r="L29" s="256" t="e">
        <f t="shared" si="10"/>
        <v>#REF!</v>
      </c>
      <c r="M29" s="256"/>
    </row>
    <row r="30" spans="2:16">
      <c r="B30" s="270"/>
      <c r="C30" s="272" t="s">
        <v>7</v>
      </c>
      <c r="D30" s="257" t="e">
        <f>D27+D28+D29</f>
        <v>#REF!</v>
      </c>
      <c r="E30" s="257" t="e">
        <f>E27+E28+E29</f>
        <v>#REF!</v>
      </c>
      <c r="F30" s="257" t="e">
        <f>G30+H30</f>
        <v>#REF!</v>
      </c>
      <c r="G30" s="257" t="e">
        <f>SUM(G27:G29)</f>
        <v>#REF!</v>
      </c>
      <c r="H30" s="257" t="e">
        <f>SUM(H27:H29)</f>
        <v>#REF!</v>
      </c>
      <c r="I30" s="257"/>
      <c r="J30" s="257" t="e">
        <f>K30+L30</f>
        <v>#REF!</v>
      </c>
      <c r="K30" s="257" t="e">
        <f>SUM(K27:K29)</f>
        <v>#REF!</v>
      </c>
      <c r="L30" s="257" t="e">
        <f>SUM(L27:L29)</f>
        <v>#REF!</v>
      </c>
      <c r="M30" s="257"/>
    </row>
    <row r="31" spans="2:16">
      <c r="B31" s="270"/>
      <c r="C31" s="272" t="s">
        <v>8</v>
      </c>
      <c r="D31" s="256" t="e">
        <f>D7*1000/12/D30</f>
        <v>#REF!</v>
      </c>
      <c r="E31" s="256" t="e">
        <f>E7*1000/12/E30</f>
        <v>#REF!</v>
      </c>
      <c r="F31" s="256" t="e">
        <f>F7*1000/12/F30</f>
        <v>#REF!</v>
      </c>
      <c r="G31" s="256" t="e">
        <f>ROUND(D31*(1/2+1/2*индексы!$E$8),2)</f>
        <v>#REF!</v>
      </c>
      <c r="H31" s="256" t="e">
        <f>G31</f>
        <v>#REF!</v>
      </c>
      <c r="I31" s="256"/>
      <c r="J31" s="256" t="e">
        <f>J7*1000/12/J30</f>
        <v>#REF!</v>
      </c>
      <c r="K31" s="256" t="e">
        <f>K7*1000/12/K30</f>
        <v>#REF!</v>
      </c>
      <c r="L31" s="256" t="e">
        <f>L7*1000/12/L30</f>
        <v>#REF!</v>
      </c>
      <c r="M31" s="256"/>
    </row>
    <row r="32" spans="2:16">
      <c r="D32"/>
      <c r="E32"/>
    </row>
    <row r="33" spans="3:7" ht="25.5">
      <c r="C33" s="262" t="s">
        <v>156</v>
      </c>
      <c r="D33" s="273" t="e">
        <f>#REF!/#REF!</f>
        <v>#REF!</v>
      </c>
      <c r="E33"/>
    </row>
    <row r="34" spans="3:7">
      <c r="C34" s="262" t="s">
        <v>157</v>
      </c>
      <c r="D34" s="273">
        <v>1.07</v>
      </c>
      <c r="E34"/>
    </row>
    <row r="35" spans="3:7" ht="25.5">
      <c r="C35" s="262" t="s">
        <v>163</v>
      </c>
      <c r="D35" s="256" t="e">
        <f>ROUND(D4*D33*D34,2)</f>
        <v>#REF!</v>
      </c>
      <c r="E35"/>
    </row>
    <row r="36" spans="3:7">
      <c r="C36" s="262" t="s">
        <v>158</v>
      </c>
      <c r="D36" s="273" t="e">
        <f>D35/F4</f>
        <v>#REF!</v>
      </c>
      <c r="E36" s="274"/>
    </row>
    <row r="37" spans="3:7">
      <c r="D37"/>
      <c r="E37"/>
    </row>
    <row r="38" spans="3:7">
      <c r="D38"/>
      <c r="E38"/>
      <c r="F38" t="s">
        <v>152</v>
      </c>
      <c r="G38">
        <v>50591.714285714283</v>
      </c>
    </row>
    <row r="39" spans="3:7">
      <c r="D39"/>
      <c r="E39"/>
    </row>
    <row r="40" spans="3:7">
      <c r="D40"/>
      <c r="E40"/>
    </row>
    <row r="41" spans="3:7">
      <c r="D41"/>
      <c r="E41"/>
    </row>
    <row r="42" spans="3:7">
      <c r="D42"/>
      <c r="E42"/>
    </row>
    <row r="43" spans="3:7">
      <c r="D43"/>
      <c r="E43"/>
    </row>
    <row r="44" spans="3:7">
      <c r="D44"/>
      <c r="E44"/>
    </row>
    <row r="45" spans="3:7">
      <c r="D45"/>
      <c r="E45"/>
    </row>
    <row r="46" spans="3:7">
      <c r="D46"/>
      <c r="E46"/>
    </row>
    <row r="47" spans="3:7">
      <c r="D47"/>
      <c r="E47"/>
    </row>
    <row r="48" spans="3:7">
      <c r="D48"/>
      <c r="E48"/>
    </row>
    <row r="49" spans="4:5">
      <c r="D49"/>
      <c r="E49"/>
    </row>
    <row r="50" spans="4:5">
      <c r="D50"/>
      <c r="E50"/>
    </row>
    <row r="51" spans="4:5">
      <c r="D51"/>
      <c r="E51"/>
    </row>
    <row r="52" spans="4:5">
      <c r="D52"/>
      <c r="E52"/>
    </row>
    <row r="53" spans="4:5">
      <c r="D53"/>
      <c r="E53"/>
    </row>
    <row r="54" spans="4:5">
      <c r="D54"/>
      <c r="E54"/>
    </row>
    <row r="55" spans="4:5">
      <c r="D55"/>
      <c r="E55"/>
    </row>
    <row r="56" spans="4:5">
      <c r="D56"/>
      <c r="E56"/>
    </row>
    <row r="57" spans="4:5">
      <c r="D57"/>
      <c r="E57"/>
    </row>
    <row r="58" spans="4:5">
      <c r="D58"/>
      <c r="E58"/>
    </row>
    <row r="59" spans="4:5">
      <c r="D59"/>
      <c r="E59"/>
    </row>
    <row r="60" spans="4:5">
      <c r="D60"/>
      <c r="E60"/>
    </row>
    <row r="61" spans="4:5">
      <c r="D61"/>
      <c r="E61"/>
    </row>
    <row r="62" spans="4:5">
      <c r="D62"/>
      <c r="E62"/>
    </row>
    <row r="63" spans="4:5">
      <c r="D63"/>
      <c r="E63"/>
    </row>
    <row r="64" spans="4:5">
      <c r="D64"/>
      <c r="E64"/>
    </row>
    <row r="65" spans="4:5">
      <c r="D65"/>
      <c r="E65"/>
    </row>
    <row r="66" spans="4:5">
      <c r="D66"/>
      <c r="E66"/>
    </row>
    <row r="67" spans="4:5">
      <c r="D67"/>
      <c r="E67"/>
    </row>
    <row r="68" spans="4:5">
      <c r="D68"/>
      <c r="E68"/>
    </row>
    <row r="69" spans="4:5">
      <c r="D69"/>
      <c r="E69"/>
    </row>
    <row r="70" spans="4:5">
      <c r="D70"/>
      <c r="E70"/>
    </row>
    <row r="71" spans="4:5">
      <c r="D71"/>
      <c r="E71"/>
    </row>
    <row r="72" spans="4:5">
      <c r="D72"/>
      <c r="E72"/>
    </row>
    <row r="73" spans="4:5">
      <c r="D73"/>
      <c r="E73"/>
    </row>
    <row r="74" spans="4:5">
      <c r="D74"/>
      <c r="E74"/>
    </row>
    <row r="75" spans="4:5">
      <c r="D75"/>
      <c r="E75"/>
    </row>
    <row r="76" spans="4:5">
      <c r="D76"/>
      <c r="E76"/>
    </row>
    <row r="77" spans="4:5">
      <c r="D77"/>
      <c r="E77"/>
    </row>
    <row r="78" spans="4:5">
      <c r="D78"/>
      <c r="E78"/>
    </row>
    <row r="79" spans="4:5">
      <c r="D79"/>
      <c r="E79"/>
    </row>
    <row r="80" spans="4:5">
      <c r="D80"/>
      <c r="E80"/>
    </row>
    <row r="81" spans="4:5">
      <c r="D81"/>
      <c r="E81"/>
    </row>
    <row r="82" spans="4:5">
      <c r="D82"/>
      <c r="E82"/>
    </row>
    <row r="83" spans="4:5">
      <c r="D83"/>
      <c r="E83"/>
    </row>
    <row r="84" spans="4:5">
      <c r="D84"/>
      <c r="E84"/>
    </row>
    <row r="85" spans="4:5">
      <c r="D85"/>
      <c r="E85"/>
    </row>
    <row r="86" spans="4:5">
      <c r="D86"/>
      <c r="E86"/>
    </row>
    <row r="87" spans="4:5">
      <c r="D87"/>
      <c r="E87"/>
    </row>
    <row r="88" spans="4:5">
      <c r="D88"/>
      <c r="E88"/>
    </row>
    <row r="89" spans="4:5">
      <c r="D89"/>
      <c r="E89"/>
    </row>
    <row r="90" spans="4:5">
      <c r="D90"/>
      <c r="E90"/>
    </row>
    <row r="91" spans="4:5">
      <c r="D91"/>
      <c r="E91"/>
    </row>
    <row r="92" spans="4:5">
      <c r="D92"/>
      <c r="E92"/>
    </row>
    <row r="93" spans="4:5">
      <c r="D93"/>
      <c r="E93"/>
    </row>
    <row r="94" spans="4:5">
      <c r="D94"/>
      <c r="E94"/>
    </row>
    <row r="95" spans="4:5">
      <c r="D95"/>
      <c r="E95"/>
    </row>
    <row r="96" spans="4:5">
      <c r="D96"/>
      <c r="E96"/>
    </row>
    <row r="97" spans="4:5">
      <c r="D97"/>
      <c r="E97"/>
    </row>
    <row r="98" spans="4:5">
      <c r="D98"/>
      <c r="E98"/>
    </row>
    <row r="99" spans="4:5">
      <c r="D99"/>
      <c r="E99"/>
    </row>
    <row r="100" spans="4:5">
      <c r="D100"/>
      <c r="E100"/>
    </row>
    <row r="101" spans="4:5">
      <c r="D101"/>
      <c r="E101"/>
    </row>
    <row r="102" spans="4:5">
      <c r="D102"/>
      <c r="E102"/>
    </row>
    <row r="103" spans="4:5">
      <c r="D103"/>
      <c r="E103"/>
    </row>
    <row r="104" spans="4:5">
      <c r="D104"/>
      <c r="E104"/>
    </row>
    <row r="105" spans="4:5">
      <c r="D105"/>
      <c r="E105"/>
    </row>
    <row r="106" spans="4:5">
      <c r="D106"/>
      <c r="E106"/>
    </row>
    <row r="107" spans="4:5">
      <c r="D107"/>
      <c r="E107"/>
    </row>
    <row r="108" spans="4:5">
      <c r="D108"/>
      <c r="E108"/>
    </row>
    <row r="109" spans="4:5">
      <c r="D109"/>
      <c r="E109"/>
    </row>
    <row r="110" spans="4:5">
      <c r="D110"/>
      <c r="E110"/>
    </row>
    <row r="111" spans="4:5">
      <c r="D111"/>
      <c r="E111"/>
    </row>
    <row r="112" spans="4:5">
      <c r="D112"/>
      <c r="E112"/>
    </row>
    <row r="113" spans="4:5">
      <c r="D113"/>
      <c r="E113"/>
    </row>
    <row r="114" spans="4:5">
      <c r="D114"/>
      <c r="E114"/>
    </row>
    <row r="115" spans="4:5">
      <c r="D115"/>
      <c r="E115"/>
    </row>
    <row r="116" spans="4:5">
      <c r="D116"/>
      <c r="E116"/>
    </row>
    <row r="117" spans="4:5">
      <c r="D117"/>
      <c r="E117"/>
    </row>
    <row r="118" spans="4:5">
      <c r="D118"/>
      <c r="E118"/>
    </row>
    <row r="119" spans="4:5">
      <c r="D119"/>
      <c r="E119"/>
    </row>
    <row r="120" spans="4:5">
      <c r="D120"/>
      <c r="E120"/>
    </row>
    <row r="121" spans="4:5">
      <c r="D121"/>
      <c r="E121"/>
    </row>
    <row r="122" spans="4:5">
      <c r="D122"/>
      <c r="E122"/>
    </row>
    <row r="123" spans="4:5">
      <c r="D123"/>
      <c r="E123"/>
    </row>
    <row r="124" spans="4:5">
      <c r="D124"/>
      <c r="E124"/>
    </row>
    <row r="125" spans="4:5">
      <c r="D125"/>
      <c r="E125"/>
    </row>
    <row r="126" spans="4:5">
      <c r="D126"/>
      <c r="E126"/>
    </row>
    <row r="127" spans="4:5">
      <c r="D127"/>
      <c r="E127"/>
    </row>
    <row r="128" spans="4:5">
      <c r="D128"/>
      <c r="E128"/>
    </row>
    <row r="129" spans="4:5">
      <c r="D129"/>
      <c r="E129"/>
    </row>
    <row r="130" spans="4:5">
      <c r="D130"/>
      <c r="E130"/>
    </row>
    <row r="131" spans="4:5">
      <c r="D131"/>
      <c r="E131"/>
    </row>
    <row r="132" spans="4:5">
      <c r="D132"/>
      <c r="E132"/>
    </row>
    <row r="133" spans="4:5">
      <c r="D133"/>
      <c r="E133"/>
    </row>
    <row r="134" spans="4:5">
      <c r="D134"/>
      <c r="E134"/>
    </row>
    <row r="135" spans="4:5">
      <c r="D135"/>
      <c r="E135"/>
    </row>
    <row r="136" spans="4:5">
      <c r="D136"/>
      <c r="E136"/>
    </row>
    <row r="137" spans="4:5">
      <c r="D137"/>
      <c r="E137"/>
    </row>
    <row r="138" spans="4:5">
      <c r="D138"/>
      <c r="E138"/>
    </row>
    <row r="139" spans="4:5">
      <c r="D139"/>
      <c r="E139"/>
    </row>
    <row r="140" spans="4:5">
      <c r="D140"/>
      <c r="E140"/>
    </row>
    <row r="141" spans="4:5">
      <c r="D141"/>
      <c r="E141"/>
    </row>
    <row r="142" spans="4:5">
      <c r="D142"/>
      <c r="E142"/>
    </row>
    <row r="143" spans="4:5">
      <c r="D143"/>
      <c r="E143"/>
    </row>
    <row r="144" spans="4:5">
      <c r="D144"/>
      <c r="E144"/>
    </row>
    <row r="145" spans="4:5">
      <c r="D145"/>
      <c r="E145"/>
    </row>
    <row r="146" spans="4:5">
      <c r="D146"/>
      <c r="E146"/>
    </row>
    <row r="147" spans="4:5">
      <c r="D147"/>
      <c r="E147"/>
    </row>
    <row r="148" spans="4:5">
      <c r="D148"/>
      <c r="E148"/>
    </row>
    <row r="149" spans="4:5">
      <c r="D149"/>
      <c r="E149"/>
    </row>
    <row r="150" spans="4:5">
      <c r="D150"/>
      <c r="E150"/>
    </row>
    <row r="151" spans="4:5">
      <c r="D151"/>
      <c r="E151"/>
    </row>
    <row r="152" spans="4:5">
      <c r="D152"/>
      <c r="E152"/>
    </row>
    <row r="153" spans="4:5">
      <c r="D153"/>
      <c r="E153"/>
    </row>
    <row r="154" spans="4:5">
      <c r="D154"/>
      <c r="E154"/>
    </row>
    <row r="155" spans="4:5">
      <c r="D155"/>
      <c r="E155"/>
    </row>
    <row r="156" spans="4:5">
      <c r="D156"/>
      <c r="E156"/>
    </row>
    <row r="157" spans="4:5">
      <c r="D157"/>
      <c r="E157"/>
    </row>
    <row r="158" spans="4:5">
      <c r="D158"/>
      <c r="E158"/>
    </row>
    <row r="159" spans="4:5">
      <c r="D159"/>
      <c r="E159"/>
    </row>
    <row r="160" spans="4:5">
      <c r="D160"/>
      <c r="E160"/>
    </row>
    <row r="161" spans="4:5">
      <c r="D161"/>
      <c r="E161"/>
    </row>
    <row r="162" spans="4:5">
      <c r="D162"/>
      <c r="E162"/>
    </row>
    <row r="163" spans="4:5">
      <c r="D163"/>
      <c r="E163"/>
    </row>
    <row r="164" spans="4:5">
      <c r="D164"/>
      <c r="E164"/>
    </row>
    <row r="165" spans="4:5">
      <c r="D165"/>
      <c r="E165"/>
    </row>
    <row r="166" spans="4:5">
      <c r="D166"/>
      <c r="E166"/>
    </row>
    <row r="167" spans="4:5">
      <c r="D167"/>
      <c r="E167"/>
    </row>
    <row r="168" spans="4:5">
      <c r="D168"/>
      <c r="E168"/>
    </row>
    <row r="169" spans="4:5">
      <c r="D169"/>
      <c r="E169"/>
    </row>
    <row r="170" spans="4:5">
      <c r="D170"/>
      <c r="E170"/>
    </row>
    <row r="171" spans="4:5">
      <c r="D171"/>
      <c r="E171"/>
    </row>
    <row r="172" spans="4:5">
      <c r="D172"/>
      <c r="E172"/>
    </row>
    <row r="173" spans="4:5">
      <c r="D173"/>
      <c r="E173"/>
    </row>
    <row r="174" spans="4:5">
      <c r="D174"/>
      <c r="E174"/>
    </row>
    <row r="175" spans="4:5">
      <c r="D175"/>
      <c r="E175"/>
    </row>
    <row r="176" spans="4:5">
      <c r="D176"/>
      <c r="E176"/>
    </row>
    <row r="177" spans="4:5">
      <c r="D177"/>
      <c r="E177"/>
    </row>
    <row r="178" spans="4:5">
      <c r="D178"/>
      <c r="E178"/>
    </row>
    <row r="179" spans="4:5">
      <c r="D179"/>
      <c r="E179"/>
    </row>
    <row r="180" spans="4:5">
      <c r="D180"/>
      <c r="E180"/>
    </row>
    <row r="181" spans="4:5">
      <c r="D181"/>
      <c r="E181"/>
    </row>
    <row r="182" spans="4:5">
      <c r="D182"/>
      <c r="E182"/>
    </row>
    <row r="183" spans="4:5">
      <c r="D183"/>
      <c r="E183"/>
    </row>
    <row r="184" spans="4:5">
      <c r="D184"/>
      <c r="E184"/>
    </row>
    <row r="185" spans="4:5">
      <c r="D185"/>
      <c r="E185"/>
    </row>
    <row r="186" spans="4:5">
      <c r="D186"/>
      <c r="E186"/>
    </row>
    <row r="187" spans="4:5">
      <c r="D187"/>
      <c r="E187"/>
    </row>
    <row r="188" spans="4:5">
      <c r="D188"/>
      <c r="E188"/>
    </row>
    <row r="189" spans="4:5">
      <c r="D189"/>
      <c r="E189"/>
    </row>
    <row r="190" spans="4:5">
      <c r="D190"/>
      <c r="E190"/>
    </row>
    <row r="191" spans="4:5">
      <c r="D191"/>
      <c r="E191"/>
    </row>
    <row r="192" spans="4:5">
      <c r="D192"/>
      <c r="E192"/>
    </row>
    <row r="193" spans="4:5">
      <c r="D193"/>
      <c r="E193"/>
    </row>
    <row r="194" spans="4:5">
      <c r="D194"/>
      <c r="E194"/>
    </row>
    <row r="195" spans="4:5">
      <c r="D195"/>
      <c r="E195"/>
    </row>
    <row r="196" spans="4:5">
      <c r="D196"/>
      <c r="E196"/>
    </row>
    <row r="197" spans="4:5">
      <c r="D197"/>
      <c r="E197"/>
    </row>
    <row r="198" spans="4:5">
      <c r="D198"/>
      <c r="E198"/>
    </row>
    <row r="199" spans="4:5">
      <c r="D199"/>
      <c r="E199"/>
    </row>
    <row r="200" spans="4:5">
      <c r="D200"/>
      <c r="E200"/>
    </row>
    <row r="201" spans="4:5">
      <c r="D201"/>
      <c r="E201"/>
    </row>
    <row r="202" spans="4:5">
      <c r="D202"/>
      <c r="E202"/>
    </row>
    <row r="203" spans="4:5">
      <c r="D203"/>
      <c r="E203"/>
    </row>
    <row r="204" spans="4:5">
      <c r="D204"/>
      <c r="E204"/>
    </row>
    <row r="205" spans="4:5">
      <c r="D205"/>
      <c r="E205"/>
    </row>
    <row r="206" spans="4:5">
      <c r="D206"/>
      <c r="E206"/>
    </row>
    <row r="207" spans="4:5">
      <c r="D207"/>
      <c r="E207"/>
    </row>
    <row r="208" spans="4:5">
      <c r="D208"/>
      <c r="E208"/>
    </row>
    <row r="209" spans="4:5">
      <c r="D209"/>
      <c r="E209"/>
    </row>
    <row r="210" spans="4:5">
      <c r="D210"/>
      <c r="E210"/>
    </row>
    <row r="211" spans="4:5">
      <c r="D211"/>
      <c r="E211"/>
    </row>
    <row r="212" spans="4:5">
      <c r="D212"/>
      <c r="E212"/>
    </row>
    <row r="213" spans="4:5">
      <c r="D213"/>
      <c r="E213"/>
    </row>
    <row r="214" spans="4:5">
      <c r="D214"/>
      <c r="E214"/>
    </row>
    <row r="215" spans="4:5">
      <c r="D215"/>
      <c r="E215"/>
    </row>
    <row r="216" spans="4:5">
      <c r="D216"/>
      <c r="E216"/>
    </row>
    <row r="217" spans="4:5">
      <c r="D217"/>
      <c r="E217"/>
    </row>
    <row r="218" spans="4:5">
      <c r="D218"/>
      <c r="E218"/>
    </row>
    <row r="219" spans="4:5">
      <c r="D219"/>
      <c r="E219"/>
    </row>
    <row r="220" spans="4:5">
      <c r="D220"/>
      <c r="E220"/>
    </row>
    <row r="221" spans="4:5">
      <c r="D221"/>
      <c r="E221"/>
    </row>
    <row r="222" spans="4:5">
      <c r="D222"/>
      <c r="E222"/>
    </row>
    <row r="223" spans="4:5">
      <c r="D223"/>
      <c r="E223"/>
    </row>
    <row r="224" spans="4:5">
      <c r="D224"/>
      <c r="E224"/>
    </row>
    <row r="225" spans="4:5">
      <c r="D225"/>
      <c r="E225"/>
    </row>
    <row r="226" spans="4:5">
      <c r="D226"/>
      <c r="E226"/>
    </row>
    <row r="227" spans="4:5">
      <c r="D227"/>
      <c r="E227"/>
    </row>
    <row r="228" spans="4:5">
      <c r="D228"/>
      <c r="E228"/>
    </row>
    <row r="229" spans="4:5">
      <c r="D229"/>
      <c r="E229"/>
    </row>
    <row r="230" spans="4:5">
      <c r="D230"/>
      <c r="E230"/>
    </row>
    <row r="231" spans="4:5">
      <c r="D231"/>
      <c r="E231"/>
    </row>
    <row r="232" spans="4:5">
      <c r="D232"/>
      <c r="E232"/>
    </row>
    <row r="233" spans="4:5">
      <c r="D233"/>
      <c r="E233"/>
    </row>
    <row r="234" spans="4:5">
      <c r="D234"/>
      <c r="E234"/>
    </row>
    <row r="235" spans="4:5">
      <c r="D235"/>
      <c r="E235"/>
    </row>
    <row r="236" spans="4:5">
      <c r="D236"/>
      <c r="E236"/>
    </row>
    <row r="237" spans="4:5">
      <c r="D237"/>
      <c r="E237"/>
    </row>
    <row r="238" spans="4:5">
      <c r="D238"/>
      <c r="E238"/>
    </row>
    <row r="239" spans="4:5">
      <c r="D239"/>
      <c r="E239"/>
    </row>
    <row r="240" spans="4:5">
      <c r="D240"/>
      <c r="E240"/>
    </row>
    <row r="241" spans="4:5">
      <c r="D241"/>
      <c r="E241"/>
    </row>
    <row r="242" spans="4:5">
      <c r="D242"/>
      <c r="E242"/>
    </row>
    <row r="243" spans="4:5">
      <c r="D243"/>
      <c r="E243"/>
    </row>
    <row r="244" spans="4:5">
      <c r="D244"/>
      <c r="E244"/>
    </row>
    <row r="245" spans="4:5">
      <c r="D245"/>
      <c r="E245"/>
    </row>
    <row r="246" spans="4:5">
      <c r="D246"/>
      <c r="E246"/>
    </row>
    <row r="247" spans="4:5">
      <c r="D247"/>
      <c r="E247"/>
    </row>
    <row r="248" spans="4:5">
      <c r="D248"/>
      <c r="E248"/>
    </row>
    <row r="249" spans="4:5">
      <c r="D249"/>
      <c r="E249"/>
    </row>
    <row r="250" spans="4:5">
      <c r="D250"/>
      <c r="E250"/>
    </row>
    <row r="251" spans="4:5">
      <c r="D251"/>
      <c r="E251"/>
    </row>
    <row r="252" spans="4:5">
      <c r="D252"/>
      <c r="E252"/>
    </row>
    <row r="253" spans="4:5">
      <c r="D253"/>
      <c r="E253"/>
    </row>
    <row r="254" spans="4:5">
      <c r="D254"/>
      <c r="E254"/>
    </row>
    <row r="255" spans="4:5">
      <c r="D255"/>
      <c r="E255"/>
    </row>
    <row r="256" spans="4:5">
      <c r="D256"/>
      <c r="E256"/>
    </row>
    <row r="257" spans="4:5">
      <c r="D257"/>
      <c r="E257"/>
    </row>
    <row r="258" spans="4:5">
      <c r="D258"/>
      <c r="E258"/>
    </row>
    <row r="259" spans="4:5">
      <c r="D259"/>
      <c r="E259"/>
    </row>
    <row r="260" spans="4:5">
      <c r="D260"/>
      <c r="E260"/>
    </row>
    <row r="261" spans="4:5">
      <c r="D261"/>
      <c r="E261"/>
    </row>
    <row r="262" spans="4:5">
      <c r="D262"/>
      <c r="E262"/>
    </row>
    <row r="263" spans="4:5">
      <c r="D263"/>
      <c r="E263"/>
    </row>
    <row r="264" spans="4:5">
      <c r="D264"/>
      <c r="E264"/>
    </row>
    <row r="265" spans="4:5">
      <c r="D265"/>
      <c r="E265"/>
    </row>
    <row r="266" spans="4:5">
      <c r="D266"/>
      <c r="E266"/>
    </row>
    <row r="267" spans="4:5">
      <c r="D267"/>
      <c r="E267"/>
    </row>
    <row r="268" spans="4:5">
      <c r="D268"/>
      <c r="E268"/>
    </row>
    <row r="269" spans="4:5">
      <c r="D269"/>
      <c r="E269"/>
    </row>
    <row r="270" spans="4:5">
      <c r="D270"/>
      <c r="E270"/>
    </row>
    <row r="271" spans="4:5">
      <c r="D271"/>
      <c r="E271"/>
    </row>
    <row r="272" spans="4:5">
      <c r="D272"/>
      <c r="E272"/>
    </row>
    <row r="273" spans="4:5">
      <c r="D273"/>
      <c r="E273"/>
    </row>
    <row r="274" spans="4:5">
      <c r="D274"/>
      <c r="E274"/>
    </row>
    <row r="275" spans="4:5">
      <c r="D275"/>
      <c r="E275"/>
    </row>
    <row r="276" spans="4:5">
      <c r="D276"/>
      <c r="E276"/>
    </row>
    <row r="277" spans="4:5">
      <c r="D277"/>
      <c r="E277"/>
    </row>
    <row r="278" spans="4:5">
      <c r="D278"/>
      <c r="E278"/>
    </row>
    <row r="279" spans="4:5">
      <c r="D279"/>
      <c r="E279"/>
    </row>
    <row r="280" spans="4:5">
      <c r="D280"/>
      <c r="E280"/>
    </row>
    <row r="281" spans="4:5">
      <c r="D281"/>
      <c r="E281"/>
    </row>
    <row r="282" spans="4:5">
      <c r="D282"/>
      <c r="E282"/>
    </row>
    <row r="283" spans="4:5">
      <c r="D283"/>
      <c r="E283"/>
    </row>
    <row r="284" spans="4:5">
      <c r="D284"/>
      <c r="E284"/>
    </row>
    <row r="285" spans="4:5">
      <c r="D285"/>
      <c r="E285"/>
    </row>
    <row r="286" spans="4:5">
      <c r="D286"/>
      <c r="E286"/>
    </row>
    <row r="287" spans="4:5">
      <c r="D287"/>
      <c r="E287"/>
    </row>
    <row r="288" spans="4:5">
      <c r="D288"/>
      <c r="E288"/>
    </row>
    <row r="289" spans="4:5">
      <c r="D289"/>
      <c r="E289"/>
    </row>
    <row r="290" spans="4:5">
      <c r="D290"/>
      <c r="E290"/>
    </row>
    <row r="291" spans="4:5">
      <c r="D291"/>
      <c r="E291"/>
    </row>
    <row r="292" spans="4:5">
      <c r="D292"/>
      <c r="E292"/>
    </row>
    <row r="293" spans="4:5">
      <c r="D293"/>
      <c r="E293"/>
    </row>
    <row r="294" spans="4:5">
      <c r="D294"/>
      <c r="E294"/>
    </row>
    <row r="295" spans="4:5">
      <c r="D295"/>
      <c r="E295"/>
    </row>
    <row r="296" spans="4:5">
      <c r="D296"/>
      <c r="E296"/>
    </row>
    <row r="297" spans="4:5">
      <c r="D297"/>
      <c r="E297"/>
    </row>
    <row r="298" spans="4:5">
      <c r="D298"/>
      <c r="E298"/>
    </row>
    <row r="299" spans="4:5">
      <c r="D299"/>
      <c r="E299"/>
    </row>
    <row r="300" spans="4:5">
      <c r="D300"/>
      <c r="E300"/>
    </row>
    <row r="301" spans="4:5">
      <c r="D301"/>
      <c r="E301"/>
    </row>
    <row r="302" spans="4:5">
      <c r="D302"/>
      <c r="E302"/>
    </row>
    <row r="303" spans="4:5">
      <c r="D303"/>
      <c r="E303"/>
    </row>
    <row r="304" spans="4:5">
      <c r="D304"/>
      <c r="E304"/>
    </row>
    <row r="305" spans="4:5">
      <c r="D305"/>
      <c r="E305"/>
    </row>
    <row r="306" spans="4:5">
      <c r="D306"/>
      <c r="E306"/>
    </row>
    <row r="307" spans="4:5">
      <c r="D307"/>
      <c r="E307"/>
    </row>
    <row r="308" spans="4:5">
      <c r="D308"/>
      <c r="E308"/>
    </row>
    <row r="309" spans="4:5">
      <c r="D309"/>
      <c r="E309"/>
    </row>
    <row r="310" spans="4:5">
      <c r="D310"/>
      <c r="E310"/>
    </row>
    <row r="311" spans="4:5">
      <c r="D311"/>
      <c r="E311"/>
    </row>
    <row r="312" spans="4:5">
      <c r="D312"/>
      <c r="E312"/>
    </row>
    <row r="313" spans="4:5">
      <c r="D313"/>
      <c r="E313"/>
    </row>
    <row r="314" spans="4:5">
      <c r="D314"/>
      <c r="E314"/>
    </row>
    <row r="315" spans="4:5">
      <c r="D315"/>
      <c r="E315"/>
    </row>
    <row r="316" spans="4:5">
      <c r="D316"/>
      <c r="E316"/>
    </row>
    <row r="317" spans="4:5">
      <c r="D317"/>
      <c r="E317"/>
    </row>
    <row r="318" spans="4:5">
      <c r="D318"/>
      <c r="E318"/>
    </row>
    <row r="319" spans="4:5">
      <c r="D319"/>
      <c r="E319"/>
    </row>
    <row r="320" spans="4:5">
      <c r="D320"/>
      <c r="E320"/>
    </row>
    <row r="321" spans="4:5">
      <c r="D321"/>
      <c r="E321"/>
    </row>
    <row r="322" spans="4:5">
      <c r="D322"/>
      <c r="E322"/>
    </row>
    <row r="323" spans="4:5">
      <c r="D323"/>
      <c r="E323"/>
    </row>
    <row r="324" spans="4:5">
      <c r="D324"/>
      <c r="E324"/>
    </row>
    <row r="325" spans="4:5">
      <c r="D325"/>
      <c r="E325"/>
    </row>
    <row r="326" spans="4:5">
      <c r="D326"/>
      <c r="E326"/>
    </row>
    <row r="327" spans="4:5">
      <c r="D327"/>
      <c r="E327"/>
    </row>
    <row r="328" spans="4:5">
      <c r="D328"/>
      <c r="E328"/>
    </row>
    <row r="329" spans="4:5">
      <c r="D329"/>
      <c r="E329"/>
    </row>
    <row r="330" spans="4:5">
      <c r="D330"/>
      <c r="E330"/>
    </row>
    <row r="331" spans="4:5">
      <c r="D331"/>
      <c r="E331"/>
    </row>
    <row r="332" spans="4:5">
      <c r="D332"/>
      <c r="E332"/>
    </row>
    <row r="333" spans="4:5">
      <c r="D333"/>
      <c r="E333"/>
    </row>
    <row r="334" spans="4:5">
      <c r="D334"/>
      <c r="E334"/>
    </row>
    <row r="335" spans="4:5">
      <c r="D335"/>
      <c r="E335"/>
    </row>
    <row r="336" spans="4:5">
      <c r="D336"/>
      <c r="E336"/>
    </row>
    <row r="337" spans="4:5">
      <c r="D337"/>
      <c r="E337"/>
    </row>
    <row r="338" spans="4:5">
      <c r="D338"/>
      <c r="E338"/>
    </row>
    <row r="339" spans="4:5">
      <c r="D339"/>
      <c r="E339"/>
    </row>
    <row r="340" spans="4:5">
      <c r="D340"/>
      <c r="E340"/>
    </row>
    <row r="341" spans="4:5">
      <c r="D341"/>
      <c r="E341"/>
    </row>
    <row r="342" spans="4:5">
      <c r="D342"/>
      <c r="E342"/>
    </row>
    <row r="343" spans="4:5">
      <c r="D343"/>
      <c r="E343"/>
    </row>
    <row r="344" spans="4:5">
      <c r="D344"/>
      <c r="E344"/>
    </row>
    <row r="345" spans="4:5">
      <c r="D345"/>
      <c r="E345"/>
    </row>
    <row r="346" spans="4:5">
      <c r="D346"/>
      <c r="E346"/>
    </row>
    <row r="347" spans="4:5">
      <c r="D347"/>
      <c r="E347"/>
    </row>
    <row r="348" spans="4:5">
      <c r="D348"/>
      <c r="E348"/>
    </row>
    <row r="349" spans="4:5">
      <c r="D349"/>
      <c r="E349"/>
    </row>
    <row r="350" spans="4:5">
      <c r="D350"/>
      <c r="E350"/>
    </row>
    <row r="351" spans="4:5">
      <c r="D351"/>
      <c r="E351"/>
    </row>
    <row r="352" spans="4:5">
      <c r="D352"/>
      <c r="E352"/>
    </row>
    <row r="353" spans="4:5">
      <c r="D353"/>
      <c r="E353"/>
    </row>
    <row r="354" spans="4:5">
      <c r="D354"/>
      <c r="E354"/>
    </row>
    <row r="355" spans="4:5">
      <c r="D355"/>
      <c r="E355"/>
    </row>
    <row r="356" spans="4:5">
      <c r="D356"/>
      <c r="E356"/>
    </row>
    <row r="357" spans="4:5">
      <c r="D357"/>
      <c r="E357"/>
    </row>
    <row r="358" spans="4:5">
      <c r="D358"/>
      <c r="E358"/>
    </row>
    <row r="359" spans="4:5">
      <c r="D359"/>
      <c r="E359"/>
    </row>
    <row r="360" spans="4:5">
      <c r="D360"/>
      <c r="E360"/>
    </row>
    <row r="361" spans="4:5">
      <c r="D361"/>
      <c r="E361"/>
    </row>
    <row r="362" spans="4:5">
      <c r="D362"/>
      <c r="E362"/>
    </row>
    <row r="363" spans="4:5">
      <c r="D363"/>
      <c r="E363"/>
    </row>
    <row r="364" spans="4:5">
      <c r="D364"/>
      <c r="E364"/>
    </row>
    <row r="365" spans="4:5">
      <c r="D365"/>
      <c r="E365"/>
    </row>
    <row r="366" spans="4:5">
      <c r="D366"/>
      <c r="E366"/>
    </row>
    <row r="367" spans="4:5">
      <c r="D367"/>
      <c r="E367"/>
    </row>
    <row r="368" spans="4:5">
      <c r="D368"/>
      <c r="E368"/>
    </row>
    <row r="369" spans="4:5">
      <c r="D369"/>
      <c r="E369"/>
    </row>
    <row r="370" spans="4:5">
      <c r="D370"/>
      <c r="E370"/>
    </row>
    <row r="371" spans="4:5">
      <c r="D371"/>
      <c r="E371"/>
    </row>
    <row r="372" spans="4:5">
      <c r="D372"/>
      <c r="E372"/>
    </row>
    <row r="373" spans="4:5">
      <c r="D373"/>
      <c r="E373"/>
    </row>
    <row r="374" spans="4:5">
      <c r="D374"/>
      <c r="E374"/>
    </row>
    <row r="375" spans="4:5">
      <c r="D375"/>
      <c r="E375"/>
    </row>
    <row r="376" spans="4:5">
      <c r="D376"/>
      <c r="E376"/>
    </row>
    <row r="377" spans="4:5">
      <c r="D377"/>
      <c r="E377"/>
    </row>
    <row r="378" spans="4:5">
      <c r="D378"/>
      <c r="E378"/>
    </row>
    <row r="379" spans="4:5">
      <c r="D379"/>
      <c r="E379"/>
    </row>
    <row r="380" spans="4:5">
      <c r="D380"/>
      <c r="E380"/>
    </row>
    <row r="381" spans="4:5">
      <c r="D381"/>
      <c r="E381"/>
    </row>
    <row r="382" spans="4:5">
      <c r="D382"/>
      <c r="E382"/>
    </row>
    <row r="383" spans="4:5">
      <c r="D383"/>
      <c r="E383"/>
    </row>
    <row r="384" spans="4:5">
      <c r="D384"/>
      <c r="E384"/>
    </row>
    <row r="385" spans="4:5">
      <c r="D385"/>
      <c r="E385"/>
    </row>
    <row r="386" spans="4:5">
      <c r="D386"/>
      <c r="E386"/>
    </row>
    <row r="387" spans="4:5">
      <c r="D387"/>
      <c r="E387"/>
    </row>
    <row r="388" spans="4:5">
      <c r="D388"/>
      <c r="E388"/>
    </row>
    <row r="389" spans="4:5">
      <c r="D389"/>
      <c r="E389"/>
    </row>
    <row r="390" spans="4:5">
      <c r="D390"/>
      <c r="E390"/>
    </row>
    <row r="391" spans="4:5">
      <c r="D391"/>
      <c r="E391"/>
    </row>
    <row r="392" spans="4:5">
      <c r="D392"/>
      <c r="E392"/>
    </row>
    <row r="393" spans="4:5">
      <c r="D393"/>
      <c r="E393"/>
    </row>
    <row r="394" spans="4:5">
      <c r="D394"/>
      <c r="E394"/>
    </row>
    <row r="395" spans="4:5">
      <c r="D395"/>
      <c r="E395"/>
    </row>
    <row r="396" spans="4:5">
      <c r="D396"/>
      <c r="E396"/>
    </row>
    <row r="397" spans="4:5">
      <c r="D397"/>
      <c r="E397"/>
    </row>
    <row r="398" spans="4:5">
      <c r="D398"/>
      <c r="E398"/>
    </row>
    <row r="399" spans="4:5">
      <c r="D399"/>
      <c r="E399"/>
    </row>
    <row r="400" spans="4:5">
      <c r="D400"/>
      <c r="E400"/>
    </row>
    <row r="401" spans="4:5">
      <c r="D401"/>
      <c r="E401"/>
    </row>
    <row r="402" spans="4:5">
      <c r="D402"/>
      <c r="E402"/>
    </row>
    <row r="403" spans="4:5">
      <c r="D403"/>
      <c r="E403"/>
    </row>
    <row r="404" spans="4:5">
      <c r="D404"/>
      <c r="E404"/>
    </row>
    <row r="405" spans="4:5">
      <c r="D405"/>
      <c r="E405"/>
    </row>
    <row r="406" spans="4:5">
      <c r="D406"/>
      <c r="E406"/>
    </row>
    <row r="407" spans="4:5">
      <c r="D407"/>
      <c r="E407"/>
    </row>
    <row r="408" spans="4:5">
      <c r="D408"/>
      <c r="E408"/>
    </row>
    <row r="409" spans="4:5">
      <c r="D409"/>
      <c r="E409"/>
    </row>
    <row r="410" spans="4:5">
      <c r="D410"/>
      <c r="E410"/>
    </row>
    <row r="411" spans="4:5">
      <c r="D411"/>
      <c r="E411"/>
    </row>
    <row r="412" spans="4:5">
      <c r="D412"/>
      <c r="E412"/>
    </row>
    <row r="413" spans="4:5">
      <c r="D413"/>
      <c r="E413"/>
    </row>
    <row r="414" spans="4:5">
      <c r="D414"/>
      <c r="E414"/>
    </row>
    <row r="415" spans="4:5">
      <c r="D415"/>
      <c r="E415"/>
    </row>
    <row r="416" spans="4:5">
      <c r="D416"/>
      <c r="E416"/>
    </row>
    <row r="417" spans="4:5">
      <c r="D417"/>
      <c r="E417"/>
    </row>
    <row r="418" spans="4:5">
      <c r="D418"/>
      <c r="E418"/>
    </row>
    <row r="419" spans="4:5">
      <c r="D419"/>
      <c r="E419"/>
    </row>
    <row r="420" spans="4:5">
      <c r="D420"/>
      <c r="E420"/>
    </row>
    <row r="421" spans="4:5">
      <c r="D421"/>
      <c r="E421"/>
    </row>
    <row r="422" spans="4:5">
      <c r="D422"/>
      <c r="E422"/>
    </row>
    <row r="423" spans="4:5">
      <c r="D423"/>
      <c r="E423"/>
    </row>
    <row r="424" spans="4:5">
      <c r="D424"/>
      <c r="E424"/>
    </row>
    <row r="425" spans="4:5">
      <c r="D425"/>
      <c r="E425"/>
    </row>
    <row r="426" spans="4:5">
      <c r="D426"/>
      <c r="E426"/>
    </row>
    <row r="427" spans="4:5">
      <c r="D427"/>
      <c r="E427"/>
    </row>
    <row r="428" spans="4:5">
      <c r="D428"/>
      <c r="E428"/>
    </row>
    <row r="429" spans="4:5">
      <c r="D429"/>
      <c r="E429"/>
    </row>
    <row r="430" spans="4:5">
      <c r="D430"/>
      <c r="E430"/>
    </row>
    <row r="431" spans="4:5">
      <c r="D431"/>
      <c r="E431"/>
    </row>
    <row r="432" spans="4:5">
      <c r="D432"/>
      <c r="E432"/>
    </row>
    <row r="433" spans="4:5">
      <c r="D433"/>
      <c r="E433"/>
    </row>
    <row r="434" spans="4:5">
      <c r="D434"/>
      <c r="E434"/>
    </row>
    <row r="435" spans="4:5">
      <c r="D435"/>
      <c r="E435"/>
    </row>
    <row r="436" spans="4:5">
      <c r="D436"/>
      <c r="E436"/>
    </row>
    <row r="437" spans="4:5">
      <c r="D437"/>
      <c r="E437"/>
    </row>
    <row r="438" spans="4:5">
      <c r="D438"/>
      <c r="E438"/>
    </row>
    <row r="439" spans="4:5">
      <c r="D439"/>
      <c r="E439"/>
    </row>
    <row r="440" spans="4:5">
      <c r="D440"/>
      <c r="E440"/>
    </row>
    <row r="441" spans="4:5">
      <c r="D441"/>
      <c r="E441"/>
    </row>
    <row r="442" spans="4:5">
      <c r="D442"/>
      <c r="E442"/>
    </row>
    <row r="443" spans="4:5">
      <c r="D443"/>
      <c r="E443"/>
    </row>
    <row r="444" spans="4:5">
      <c r="D444"/>
      <c r="E444"/>
    </row>
    <row r="445" spans="4:5">
      <c r="D445"/>
      <c r="E445"/>
    </row>
    <row r="446" spans="4:5">
      <c r="D446"/>
      <c r="E446"/>
    </row>
    <row r="447" spans="4:5">
      <c r="D447"/>
      <c r="E447"/>
    </row>
    <row r="448" spans="4:5">
      <c r="D448"/>
      <c r="E448"/>
    </row>
    <row r="449" spans="4:5">
      <c r="D449"/>
      <c r="E449"/>
    </row>
    <row r="450" spans="4:5">
      <c r="D450"/>
      <c r="E450"/>
    </row>
    <row r="451" spans="4:5">
      <c r="D451"/>
      <c r="E451"/>
    </row>
    <row r="452" spans="4:5">
      <c r="D452"/>
      <c r="E452"/>
    </row>
    <row r="453" spans="4:5">
      <c r="D453"/>
      <c r="E453"/>
    </row>
    <row r="454" spans="4:5">
      <c r="D454"/>
      <c r="E454"/>
    </row>
    <row r="455" spans="4:5">
      <c r="D455"/>
      <c r="E455"/>
    </row>
    <row r="456" spans="4:5">
      <c r="D456"/>
      <c r="E456"/>
    </row>
    <row r="457" spans="4:5">
      <c r="D457"/>
      <c r="E457"/>
    </row>
    <row r="458" spans="4:5">
      <c r="D458"/>
      <c r="E458"/>
    </row>
    <row r="459" spans="4:5">
      <c r="D459"/>
      <c r="E459"/>
    </row>
    <row r="460" spans="4:5">
      <c r="D460"/>
      <c r="E460"/>
    </row>
    <row r="461" spans="4:5">
      <c r="D461"/>
      <c r="E461"/>
    </row>
    <row r="462" spans="4:5">
      <c r="D462"/>
      <c r="E462"/>
    </row>
    <row r="463" spans="4:5">
      <c r="D463"/>
      <c r="E463"/>
    </row>
    <row r="464" spans="4:5">
      <c r="D464"/>
      <c r="E464"/>
    </row>
    <row r="465" spans="4:5">
      <c r="D465"/>
      <c r="E465"/>
    </row>
    <row r="466" spans="4:5">
      <c r="D466"/>
      <c r="E466"/>
    </row>
    <row r="467" spans="4:5">
      <c r="D467"/>
      <c r="E467"/>
    </row>
    <row r="468" spans="4:5">
      <c r="D468"/>
      <c r="E468"/>
    </row>
    <row r="469" spans="4:5">
      <c r="D469"/>
      <c r="E469"/>
    </row>
    <row r="470" spans="4:5">
      <c r="D470"/>
      <c r="E470"/>
    </row>
    <row r="471" spans="4:5">
      <c r="D471"/>
      <c r="E471"/>
    </row>
    <row r="472" spans="4:5">
      <c r="D472"/>
      <c r="E472"/>
    </row>
    <row r="473" spans="4:5">
      <c r="D473"/>
      <c r="E473"/>
    </row>
    <row r="474" spans="4:5">
      <c r="D474"/>
      <c r="E474"/>
    </row>
    <row r="475" spans="4:5">
      <c r="D475"/>
      <c r="E475"/>
    </row>
    <row r="476" spans="4:5">
      <c r="D476"/>
      <c r="E476"/>
    </row>
    <row r="477" spans="4:5">
      <c r="D477"/>
      <c r="E477"/>
    </row>
    <row r="478" spans="4:5">
      <c r="D478"/>
      <c r="E478"/>
    </row>
    <row r="479" spans="4:5">
      <c r="D479"/>
      <c r="E479"/>
    </row>
    <row r="480" spans="4:5">
      <c r="D480"/>
      <c r="E480"/>
    </row>
    <row r="481" spans="4:5">
      <c r="D481"/>
      <c r="E481"/>
    </row>
    <row r="482" spans="4:5">
      <c r="D482"/>
      <c r="E482"/>
    </row>
    <row r="483" spans="4:5">
      <c r="D483"/>
      <c r="E483"/>
    </row>
    <row r="484" spans="4:5">
      <c r="D484"/>
      <c r="E484"/>
    </row>
    <row r="485" spans="4:5">
      <c r="D485"/>
      <c r="E485"/>
    </row>
    <row r="486" spans="4:5">
      <c r="D486"/>
      <c r="E486"/>
    </row>
    <row r="487" spans="4:5">
      <c r="D487"/>
      <c r="E487"/>
    </row>
    <row r="488" spans="4:5">
      <c r="D488"/>
      <c r="E488"/>
    </row>
    <row r="489" spans="4:5">
      <c r="D489"/>
      <c r="E489"/>
    </row>
    <row r="490" spans="4:5">
      <c r="D490"/>
      <c r="E490"/>
    </row>
    <row r="491" spans="4:5">
      <c r="D491"/>
      <c r="E491"/>
    </row>
    <row r="492" spans="4:5">
      <c r="D492"/>
      <c r="E492"/>
    </row>
    <row r="493" spans="4:5">
      <c r="D493"/>
      <c r="E493"/>
    </row>
    <row r="494" spans="4:5">
      <c r="D494"/>
      <c r="E494"/>
    </row>
    <row r="495" spans="4:5">
      <c r="D495"/>
      <c r="E495"/>
    </row>
    <row r="496" spans="4:5">
      <c r="D496"/>
      <c r="E496"/>
    </row>
    <row r="497" spans="4:5">
      <c r="D497"/>
      <c r="E497"/>
    </row>
    <row r="498" spans="4:5">
      <c r="D498"/>
      <c r="E498"/>
    </row>
    <row r="499" spans="4:5">
      <c r="D499"/>
      <c r="E499"/>
    </row>
    <row r="500" spans="4:5">
      <c r="D500"/>
      <c r="E500"/>
    </row>
    <row r="501" spans="4:5">
      <c r="D501"/>
      <c r="E501"/>
    </row>
    <row r="502" spans="4:5">
      <c r="D502"/>
      <c r="E502"/>
    </row>
    <row r="503" spans="4:5">
      <c r="D503"/>
      <c r="E503"/>
    </row>
    <row r="504" spans="4:5">
      <c r="D504"/>
      <c r="E504"/>
    </row>
    <row r="505" spans="4:5">
      <c r="D505"/>
      <c r="E505"/>
    </row>
    <row r="506" spans="4:5">
      <c r="D506"/>
      <c r="E506"/>
    </row>
    <row r="507" spans="4:5">
      <c r="D507"/>
      <c r="E507"/>
    </row>
    <row r="508" spans="4:5">
      <c r="D508"/>
      <c r="E508"/>
    </row>
    <row r="509" spans="4:5">
      <c r="D509"/>
      <c r="E509"/>
    </row>
    <row r="510" spans="4:5">
      <c r="D510"/>
      <c r="E510"/>
    </row>
    <row r="511" spans="4:5">
      <c r="D511"/>
      <c r="E511"/>
    </row>
    <row r="512" spans="4:5">
      <c r="D512"/>
      <c r="E512"/>
    </row>
    <row r="513" spans="4:5">
      <c r="D513"/>
      <c r="E513"/>
    </row>
    <row r="514" spans="4:5">
      <c r="D514"/>
      <c r="E514"/>
    </row>
    <row r="515" spans="4:5">
      <c r="D515"/>
      <c r="E515"/>
    </row>
    <row r="516" spans="4:5">
      <c r="D516"/>
      <c r="E516"/>
    </row>
    <row r="517" spans="4:5">
      <c r="D517"/>
      <c r="E517"/>
    </row>
    <row r="518" spans="4:5">
      <c r="D518"/>
      <c r="E518"/>
    </row>
    <row r="519" spans="4:5">
      <c r="D519"/>
      <c r="E519"/>
    </row>
    <row r="520" spans="4:5">
      <c r="D520"/>
      <c r="E520"/>
    </row>
    <row r="521" spans="4:5">
      <c r="D521"/>
      <c r="E521"/>
    </row>
    <row r="522" spans="4:5">
      <c r="D522"/>
      <c r="E522"/>
    </row>
    <row r="523" spans="4:5">
      <c r="D523"/>
      <c r="E523"/>
    </row>
    <row r="524" spans="4:5">
      <c r="D524"/>
      <c r="E524"/>
    </row>
    <row r="525" spans="4:5">
      <c r="D525"/>
      <c r="E525"/>
    </row>
    <row r="526" spans="4:5">
      <c r="D526"/>
      <c r="E526"/>
    </row>
    <row r="527" spans="4:5">
      <c r="D527"/>
      <c r="E527"/>
    </row>
    <row r="528" spans="4:5">
      <c r="D528"/>
      <c r="E528"/>
    </row>
    <row r="529" spans="4:5">
      <c r="D529"/>
      <c r="E529"/>
    </row>
    <row r="530" spans="4:5">
      <c r="D530"/>
      <c r="E530"/>
    </row>
    <row r="531" spans="4:5">
      <c r="D531"/>
      <c r="E531"/>
    </row>
    <row r="532" spans="4:5">
      <c r="D532"/>
      <c r="E532"/>
    </row>
    <row r="533" spans="4:5">
      <c r="D533"/>
      <c r="E533"/>
    </row>
    <row r="534" spans="4:5">
      <c r="D534"/>
      <c r="E534"/>
    </row>
    <row r="535" spans="4:5">
      <c r="D535"/>
      <c r="E535"/>
    </row>
    <row r="536" spans="4:5">
      <c r="D536"/>
      <c r="E536"/>
    </row>
    <row r="537" spans="4:5">
      <c r="D537"/>
      <c r="E537"/>
    </row>
    <row r="538" spans="4:5">
      <c r="D538"/>
      <c r="E538"/>
    </row>
    <row r="539" spans="4:5">
      <c r="D539"/>
      <c r="E539"/>
    </row>
    <row r="540" spans="4:5">
      <c r="D540"/>
      <c r="E540"/>
    </row>
    <row r="541" spans="4:5">
      <c r="D541"/>
      <c r="E541"/>
    </row>
    <row r="542" spans="4:5">
      <c r="D542"/>
      <c r="E542"/>
    </row>
    <row r="543" spans="4:5">
      <c r="D543"/>
      <c r="E543"/>
    </row>
    <row r="544" spans="4:5">
      <c r="D544"/>
      <c r="E544"/>
    </row>
    <row r="545" spans="4:5">
      <c r="D545"/>
      <c r="E545"/>
    </row>
    <row r="546" spans="4:5">
      <c r="D546"/>
      <c r="E546"/>
    </row>
    <row r="547" spans="4:5">
      <c r="D547"/>
      <c r="E547"/>
    </row>
    <row r="548" spans="4:5">
      <c r="D548"/>
      <c r="E548"/>
    </row>
    <row r="549" spans="4:5">
      <c r="D549"/>
      <c r="E549"/>
    </row>
    <row r="550" spans="4:5">
      <c r="D550"/>
      <c r="E550"/>
    </row>
    <row r="551" spans="4:5">
      <c r="D551"/>
      <c r="E551"/>
    </row>
    <row r="552" spans="4:5">
      <c r="D552"/>
      <c r="E552"/>
    </row>
    <row r="553" spans="4:5">
      <c r="D553"/>
      <c r="E553"/>
    </row>
    <row r="554" spans="4:5">
      <c r="D554"/>
      <c r="E554"/>
    </row>
    <row r="555" spans="4:5">
      <c r="D555"/>
      <c r="E555"/>
    </row>
    <row r="556" spans="4:5">
      <c r="D556"/>
      <c r="E556"/>
    </row>
    <row r="557" spans="4:5">
      <c r="D557"/>
      <c r="E557"/>
    </row>
    <row r="558" spans="4:5">
      <c r="D558"/>
      <c r="E558"/>
    </row>
    <row r="559" spans="4:5">
      <c r="D559"/>
      <c r="E559"/>
    </row>
    <row r="560" spans="4:5">
      <c r="D560"/>
      <c r="E560"/>
    </row>
    <row r="561" spans="4:5">
      <c r="D561"/>
      <c r="E561"/>
    </row>
    <row r="562" spans="4:5">
      <c r="D562"/>
      <c r="E562"/>
    </row>
    <row r="563" spans="4:5">
      <c r="D563"/>
      <c r="E563"/>
    </row>
    <row r="564" spans="4:5">
      <c r="D564"/>
      <c r="E564"/>
    </row>
    <row r="565" spans="4:5">
      <c r="D565"/>
      <c r="E565"/>
    </row>
    <row r="566" spans="4:5">
      <c r="D566"/>
      <c r="E566"/>
    </row>
    <row r="567" spans="4:5">
      <c r="D567"/>
      <c r="E567"/>
    </row>
    <row r="568" spans="4:5">
      <c r="D568"/>
      <c r="E568"/>
    </row>
    <row r="569" spans="4:5">
      <c r="D569"/>
      <c r="E569"/>
    </row>
    <row r="570" spans="4:5">
      <c r="D570"/>
      <c r="E570"/>
    </row>
    <row r="571" spans="4:5">
      <c r="D571"/>
      <c r="E571"/>
    </row>
    <row r="572" spans="4:5">
      <c r="D572"/>
      <c r="E572"/>
    </row>
    <row r="573" spans="4:5">
      <c r="D573"/>
      <c r="E573"/>
    </row>
    <row r="574" spans="4:5">
      <c r="D574"/>
      <c r="E574"/>
    </row>
    <row r="575" spans="4:5">
      <c r="D575"/>
      <c r="E575"/>
    </row>
    <row r="576" spans="4:5">
      <c r="D576"/>
      <c r="E576"/>
    </row>
    <row r="577" spans="4:5">
      <c r="D577"/>
      <c r="E577"/>
    </row>
    <row r="578" spans="4:5">
      <c r="D578"/>
      <c r="E578"/>
    </row>
    <row r="579" spans="4:5">
      <c r="D579"/>
      <c r="E579"/>
    </row>
    <row r="580" spans="4:5">
      <c r="D580"/>
      <c r="E580"/>
    </row>
    <row r="581" spans="4:5">
      <c r="D581"/>
      <c r="E581"/>
    </row>
    <row r="582" spans="4:5">
      <c r="D582"/>
      <c r="E582"/>
    </row>
    <row r="583" spans="4:5">
      <c r="D583"/>
      <c r="E583"/>
    </row>
    <row r="584" spans="4:5">
      <c r="D584"/>
      <c r="E584"/>
    </row>
    <row r="585" spans="4:5">
      <c r="D585"/>
      <c r="E585"/>
    </row>
    <row r="586" spans="4:5">
      <c r="D586"/>
      <c r="E586"/>
    </row>
    <row r="587" spans="4:5">
      <c r="D587"/>
      <c r="E587"/>
    </row>
    <row r="588" spans="4:5">
      <c r="D588"/>
      <c r="E588"/>
    </row>
    <row r="589" spans="4:5">
      <c r="D589"/>
      <c r="E589"/>
    </row>
    <row r="590" spans="4:5">
      <c r="D590"/>
      <c r="E590"/>
    </row>
    <row r="591" spans="4:5">
      <c r="D591"/>
      <c r="E591"/>
    </row>
    <row r="592" spans="4:5">
      <c r="D592"/>
      <c r="E592"/>
    </row>
    <row r="593" spans="4:5">
      <c r="D593"/>
      <c r="E593"/>
    </row>
    <row r="594" spans="4:5">
      <c r="D594"/>
      <c r="E594"/>
    </row>
    <row r="595" spans="4:5">
      <c r="D595"/>
      <c r="E595"/>
    </row>
    <row r="596" spans="4:5">
      <c r="D596"/>
      <c r="E596"/>
    </row>
    <row r="597" spans="4:5">
      <c r="D597"/>
      <c r="E597"/>
    </row>
    <row r="598" spans="4:5">
      <c r="D598"/>
      <c r="E598"/>
    </row>
    <row r="599" spans="4:5">
      <c r="D599"/>
      <c r="E599"/>
    </row>
    <row r="600" spans="4:5">
      <c r="D600"/>
      <c r="E600"/>
    </row>
    <row r="601" spans="4:5">
      <c r="D601"/>
      <c r="E601"/>
    </row>
    <row r="602" spans="4:5">
      <c r="D602"/>
      <c r="E602"/>
    </row>
    <row r="603" spans="4:5">
      <c r="D603"/>
      <c r="E603"/>
    </row>
    <row r="604" spans="4:5">
      <c r="D604"/>
      <c r="E604"/>
    </row>
    <row r="605" spans="4:5">
      <c r="D605"/>
      <c r="E605"/>
    </row>
    <row r="606" spans="4:5">
      <c r="D606"/>
      <c r="E606"/>
    </row>
    <row r="607" spans="4:5">
      <c r="D607"/>
      <c r="E607"/>
    </row>
    <row r="608" spans="4:5">
      <c r="D608"/>
      <c r="E608"/>
    </row>
    <row r="609" spans="4:5">
      <c r="D609"/>
      <c r="E609"/>
    </row>
    <row r="610" spans="4:5">
      <c r="D610"/>
      <c r="E610"/>
    </row>
    <row r="611" spans="4:5">
      <c r="D611"/>
      <c r="E611"/>
    </row>
    <row r="612" spans="4:5">
      <c r="D612"/>
      <c r="E612"/>
    </row>
    <row r="613" spans="4:5">
      <c r="D613"/>
      <c r="E613"/>
    </row>
    <row r="614" spans="4:5">
      <c r="D614"/>
      <c r="E614"/>
    </row>
    <row r="615" spans="4:5">
      <c r="D615"/>
      <c r="E615"/>
    </row>
    <row r="616" spans="4:5">
      <c r="D616"/>
      <c r="E616"/>
    </row>
    <row r="617" spans="4:5">
      <c r="D617"/>
      <c r="E617"/>
    </row>
    <row r="618" spans="4:5">
      <c r="D618"/>
      <c r="E618"/>
    </row>
    <row r="619" spans="4:5">
      <c r="D619"/>
      <c r="E619"/>
    </row>
    <row r="620" spans="4:5">
      <c r="D620"/>
      <c r="E620"/>
    </row>
    <row r="621" spans="4:5">
      <c r="D621"/>
      <c r="E621"/>
    </row>
    <row r="622" spans="4:5">
      <c r="D622"/>
      <c r="E622"/>
    </row>
    <row r="623" spans="4:5">
      <c r="D623"/>
      <c r="E623"/>
    </row>
    <row r="624" spans="4:5">
      <c r="D624"/>
      <c r="E624"/>
    </row>
    <row r="625" spans="4:5">
      <c r="D625"/>
      <c r="E625"/>
    </row>
    <row r="626" spans="4:5">
      <c r="D626"/>
      <c r="E626"/>
    </row>
    <row r="627" spans="4:5">
      <c r="D627"/>
      <c r="E627"/>
    </row>
    <row r="628" spans="4:5">
      <c r="D628"/>
      <c r="E628"/>
    </row>
    <row r="629" spans="4:5">
      <c r="D629"/>
      <c r="E629"/>
    </row>
    <row r="630" spans="4:5">
      <c r="D630"/>
      <c r="E630"/>
    </row>
    <row r="631" spans="4:5">
      <c r="D631"/>
      <c r="E631"/>
    </row>
    <row r="632" spans="4:5">
      <c r="D632"/>
      <c r="E632"/>
    </row>
    <row r="633" spans="4:5">
      <c r="D633"/>
      <c r="E633"/>
    </row>
    <row r="634" spans="4:5">
      <c r="D634"/>
      <c r="E634"/>
    </row>
    <row r="635" spans="4:5">
      <c r="D635"/>
      <c r="E635"/>
    </row>
    <row r="636" spans="4:5">
      <c r="D636"/>
      <c r="E636"/>
    </row>
    <row r="637" spans="4:5">
      <c r="D637"/>
      <c r="E637"/>
    </row>
    <row r="638" spans="4:5">
      <c r="D638"/>
      <c r="E638"/>
    </row>
    <row r="639" spans="4:5">
      <c r="D639"/>
      <c r="E639"/>
    </row>
    <row r="640" spans="4:5">
      <c r="D640"/>
      <c r="E640"/>
    </row>
    <row r="641" spans="4:5">
      <c r="D641"/>
      <c r="E641"/>
    </row>
    <row r="642" spans="4:5">
      <c r="D642"/>
      <c r="E642"/>
    </row>
    <row r="643" spans="4:5">
      <c r="D643"/>
      <c r="E643"/>
    </row>
    <row r="644" spans="4:5">
      <c r="D644"/>
      <c r="E644"/>
    </row>
    <row r="645" spans="4:5">
      <c r="D645"/>
      <c r="E645"/>
    </row>
    <row r="646" spans="4:5">
      <c r="D646"/>
      <c r="E646"/>
    </row>
    <row r="647" spans="4:5">
      <c r="D647"/>
      <c r="E647"/>
    </row>
    <row r="648" spans="4:5">
      <c r="D648"/>
      <c r="E648"/>
    </row>
    <row r="649" spans="4:5">
      <c r="D649"/>
      <c r="E649"/>
    </row>
    <row r="650" spans="4:5">
      <c r="D650"/>
      <c r="E650"/>
    </row>
    <row r="651" spans="4:5">
      <c r="D651"/>
      <c r="E651"/>
    </row>
    <row r="652" spans="4:5">
      <c r="D652"/>
      <c r="E652"/>
    </row>
    <row r="653" spans="4:5">
      <c r="D653"/>
      <c r="E653"/>
    </row>
    <row r="654" spans="4:5">
      <c r="D654"/>
      <c r="E654"/>
    </row>
    <row r="655" spans="4:5">
      <c r="D655"/>
      <c r="E655"/>
    </row>
    <row r="656" spans="4:5">
      <c r="D656"/>
      <c r="E656"/>
    </row>
    <row r="657" spans="4:5">
      <c r="D657"/>
      <c r="E657"/>
    </row>
    <row r="658" spans="4:5">
      <c r="D658"/>
      <c r="E658"/>
    </row>
    <row r="659" spans="4:5">
      <c r="D659"/>
      <c r="E659"/>
    </row>
    <row r="660" spans="4:5">
      <c r="D660"/>
      <c r="E660"/>
    </row>
    <row r="661" spans="4:5">
      <c r="D661"/>
      <c r="E661"/>
    </row>
    <row r="662" spans="4:5">
      <c r="D662"/>
      <c r="E662"/>
    </row>
    <row r="663" spans="4:5">
      <c r="D663"/>
      <c r="E663"/>
    </row>
    <row r="664" spans="4:5">
      <c r="D664"/>
      <c r="E664"/>
    </row>
    <row r="665" spans="4:5">
      <c r="D665"/>
      <c r="E665"/>
    </row>
    <row r="666" spans="4:5">
      <c r="D666"/>
      <c r="E666"/>
    </row>
    <row r="667" spans="4:5">
      <c r="D667"/>
      <c r="E667"/>
    </row>
    <row r="668" spans="4:5">
      <c r="D668"/>
      <c r="E668"/>
    </row>
    <row r="669" spans="4:5">
      <c r="D669"/>
      <c r="E669"/>
    </row>
    <row r="670" spans="4:5">
      <c r="D670"/>
      <c r="E670"/>
    </row>
    <row r="671" spans="4:5">
      <c r="D671"/>
      <c r="E671"/>
    </row>
    <row r="672" spans="4:5">
      <c r="D672"/>
      <c r="E672"/>
    </row>
    <row r="673" spans="4:5">
      <c r="D673"/>
      <c r="E673"/>
    </row>
    <row r="674" spans="4:5">
      <c r="D674"/>
      <c r="E674"/>
    </row>
    <row r="675" spans="4:5">
      <c r="D675"/>
      <c r="E675"/>
    </row>
    <row r="676" spans="4:5">
      <c r="D676"/>
      <c r="E676"/>
    </row>
    <row r="677" spans="4:5">
      <c r="D677"/>
      <c r="E677"/>
    </row>
    <row r="678" spans="4:5">
      <c r="D678"/>
      <c r="E678"/>
    </row>
    <row r="679" spans="4:5">
      <c r="D679"/>
      <c r="E679"/>
    </row>
    <row r="680" spans="4:5">
      <c r="D680"/>
      <c r="E680"/>
    </row>
    <row r="681" spans="4:5">
      <c r="D681"/>
      <c r="E681"/>
    </row>
    <row r="682" spans="4:5">
      <c r="D682"/>
      <c r="E682"/>
    </row>
    <row r="683" spans="4:5">
      <c r="D683"/>
      <c r="E683"/>
    </row>
    <row r="684" spans="4:5">
      <c r="D684"/>
      <c r="E684"/>
    </row>
    <row r="685" spans="4:5">
      <c r="D685"/>
      <c r="E685"/>
    </row>
    <row r="686" spans="4:5">
      <c r="D686"/>
      <c r="E686"/>
    </row>
    <row r="687" spans="4:5">
      <c r="D687"/>
      <c r="E687"/>
    </row>
    <row r="688" spans="4:5">
      <c r="D688"/>
      <c r="E688"/>
    </row>
    <row r="689" spans="4:5">
      <c r="D689"/>
      <c r="E689"/>
    </row>
    <row r="690" spans="4:5">
      <c r="D690"/>
      <c r="E690"/>
    </row>
    <row r="691" spans="4:5">
      <c r="D691"/>
      <c r="E691"/>
    </row>
    <row r="692" spans="4:5">
      <c r="D692"/>
      <c r="E692"/>
    </row>
    <row r="693" spans="4:5">
      <c r="D693"/>
      <c r="E693"/>
    </row>
    <row r="694" spans="4:5">
      <c r="D694"/>
      <c r="E694"/>
    </row>
    <row r="695" spans="4:5">
      <c r="D695"/>
      <c r="E695"/>
    </row>
    <row r="696" spans="4:5">
      <c r="D696"/>
      <c r="E696"/>
    </row>
    <row r="697" spans="4:5">
      <c r="D697"/>
      <c r="E697"/>
    </row>
    <row r="698" spans="4:5">
      <c r="D698"/>
      <c r="E698"/>
    </row>
    <row r="699" spans="4:5">
      <c r="D699"/>
      <c r="E699"/>
    </row>
    <row r="700" spans="4:5">
      <c r="D700"/>
      <c r="E700"/>
    </row>
    <row r="701" spans="4:5">
      <c r="D701"/>
      <c r="E701"/>
    </row>
    <row r="702" spans="4:5">
      <c r="D702"/>
      <c r="E702"/>
    </row>
    <row r="703" spans="4:5">
      <c r="D703"/>
      <c r="E703"/>
    </row>
    <row r="704" spans="4:5">
      <c r="D704"/>
      <c r="E704"/>
    </row>
    <row r="705" spans="4:5">
      <c r="D705"/>
      <c r="E705"/>
    </row>
    <row r="706" spans="4:5">
      <c r="D706"/>
      <c r="E706"/>
    </row>
    <row r="707" spans="4:5">
      <c r="D707"/>
      <c r="E707"/>
    </row>
    <row r="708" spans="4:5">
      <c r="D708"/>
      <c r="E708"/>
    </row>
    <row r="709" spans="4:5">
      <c r="D709"/>
      <c r="E709"/>
    </row>
    <row r="710" spans="4:5">
      <c r="D710"/>
      <c r="E710"/>
    </row>
    <row r="711" spans="4:5">
      <c r="D711"/>
      <c r="E711"/>
    </row>
    <row r="712" spans="4:5">
      <c r="D712"/>
      <c r="E712"/>
    </row>
    <row r="713" spans="4:5">
      <c r="D713"/>
      <c r="E713"/>
    </row>
    <row r="714" spans="4:5">
      <c r="D714"/>
      <c r="E714"/>
    </row>
    <row r="715" spans="4:5">
      <c r="D715"/>
      <c r="E715"/>
    </row>
    <row r="716" spans="4:5">
      <c r="D716"/>
      <c r="E716"/>
    </row>
    <row r="717" spans="4:5">
      <c r="D717"/>
      <c r="E717"/>
    </row>
    <row r="718" spans="4:5">
      <c r="D718"/>
      <c r="E718"/>
    </row>
    <row r="719" spans="4:5">
      <c r="D719"/>
      <c r="E719"/>
    </row>
    <row r="720" spans="4:5">
      <c r="D720"/>
      <c r="E720"/>
    </row>
    <row r="721" spans="4:5">
      <c r="D721"/>
      <c r="E721"/>
    </row>
    <row r="722" spans="4:5">
      <c r="D722"/>
      <c r="E722"/>
    </row>
    <row r="723" spans="4:5">
      <c r="D723"/>
      <c r="E723"/>
    </row>
    <row r="724" spans="4:5">
      <c r="D724"/>
      <c r="E724"/>
    </row>
    <row r="725" spans="4:5">
      <c r="D725"/>
      <c r="E725"/>
    </row>
    <row r="726" spans="4:5">
      <c r="D726"/>
      <c r="E726"/>
    </row>
    <row r="727" spans="4:5">
      <c r="D727"/>
      <c r="E727"/>
    </row>
    <row r="728" spans="4:5">
      <c r="D728"/>
      <c r="E728"/>
    </row>
    <row r="729" spans="4:5">
      <c r="D729"/>
      <c r="E729"/>
    </row>
    <row r="730" spans="4:5">
      <c r="D730"/>
      <c r="E730"/>
    </row>
    <row r="731" spans="4:5">
      <c r="D731"/>
      <c r="E731"/>
    </row>
    <row r="732" spans="4:5">
      <c r="D732"/>
      <c r="E732"/>
    </row>
    <row r="733" spans="4:5">
      <c r="D733"/>
      <c r="E733"/>
    </row>
    <row r="734" spans="4:5">
      <c r="D734"/>
      <c r="E734"/>
    </row>
    <row r="735" spans="4:5">
      <c r="D735"/>
      <c r="E735"/>
    </row>
    <row r="736" spans="4:5">
      <c r="D736"/>
      <c r="E736"/>
    </row>
    <row r="737" spans="4:5">
      <c r="D737"/>
      <c r="E737"/>
    </row>
    <row r="738" spans="4:5">
      <c r="D738"/>
      <c r="E738"/>
    </row>
    <row r="739" spans="4:5">
      <c r="D739"/>
      <c r="E739"/>
    </row>
    <row r="740" spans="4:5">
      <c r="D740"/>
      <c r="E740"/>
    </row>
    <row r="741" spans="4:5">
      <c r="D741"/>
      <c r="E741"/>
    </row>
    <row r="742" spans="4:5">
      <c r="D742"/>
      <c r="E742"/>
    </row>
    <row r="743" spans="4:5">
      <c r="D743"/>
      <c r="E743"/>
    </row>
    <row r="744" spans="4:5">
      <c r="D744"/>
      <c r="E744"/>
    </row>
    <row r="745" spans="4:5">
      <c r="D745"/>
      <c r="E745"/>
    </row>
    <row r="746" spans="4:5">
      <c r="D746"/>
      <c r="E746"/>
    </row>
    <row r="747" spans="4:5">
      <c r="D747"/>
      <c r="E747"/>
    </row>
    <row r="748" spans="4:5">
      <c r="D748"/>
      <c r="E748"/>
    </row>
    <row r="749" spans="4:5">
      <c r="D749"/>
      <c r="E749"/>
    </row>
    <row r="750" spans="4:5">
      <c r="D750"/>
      <c r="E750"/>
    </row>
    <row r="751" spans="4:5">
      <c r="D751"/>
      <c r="E751"/>
    </row>
    <row r="752" spans="4:5">
      <c r="D752"/>
      <c r="E752"/>
    </row>
    <row r="753" spans="4:5">
      <c r="D753"/>
      <c r="E753"/>
    </row>
    <row r="754" spans="4:5">
      <c r="D754"/>
      <c r="E754"/>
    </row>
    <row r="755" spans="4:5">
      <c r="D755"/>
      <c r="E755"/>
    </row>
    <row r="756" spans="4:5">
      <c r="D756"/>
      <c r="E756"/>
    </row>
    <row r="757" spans="4:5">
      <c r="D757"/>
      <c r="E757"/>
    </row>
    <row r="758" spans="4:5">
      <c r="D758"/>
      <c r="E758"/>
    </row>
    <row r="759" spans="4:5">
      <c r="D759"/>
      <c r="E759"/>
    </row>
    <row r="760" spans="4:5">
      <c r="D760"/>
      <c r="E760"/>
    </row>
    <row r="761" spans="4:5">
      <c r="D761"/>
      <c r="E761"/>
    </row>
    <row r="762" spans="4:5">
      <c r="D762"/>
      <c r="E762"/>
    </row>
    <row r="763" spans="4:5">
      <c r="D763"/>
      <c r="E763"/>
    </row>
    <row r="764" spans="4:5">
      <c r="D764"/>
      <c r="E764"/>
    </row>
    <row r="765" spans="4:5">
      <c r="D765"/>
      <c r="E765"/>
    </row>
    <row r="766" spans="4:5">
      <c r="D766"/>
      <c r="E766"/>
    </row>
    <row r="767" spans="4:5">
      <c r="D767"/>
      <c r="E767"/>
    </row>
    <row r="768" spans="4:5">
      <c r="D768"/>
      <c r="E768"/>
    </row>
    <row r="769" spans="4:5">
      <c r="D769"/>
      <c r="E769"/>
    </row>
    <row r="770" spans="4:5">
      <c r="D770"/>
      <c r="E770"/>
    </row>
    <row r="771" spans="4:5">
      <c r="D771"/>
      <c r="E771"/>
    </row>
    <row r="772" spans="4:5">
      <c r="D772"/>
      <c r="E772"/>
    </row>
    <row r="773" spans="4:5">
      <c r="D773"/>
      <c r="E773"/>
    </row>
    <row r="774" spans="4:5">
      <c r="D774"/>
      <c r="E774"/>
    </row>
    <row r="775" spans="4:5">
      <c r="D775"/>
      <c r="E775"/>
    </row>
    <row r="776" spans="4:5">
      <c r="D776"/>
      <c r="E776"/>
    </row>
    <row r="777" spans="4:5">
      <c r="D777"/>
      <c r="E777"/>
    </row>
    <row r="778" spans="4:5">
      <c r="D778"/>
      <c r="E778"/>
    </row>
    <row r="779" spans="4:5">
      <c r="D779"/>
      <c r="E779"/>
    </row>
    <row r="780" spans="4:5">
      <c r="D780"/>
      <c r="E780"/>
    </row>
    <row r="781" spans="4:5">
      <c r="D781"/>
      <c r="E781"/>
    </row>
    <row r="782" spans="4:5">
      <c r="D782"/>
      <c r="E782"/>
    </row>
    <row r="783" spans="4:5">
      <c r="D783"/>
      <c r="E783"/>
    </row>
    <row r="784" spans="4:5">
      <c r="D784"/>
      <c r="E784"/>
    </row>
    <row r="785" spans="4:5">
      <c r="D785"/>
      <c r="E785"/>
    </row>
    <row r="786" spans="4:5">
      <c r="D786"/>
      <c r="E786"/>
    </row>
    <row r="787" spans="4:5">
      <c r="D787"/>
      <c r="E787"/>
    </row>
    <row r="788" spans="4:5">
      <c r="D788"/>
      <c r="E788"/>
    </row>
    <row r="789" spans="4:5">
      <c r="D789"/>
      <c r="E789"/>
    </row>
    <row r="790" spans="4:5">
      <c r="D790"/>
      <c r="E790"/>
    </row>
    <row r="791" spans="4:5">
      <c r="D791"/>
      <c r="E791"/>
    </row>
    <row r="792" spans="4:5">
      <c r="D792"/>
      <c r="E792"/>
    </row>
    <row r="793" spans="4:5">
      <c r="D793"/>
      <c r="E793"/>
    </row>
    <row r="794" spans="4:5">
      <c r="D794"/>
      <c r="E794"/>
    </row>
    <row r="795" spans="4:5">
      <c r="D795"/>
      <c r="E795"/>
    </row>
    <row r="796" spans="4:5">
      <c r="D796"/>
      <c r="E796"/>
    </row>
    <row r="797" spans="4:5">
      <c r="D797"/>
      <c r="E797"/>
    </row>
    <row r="798" spans="4:5">
      <c r="D798"/>
      <c r="E798"/>
    </row>
    <row r="799" spans="4:5">
      <c r="D799"/>
      <c r="E799"/>
    </row>
    <row r="800" spans="4:5">
      <c r="D800"/>
      <c r="E800"/>
    </row>
    <row r="801" spans="4:5">
      <c r="D801"/>
      <c r="E801"/>
    </row>
    <row r="802" spans="4:5">
      <c r="D802"/>
      <c r="E802"/>
    </row>
    <row r="803" spans="4:5">
      <c r="D803"/>
      <c r="E803"/>
    </row>
    <row r="804" spans="4:5">
      <c r="D804"/>
      <c r="E804"/>
    </row>
    <row r="805" spans="4:5">
      <c r="D805"/>
      <c r="E805"/>
    </row>
    <row r="806" spans="4:5">
      <c r="D806"/>
      <c r="E806"/>
    </row>
    <row r="807" spans="4:5">
      <c r="D807"/>
      <c r="E807"/>
    </row>
    <row r="808" spans="4:5">
      <c r="D808"/>
      <c r="E808"/>
    </row>
    <row r="809" spans="4:5">
      <c r="D809"/>
      <c r="E809"/>
    </row>
    <row r="810" spans="4:5">
      <c r="D810"/>
      <c r="E810"/>
    </row>
    <row r="811" spans="4:5">
      <c r="D811"/>
      <c r="E811"/>
    </row>
    <row r="812" spans="4:5">
      <c r="D812"/>
      <c r="E812"/>
    </row>
    <row r="813" spans="4:5">
      <c r="D813"/>
      <c r="E813"/>
    </row>
    <row r="814" spans="4:5">
      <c r="D814"/>
      <c r="E814"/>
    </row>
    <row r="815" spans="4:5">
      <c r="D815"/>
      <c r="E815"/>
    </row>
    <row r="816" spans="4:5">
      <c r="D816"/>
      <c r="E816"/>
    </row>
    <row r="817" spans="4:5">
      <c r="D817"/>
      <c r="E817"/>
    </row>
    <row r="818" spans="4:5">
      <c r="D818"/>
      <c r="E818"/>
    </row>
    <row r="819" spans="4:5">
      <c r="D819"/>
      <c r="E819"/>
    </row>
    <row r="820" spans="4:5">
      <c r="D820"/>
      <c r="E820"/>
    </row>
    <row r="821" spans="4:5">
      <c r="D821"/>
      <c r="E821"/>
    </row>
    <row r="822" spans="4:5">
      <c r="D822"/>
      <c r="E822"/>
    </row>
    <row r="823" spans="4:5">
      <c r="D823"/>
      <c r="E823"/>
    </row>
    <row r="824" spans="4:5">
      <c r="D824"/>
      <c r="E824"/>
    </row>
    <row r="825" spans="4:5">
      <c r="D825"/>
      <c r="E825"/>
    </row>
    <row r="826" spans="4:5">
      <c r="D826"/>
      <c r="E826"/>
    </row>
    <row r="827" spans="4:5">
      <c r="D827"/>
      <c r="E827"/>
    </row>
    <row r="828" spans="4:5">
      <c r="D828"/>
      <c r="E828"/>
    </row>
    <row r="829" spans="4:5">
      <c r="D829"/>
      <c r="E829"/>
    </row>
    <row r="830" spans="4:5">
      <c r="D830"/>
      <c r="E830"/>
    </row>
    <row r="831" spans="4:5">
      <c r="D831"/>
      <c r="E831"/>
    </row>
    <row r="832" spans="4:5">
      <c r="D832"/>
      <c r="E832"/>
    </row>
    <row r="833" spans="4:5">
      <c r="D833"/>
      <c r="E833"/>
    </row>
    <row r="834" spans="4:5">
      <c r="D834"/>
      <c r="E834"/>
    </row>
    <row r="835" spans="4:5">
      <c r="D835"/>
      <c r="E835"/>
    </row>
    <row r="836" spans="4:5">
      <c r="D836"/>
      <c r="E836"/>
    </row>
    <row r="837" spans="4:5">
      <c r="D837"/>
      <c r="E837"/>
    </row>
    <row r="838" spans="4:5">
      <c r="D838"/>
      <c r="E838"/>
    </row>
    <row r="839" spans="4:5">
      <c r="D839"/>
      <c r="E839"/>
    </row>
    <row r="840" spans="4:5">
      <c r="D840"/>
      <c r="E840"/>
    </row>
    <row r="841" spans="4:5">
      <c r="D841"/>
      <c r="E841"/>
    </row>
    <row r="842" spans="4:5">
      <c r="D842"/>
      <c r="E842"/>
    </row>
    <row r="843" spans="4:5">
      <c r="D843"/>
      <c r="E843"/>
    </row>
    <row r="844" spans="4:5">
      <c r="D844"/>
      <c r="E844"/>
    </row>
    <row r="845" spans="4:5">
      <c r="D845"/>
      <c r="E845"/>
    </row>
    <row r="846" spans="4:5">
      <c r="D846"/>
      <c r="E846"/>
    </row>
    <row r="847" spans="4:5">
      <c r="D847"/>
      <c r="E847"/>
    </row>
    <row r="848" spans="4:5">
      <c r="D848"/>
      <c r="E848"/>
    </row>
    <row r="849" spans="4:5">
      <c r="D849"/>
      <c r="E849"/>
    </row>
    <row r="850" spans="4:5">
      <c r="D850"/>
      <c r="E850"/>
    </row>
    <row r="851" spans="4:5">
      <c r="D851"/>
      <c r="E851"/>
    </row>
    <row r="852" spans="4:5">
      <c r="D852"/>
      <c r="E852"/>
    </row>
    <row r="853" spans="4:5">
      <c r="D853"/>
      <c r="E853"/>
    </row>
    <row r="854" spans="4:5">
      <c r="D854"/>
      <c r="E854"/>
    </row>
    <row r="855" spans="4:5">
      <c r="D855"/>
      <c r="E855"/>
    </row>
    <row r="856" spans="4:5">
      <c r="D856"/>
      <c r="E856"/>
    </row>
    <row r="857" spans="4:5">
      <c r="D857"/>
      <c r="E857"/>
    </row>
    <row r="858" spans="4:5">
      <c r="D858"/>
      <c r="E858"/>
    </row>
    <row r="859" spans="4:5">
      <c r="D859"/>
      <c r="E859"/>
    </row>
    <row r="860" spans="4:5">
      <c r="D860"/>
      <c r="E860"/>
    </row>
    <row r="861" spans="4:5">
      <c r="D861"/>
      <c r="E861"/>
    </row>
    <row r="862" spans="4:5">
      <c r="D862"/>
      <c r="E862"/>
    </row>
    <row r="863" spans="4:5">
      <c r="D863"/>
      <c r="E863"/>
    </row>
    <row r="864" spans="4:5">
      <c r="D864"/>
      <c r="E864"/>
    </row>
    <row r="865" spans="4:5">
      <c r="D865"/>
      <c r="E865"/>
    </row>
    <row r="866" spans="4:5">
      <c r="D866"/>
      <c r="E866"/>
    </row>
    <row r="867" spans="4:5">
      <c r="D867"/>
      <c r="E867"/>
    </row>
    <row r="868" spans="4:5">
      <c r="D868"/>
      <c r="E868"/>
    </row>
    <row r="869" spans="4:5">
      <c r="D869"/>
      <c r="E869"/>
    </row>
    <row r="870" spans="4:5">
      <c r="D870"/>
      <c r="E870"/>
    </row>
    <row r="871" spans="4:5">
      <c r="D871"/>
      <c r="E871"/>
    </row>
    <row r="872" spans="4:5">
      <c r="D872"/>
      <c r="E872"/>
    </row>
    <row r="873" spans="4:5">
      <c r="D873"/>
      <c r="E873"/>
    </row>
    <row r="874" spans="4:5">
      <c r="D874"/>
      <c r="E874"/>
    </row>
    <row r="875" spans="4:5">
      <c r="D875"/>
      <c r="E875"/>
    </row>
    <row r="876" spans="4:5">
      <c r="D876"/>
      <c r="E876"/>
    </row>
    <row r="877" spans="4:5">
      <c r="D877"/>
      <c r="E877"/>
    </row>
    <row r="878" spans="4:5">
      <c r="D878"/>
      <c r="E878"/>
    </row>
    <row r="879" spans="4:5">
      <c r="D879"/>
      <c r="E879"/>
    </row>
    <row r="880" spans="4:5">
      <c r="D880"/>
      <c r="E880"/>
    </row>
    <row r="881" spans="4:5">
      <c r="D881"/>
      <c r="E881"/>
    </row>
    <row r="882" spans="4:5">
      <c r="D882"/>
      <c r="E882"/>
    </row>
    <row r="883" spans="4:5">
      <c r="D883"/>
      <c r="E883"/>
    </row>
    <row r="884" spans="4:5">
      <c r="D884"/>
      <c r="E884"/>
    </row>
    <row r="885" spans="4:5">
      <c r="D885"/>
      <c r="E885"/>
    </row>
    <row r="886" spans="4:5">
      <c r="D886"/>
      <c r="E886"/>
    </row>
    <row r="887" spans="4:5">
      <c r="D887"/>
      <c r="E887"/>
    </row>
    <row r="888" spans="4:5">
      <c r="D888"/>
      <c r="E888"/>
    </row>
    <row r="889" spans="4:5">
      <c r="D889"/>
      <c r="E889"/>
    </row>
    <row r="890" spans="4:5">
      <c r="D890"/>
      <c r="E890"/>
    </row>
    <row r="891" spans="4:5">
      <c r="D891"/>
      <c r="E891"/>
    </row>
    <row r="892" spans="4:5">
      <c r="D892"/>
      <c r="E892"/>
    </row>
    <row r="893" spans="4:5">
      <c r="D893"/>
      <c r="E893"/>
    </row>
    <row r="894" spans="4:5">
      <c r="D894"/>
      <c r="E894"/>
    </row>
    <row r="895" spans="4:5">
      <c r="D895"/>
      <c r="E895"/>
    </row>
    <row r="896" spans="4:5">
      <c r="D896"/>
      <c r="E896"/>
    </row>
    <row r="897" spans="4:5">
      <c r="D897"/>
      <c r="E897"/>
    </row>
    <row r="898" spans="4:5">
      <c r="D898"/>
      <c r="E898"/>
    </row>
    <row r="899" spans="4:5">
      <c r="D899"/>
      <c r="E899"/>
    </row>
    <row r="900" spans="4:5">
      <c r="D900"/>
      <c r="E900"/>
    </row>
    <row r="901" spans="4:5">
      <c r="D901"/>
      <c r="E901"/>
    </row>
    <row r="902" spans="4:5">
      <c r="D902"/>
      <c r="E902"/>
    </row>
    <row r="903" spans="4:5">
      <c r="D903"/>
      <c r="E903"/>
    </row>
    <row r="904" spans="4:5">
      <c r="D904"/>
      <c r="E904"/>
    </row>
    <row r="905" spans="4:5">
      <c r="D905"/>
      <c r="E905"/>
    </row>
    <row r="906" spans="4:5">
      <c r="D906"/>
      <c r="E906"/>
    </row>
    <row r="907" spans="4:5">
      <c r="D907"/>
      <c r="E907"/>
    </row>
    <row r="908" spans="4:5">
      <c r="D908"/>
      <c r="E908"/>
    </row>
    <row r="909" spans="4:5">
      <c r="D909"/>
      <c r="E909"/>
    </row>
    <row r="910" spans="4:5">
      <c r="D910"/>
      <c r="E910"/>
    </row>
    <row r="911" spans="4:5">
      <c r="D911"/>
      <c r="E911"/>
    </row>
    <row r="912" spans="4:5">
      <c r="D912"/>
      <c r="E912"/>
    </row>
    <row r="913" spans="4:5">
      <c r="D913"/>
      <c r="E913"/>
    </row>
    <row r="914" spans="4:5">
      <c r="D914"/>
      <c r="E914"/>
    </row>
    <row r="915" spans="4:5">
      <c r="D915"/>
      <c r="E915"/>
    </row>
    <row r="916" spans="4:5">
      <c r="D916"/>
      <c r="E916"/>
    </row>
    <row r="917" spans="4:5">
      <c r="D917"/>
      <c r="E917"/>
    </row>
    <row r="918" spans="4:5">
      <c r="D918"/>
      <c r="E918"/>
    </row>
    <row r="919" spans="4:5">
      <c r="D919"/>
      <c r="E919"/>
    </row>
    <row r="920" spans="4:5">
      <c r="D920"/>
      <c r="E920"/>
    </row>
    <row r="921" spans="4:5">
      <c r="D921"/>
      <c r="E921"/>
    </row>
    <row r="922" spans="4:5">
      <c r="D922"/>
      <c r="E922"/>
    </row>
    <row r="923" spans="4:5">
      <c r="D923"/>
      <c r="E923"/>
    </row>
    <row r="924" spans="4:5">
      <c r="D924"/>
      <c r="E924"/>
    </row>
    <row r="925" spans="4:5">
      <c r="D925"/>
      <c r="E925"/>
    </row>
    <row r="926" spans="4:5">
      <c r="D926"/>
      <c r="E926"/>
    </row>
    <row r="927" spans="4:5">
      <c r="D927"/>
      <c r="E927"/>
    </row>
    <row r="928" spans="4:5">
      <c r="D928"/>
      <c r="E928"/>
    </row>
    <row r="929" spans="4:5">
      <c r="D929"/>
      <c r="E929"/>
    </row>
    <row r="930" spans="4:5">
      <c r="D930"/>
      <c r="E930"/>
    </row>
    <row r="931" spans="4:5">
      <c r="D931"/>
      <c r="E931"/>
    </row>
    <row r="932" spans="4:5">
      <c r="D932"/>
      <c r="E932"/>
    </row>
    <row r="933" spans="4:5">
      <c r="D933"/>
      <c r="E933"/>
    </row>
    <row r="934" spans="4:5">
      <c r="D934"/>
      <c r="E934"/>
    </row>
    <row r="935" spans="4:5">
      <c r="D935"/>
      <c r="E935"/>
    </row>
    <row r="936" spans="4:5">
      <c r="D936"/>
      <c r="E936"/>
    </row>
    <row r="937" spans="4:5">
      <c r="D937"/>
      <c r="E937"/>
    </row>
    <row r="938" spans="4:5">
      <c r="D938"/>
      <c r="E938"/>
    </row>
    <row r="939" spans="4:5">
      <c r="D939"/>
      <c r="E939"/>
    </row>
    <row r="940" spans="4:5">
      <c r="D940"/>
      <c r="E940"/>
    </row>
    <row r="941" spans="4:5">
      <c r="D941"/>
      <c r="E941"/>
    </row>
    <row r="942" spans="4:5">
      <c r="D942"/>
      <c r="E942"/>
    </row>
    <row r="943" spans="4:5">
      <c r="D943"/>
      <c r="E943"/>
    </row>
    <row r="944" spans="4:5">
      <c r="D944"/>
      <c r="E944"/>
    </row>
    <row r="945" spans="4:5">
      <c r="D945"/>
      <c r="E945"/>
    </row>
    <row r="946" spans="4:5">
      <c r="D946"/>
      <c r="E946"/>
    </row>
    <row r="947" spans="4:5">
      <c r="D947"/>
      <c r="E947"/>
    </row>
    <row r="948" spans="4:5">
      <c r="D948"/>
      <c r="E948"/>
    </row>
    <row r="949" spans="4:5">
      <c r="D949"/>
      <c r="E949"/>
    </row>
    <row r="950" spans="4:5">
      <c r="D950"/>
      <c r="E950"/>
    </row>
    <row r="951" spans="4:5">
      <c r="D951"/>
      <c r="E951"/>
    </row>
    <row r="952" spans="4:5">
      <c r="D952"/>
      <c r="E952"/>
    </row>
    <row r="953" spans="4:5">
      <c r="D953"/>
      <c r="E953"/>
    </row>
    <row r="954" spans="4:5">
      <c r="D954"/>
      <c r="E954"/>
    </row>
    <row r="955" spans="4:5">
      <c r="D955"/>
      <c r="E955"/>
    </row>
    <row r="956" spans="4:5">
      <c r="D956"/>
      <c r="E956"/>
    </row>
    <row r="957" spans="4:5">
      <c r="D957"/>
      <c r="E957"/>
    </row>
    <row r="958" spans="4:5">
      <c r="D958"/>
      <c r="E958"/>
    </row>
    <row r="959" spans="4:5">
      <c r="D959"/>
      <c r="E959"/>
    </row>
    <row r="960" spans="4:5">
      <c r="D960"/>
      <c r="E960"/>
    </row>
    <row r="961" spans="4:5">
      <c r="D961"/>
      <c r="E961"/>
    </row>
    <row r="962" spans="4:5">
      <c r="D962"/>
      <c r="E962"/>
    </row>
    <row r="963" spans="4:5">
      <c r="D963"/>
      <c r="E963"/>
    </row>
    <row r="964" spans="4:5">
      <c r="D964"/>
      <c r="E964"/>
    </row>
    <row r="965" spans="4:5">
      <c r="D965"/>
      <c r="E965"/>
    </row>
    <row r="966" spans="4:5">
      <c r="D966"/>
      <c r="E966"/>
    </row>
    <row r="967" spans="4:5">
      <c r="D967"/>
      <c r="E967"/>
    </row>
    <row r="968" spans="4:5">
      <c r="D968"/>
      <c r="E968"/>
    </row>
    <row r="969" spans="4:5">
      <c r="D969"/>
      <c r="E969"/>
    </row>
    <row r="970" spans="4:5">
      <c r="D970"/>
      <c r="E970"/>
    </row>
    <row r="971" spans="4:5">
      <c r="D971"/>
      <c r="E971"/>
    </row>
    <row r="972" spans="4:5">
      <c r="D972"/>
      <c r="E972"/>
    </row>
    <row r="973" spans="4:5">
      <c r="D973"/>
      <c r="E973"/>
    </row>
    <row r="974" spans="4:5">
      <c r="D974"/>
      <c r="E974"/>
    </row>
    <row r="975" spans="4:5">
      <c r="D975"/>
      <c r="E975"/>
    </row>
    <row r="976" spans="4:5">
      <c r="D976"/>
      <c r="E976"/>
    </row>
    <row r="977" spans="4:5">
      <c r="D977"/>
      <c r="E977"/>
    </row>
    <row r="978" spans="4:5">
      <c r="D978"/>
      <c r="E978"/>
    </row>
    <row r="979" spans="4:5">
      <c r="D979"/>
      <c r="E979"/>
    </row>
    <row r="980" spans="4:5">
      <c r="D980"/>
      <c r="E980"/>
    </row>
    <row r="981" spans="4:5">
      <c r="D981"/>
      <c r="E981"/>
    </row>
    <row r="982" spans="4:5">
      <c r="D982"/>
      <c r="E982"/>
    </row>
    <row r="983" spans="4:5">
      <c r="D983"/>
      <c r="E983"/>
    </row>
    <row r="984" spans="4:5">
      <c r="D984"/>
      <c r="E984"/>
    </row>
    <row r="985" spans="4:5">
      <c r="D985"/>
      <c r="E985"/>
    </row>
    <row r="986" spans="4:5">
      <c r="D986"/>
      <c r="E986"/>
    </row>
    <row r="987" spans="4:5">
      <c r="D987"/>
      <c r="E987"/>
    </row>
    <row r="988" spans="4:5">
      <c r="D988"/>
      <c r="E988"/>
    </row>
    <row r="989" spans="4:5">
      <c r="D989"/>
      <c r="E989"/>
    </row>
    <row r="990" spans="4:5">
      <c r="D990"/>
      <c r="E990"/>
    </row>
    <row r="991" spans="4:5">
      <c r="D991"/>
      <c r="E991"/>
    </row>
    <row r="992" spans="4:5">
      <c r="D992"/>
      <c r="E992"/>
    </row>
    <row r="993" spans="4:5">
      <c r="D993"/>
      <c r="E993"/>
    </row>
    <row r="994" spans="4:5">
      <c r="D994"/>
      <c r="E994"/>
    </row>
    <row r="995" spans="4:5">
      <c r="D995"/>
      <c r="E995"/>
    </row>
    <row r="996" spans="4:5">
      <c r="D996"/>
      <c r="E996"/>
    </row>
    <row r="997" spans="4:5">
      <c r="D997"/>
      <c r="E997"/>
    </row>
    <row r="998" spans="4:5">
      <c r="D998"/>
      <c r="E998"/>
    </row>
    <row r="999" spans="4:5">
      <c r="D999"/>
      <c r="E999"/>
    </row>
    <row r="1000" spans="4:5">
      <c r="D1000"/>
      <c r="E1000"/>
    </row>
    <row r="1001" spans="4:5">
      <c r="D1001"/>
      <c r="E1001"/>
    </row>
    <row r="1002" spans="4:5">
      <c r="D1002"/>
      <c r="E1002"/>
    </row>
    <row r="1003" spans="4:5">
      <c r="D1003"/>
      <c r="E1003"/>
    </row>
    <row r="1004" spans="4:5">
      <c r="D1004"/>
      <c r="E1004"/>
    </row>
    <row r="1005" spans="4:5">
      <c r="D1005"/>
      <c r="E1005"/>
    </row>
    <row r="1006" spans="4:5">
      <c r="D1006"/>
      <c r="E1006"/>
    </row>
    <row r="1007" spans="4:5">
      <c r="D1007"/>
      <c r="E1007"/>
    </row>
    <row r="1008" spans="4:5">
      <c r="D1008"/>
      <c r="E1008"/>
    </row>
    <row r="1009" spans="4:5">
      <c r="D1009"/>
      <c r="E1009"/>
    </row>
    <row r="1010" spans="4:5">
      <c r="D1010"/>
      <c r="E1010"/>
    </row>
    <row r="1011" spans="4:5">
      <c r="D1011"/>
      <c r="E1011"/>
    </row>
    <row r="1012" spans="4:5">
      <c r="D1012"/>
      <c r="E1012"/>
    </row>
    <row r="1013" spans="4:5">
      <c r="D1013"/>
      <c r="E1013"/>
    </row>
    <row r="1014" spans="4:5">
      <c r="D1014"/>
      <c r="E1014"/>
    </row>
    <row r="1015" spans="4:5">
      <c r="D1015"/>
      <c r="E1015"/>
    </row>
    <row r="1016" spans="4:5">
      <c r="D1016"/>
      <c r="E1016"/>
    </row>
    <row r="1017" spans="4:5">
      <c r="D1017"/>
      <c r="E1017"/>
    </row>
    <row r="1018" spans="4:5">
      <c r="D1018"/>
      <c r="E1018"/>
    </row>
    <row r="1019" spans="4:5">
      <c r="D1019"/>
      <c r="E1019"/>
    </row>
    <row r="1020" spans="4:5">
      <c r="D1020"/>
      <c r="E1020"/>
    </row>
    <row r="1021" spans="4:5">
      <c r="D1021"/>
      <c r="E1021"/>
    </row>
    <row r="1022" spans="4:5">
      <c r="D1022"/>
      <c r="E1022"/>
    </row>
    <row r="1023" spans="4:5">
      <c r="D1023"/>
      <c r="E1023"/>
    </row>
    <row r="1024" spans="4:5">
      <c r="D1024"/>
      <c r="E1024"/>
    </row>
    <row r="1025" spans="4:5">
      <c r="D1025"/>
      <c r="E1025"/>
    </row>
    <row r="1026" spans="4:5">
      <c r="D1026"/>
      <c r="E1026"/>
    </row>
    <row r="1027" spans="4:5">
      <c r="D1027"/>
      <c r="E1027"/>
    </row>
    <row r="1028" spans="4:5">
      <c r="D1028"/>
      <c r="E1028"/>
    </row>
    <row r="1029" spans="4:5">
      <c r="D1029"/>
      <c r="E1029"/>
    </row>
    <row r="1030" spans="4:5">
      <c r="D1030"/>
      <c r="E1030"/>
    </row>
    <row r="1031" spans="4:5">
      <c r="D1031"/>
      <c r="E1031"/>
    </row>
    <row r="1032" spans="4:5">
      <c r="D1032"/>
      <c r="E1032"/>
    </row>
    <row r="1033" spans="4:5">
      <c r="D1033"/>
      <c r="E1033"/>
    </row>
    <row r="1034" spans="4:5">
      <c r="D1034"/>
      <c r="E1034"/>
    </row>
    <row r="1035" spans="4:5">
      <c r="D1035"/>
      <c r="E1035"/>
    </row>
    <row r="1036" spans="4:5">
      <c r="D1036"/>
      <c r="E1036"/>
    </row>
    <row r="1037" spans="4:5">
      <c r="D1037"/>
      <c r="E1037"/>
    </row>
    <row r="1038" spans="4:5">
      <c r="D1038"/>
      <c r="E1038"/>
    </row>
    <row r="1039" spans="4:5">
      <c r="D1039"/>
      <c r="E1039"/>
    </row>
    <row r="1040" spans="4:5">
      <c r="D1040"/>
      <c r="E1040"/>
    </row>
    <row r="1041" spans="4:5">
      <c r="D1041"/>
      <c r="E1041"/>
    </row>
    <row r="1042" spans="4:5">
      <c r="D1042"/>
      <c r="E1042"/>
    </row>
    <row r="1043" spans="4:5">
      <c r="D1043"/>
      <c r="E1043"/>
    </row>
    <row r="1044" spans="4:5">
      <c r="D1044"/>
      <c r="E1044"/>
    </row>
    <row r="1045" spans="4:5">
      <c r="D1045"/>
      <c r="E1045"/>
    </row>
    <row r="1046" spans="4:5">
      <c r="D1046"/>
      <c r="E1046"/>
    </row>
    <row r="1047" spans="4:5">
      <c r="D1047"/>
      <c r="E1047"/>
    </row>
    <row r="1048" spans="4:5">
      <c r="D1048"/>
      <c r="E1048"/>
    </row>
    <row r="1049" spans="4:5">
      <c r="D1049"/>
      <c r="E1049"/>
    </row>
    <row r="1050" spans="4:5">
      <c r="D1050"/>
      <c r="E1050"/>
    </row>
    <row r="1051" spans="4:5">
      <c r="D1051"/>
      <c r="E1051"/>
    </row>
    <row r="1052" spans="4:5">
      <c r="D1052"/>
      <c r="E1052"/>
    </row>
    <row r="1053" spans="4:5">
      <c r="D1053"/>
      <c r="E1053"/>
    </row>
    <row r="1054" spans="4:5">
      <c r="D1054"/>
      <c r="E1054"/>
    </row>
    <row r="1055" spans="4:5">
      <c r="D1055"/>
      <c r="E1055"/>
    </row>
    <row r="1056" spans="4:5">
      <c r="D1056"/>
      <c r="E1056"/>
    </row>
    <row r="1057" spans="4:5">
      <c r="D1057"/>
      <c r="E1057"/>
    </row>
    <row r="1058" spans="4:5">
      <c r="D1058"/>
      <c r="E1058"/>
    </row>
    <row r="1059" spans="4:5">
      <c r="D1059"/>
      <c r="E1059"/>
    </row>
    <row r="1060" spans="4:5">
      <c r="D1060"/>
      <c r="E1060"/>
    </row>
    <row r="1061" spans="4:5">
      <c r="D1061"/>
      <c r="E1061"/>
    </row>
    <row r="1062" spans="4:5">
      <c r="D1062"/>
      <c r="E1062"/>
    </row>
    <row r="1063" spans="4:5">
      <c r="D1063"/>
      <c r="E1063"/>
    </row>
    <row r="1064" spans="4:5">
      <c r="D1064"/>
      <c r="E1064"/>
    </row>
    <row r="1065" spans="4:5">
      <c r="D1065"/>
      <c r="E1065"/>
    </row>
    <row r="1066" spans="4:5">
      <c r="D1066"/>
      <c r="E1066"/>
    </row>
    <row r="1067" spans="4:5">
      <c r="D1067"/>
      <c r="E1067"/>
    </row>
    <row r="1068" spans="4:5">
      <c r="D1068"/>
      <c r="E1068"/>
    </row>
    <row r="1069" spans="4:5">
      <c r="D1069"/>
      <c r="E1069"/>
    </row>
    <row r="1070" spans="4:5">
      <c r="D1070"/>
      <c r="E1070"/>
    </row>
    <row r="1071" spans="4:5">
      <c r="D1071"/>
      <c r="E1071"/>
    </row>
    <row r="1072" spans="4:5">
      <c r="D1072"/>
      <c r="E1072"/>
    </row>
    <row r="1073" spans="4:5">
      <c r="D1073"/>
      <c r="E1073"/>
    </row>
    <row r="1074" spans="4:5">
      <c r="D1074"/>
      <c r="E1074"/>
    </row>
    <row r="1075" spans="4:5">
      <c r="D1075"/>
      <c r="E1075"/>
    </row>
    <row r="1076" spans="4:5">
      <c r="D1076"/>
      <c r="E1076"/>
    </row>
    <row r="1077" spans="4:5">
      <c r="D1077"/>
      <c r="E1077"/>
    </row>
    <row r="1078" spans="4:5">
      <c r="D1078"/>
      <c r="E1078"/>
    </row>
    <row r="1079" spans="4:5">
      <c r="D1079"/>
      <c r="E1079"/>
    </row>
    <row r="1080" spans="4:5">
      <c r="D1080"/>
      <c r="E1080"/>
    </row>
    <row r="1081" spans="4:5">
      <c r="D1081"/>
      <c r="E1081"/>
    </row>
    <row r="1082" spans="4:5">
      <c r="D1082"/>
      <c r="E1082"/>
    </row>
    <row r="1083" spans="4:5">
      <c r="D1083"/>
      <c r="E1083"/>
    </row>
    <row r="1084" spans="4:5">
      <c r="D1084"/>
      <c r="E1084"/>
    </row>
    <row r="1085" spans="4:5">
      <c r="D1085"/>
      <c r="E1085"/>
    </row>
    <row r="1086" spans="4:5">
      <c r="D1086"/>
      <c r="E1086"/>
    </row>
    <row r="1087" spans="4:5">
      <c r="D1087"/>
      <c r="E1087"/>
    </row>
    <row r="1088" spans="4:5">
      <c r="D1088"/>
      <c r="E1088"/>
    </row>
    <row r="1089" spans="4:5">
      <c r="D1089"/>
      <c r="E1089"/>
    </row>
    <row r="1090" spans="4:5">
      <c r="D1090"/>
      <c r="E1090"/>
    </row>
    <row r="1091" spans="4:5">
      <c r="D1091"/>
      <c r="E1091"/>
    </row>
    <row r="1092" spans="4:5">
      <c r="D1092"/>
      <c r="E1092"/>
    </row>
    <row r="1093" spans="4:5">
      <c r="D1093"/>
      <c r="E1093"/>
    </row>
    <row r="1094" spans="4:5">
      <c r="D1094"/>
      <c r="E1094"/>
    </row>
    <row r="1095" spans="4:5">
      <c r="D1095"/>
      <c r="E1095"/>
    </row>
    <row r="1096" spans="4:5">
      <c r="D1096"/>
      <c r="E1096"/>
    </row>
    <row r="1097" spans="4:5">
      <c r="D1097"/>
      <c r="E1097"/>
    </row>
    <row r="1098" spans="4:5">
      <c r="D1098"/>
      <c r="E1098"/>
    </row>
    <row r="1099" spans="4:5">
      <c r="D1099"/>
      <c r="E1099"/>
    </row>
    <row r="1100" spans="4:5">
      <c r="D1100"/>
      <c r="E1100"/>
    </row>
    <row r="1101" spans="4:5">
      <c r="D1101"/>
      <c r="E1101"/>
    </row>
    <row r="1102" spans="4:5">
      <c r="D1102"/>
      <c r="E1102"/>
    </row>
    <row r="1103" spans="4:5">
      <c r="D1103"/>
      <c r="E1103"/>
    </row>
    <row r="1104" spans="4:5">
      <c r="D1104"/>
      <c r="E1104"/>
    </row>
    <row r="1105" spans="4:5">
      <c r="D1105"/>
      <c r="E1105"/>
    </row>
    <row r="1106" spans="4:5">
      <c r="D1106"/>
      <c r="E1106"/>
    </row>
    <row r="1107" spans="4:5">
      <c r="D1107"/>
      <c r="E1107"/>
    </row>
    <row r="1108" spans="4:5">
      <c r="D1108"/>
      <c r="E1108"/>
    </row>
    <row r="1109" spans="4:5">
      <c r="D1109"/>
      <c r="E1109"/>
    </row>
    <row r="1110" spans="4:5">
      <c r="D1110"/>
      <c r="E1110"/>
    </row>
    <row r="1111" spans="4:5">
      <c r="D1111"/>
      <c r="E1111"/>
    </row>
    <row r="1112" spans="4:5">
      <c r="D1112"/>
      <c r="E1112"/>
    </row>
    <row r="1113" spans="4:5">
      <c r="D1113"/>
      <c r="E1113"/>
    </row>
    <row r="1114" spans="4:5">
      <c r="D1114"/>
      <c r="E1114"/>
    </row>
    <row r="1115" spans="4:5">
      <c r="D1115"/>
      <c r="E1115"/>
    </row>
    <row r="1116" spans="4:5">
      <c r="D1116"/>
      <c r="E1116"/>
    </row>
    <row r="1117" spans="4:5">
      <c r="D1117"/>
      <c r="E1117"/>
    </row>
    <row r="1118" spans="4:5">
      <c r="D1118"/>
      <c r="E1118"/>
    </row>
    <row r="1119" spans="4:5">
      <c r="D1119"/>
      <c r="E1119"/>
    </row>
    <row r="1120" spans="4:5">
      <c r="D1120"/>
      <c r="E1120"/>
    </row>
    <row r="1121" spans="4:5">
      <c r="D1121"/>
      <c r="E1121"/>
    </row>
    <row r="1122" spans="4:5">
      <c r="D1122"/>
      <c r="E1122"/>
    </row>
    <row r="1123" spans="4:5">
      <c r="D1123"/>
      <c r="E1123"/>
    </row>
    <row r="1124" spans="4:5">
      <c r="D1124"/>
      <c r="E1124"/>
    </row>
    <row r="1125" spans="4:5">
      <c r="D1125"/>
      <c r="E1125"/>
    </row>
    <row r="1126" spans="4:5">
      <c r="D1126"/>
      <c r="E1126"/>
    </row>
    <row r="1127" spans="4:5">
      <c r="D1127"/>
      <c r="E1127"/>
    </row>
    <row r="1128" spans="4:5">
      <c r="D1128"/>
      <c r="E1128"/>
    </row>
    <row r="1129" spans="4:5">
      <c r="D1129"/>
      <c r="E1129"/>
    </row>
    <row r="1130" spans="4:5">
      <c r="D1130"/>
      <c r="E1130"/>
    </row>
    <row r="1131" spans="4:5">
      <c r="D1131"/>
      <c r="E1131"/>
    </row>
    <row r="1132" spans="4:5">
      <c r="D1132"/>
      <c r="E1132"/>
    </row>
    <row r="1133" spans="4:5">
      <c r="D1133"/>
      <c r="E1133"/>
    </row>
    <row r="1134" spans="4:5">
      <c r="D1134"/>
      <c r="E1134"/>
    </row>
    <row r="1135" spans="4:5">
      <c r="D1135"/>
      <c r="E1135"/>
    </row>
    <row r="1136" spans="4:5">
      <c r="D1136"/>
      <c r="E1136"/>
    </row>
    <row r="1137" spans="4:5">
      <c r="D1137"/>
      <c r="E1137"/>
    </row>
    <row r="1138" spans="4:5">
      <c r="D1138"/>
      <c r="E1138"/>
    </row>
    <row r="1139" spans="4:5">
      <c r="D1139"/>
      <c r="E1139"/>
    </row>
    <row r="1140" spans="4:5">
      <c r="D1140"/>
      <c r="E1140"/>
    </row>
    <row r="1141" spans="4:5">
      <c r="D1141"/>
      <c r="E1141"/>
    </row>
    <row r="1142" spans="4:5">
      <c r="D1142"/>
      <c r="E1142"/>
    </row>
    <row r="1143" spans="4:5">
      <c r="D1143"/>
      <c r="E1143"/>
    </row>
    <row r="1144" spans="4:5">
      <c r="D1144"/>
      <c r="E1144"/>
    </row>
    <row r="1145" spans="4:5">
      <c r="D1145"/>
      <c r="E1145"/>
    </row>
    <row r="1146" spans="4:5">
      <c r="D1146"/>
      <c r="E1146"/>
    </row>
    <row r="1147" spans="4:5">
      <c r="D1147"/>
      <c r="E1147"/>
    </row>
    <row r="1148" spans="4:5">
      <c r="D1148"/>
      <c r="E1148"/>
    </row>
    <row r="1149" spans="4:5">
      <c r="D1149"/>
      <c r="E1149"/>
    </row>
    <row r="1150" spans="4:5">
      <c r="D1150"/>
      <c r="E1150"/>
    </row>
    <row r="1151" spans="4:5">
      <c r="D1151"/>
      <c r="E1151"/>
    </row>
    <row r="1152" spans="4:5">
      <c r="D1152"/>
      <c r="E1152"/>
    </row>
    <row r="1153" spans="4:5">
      <c r="D1153"/>
      <c r="E1153"/>
    </row>
    <row r="1154" spans="4:5">
      <c r="D1154"/>
      <c r="E1154"/>
    </row>
    <row r="1155" spans="4:5">
      <c r="D1155"/>
      <c r="E1155"/>
    </row>
    <row r="1156" spans="4:5">
      <c r="D1156"/>
      <c r="E1156"/>
    </row>
    <row r="1157" spans="4:5">
      <c r="D1157"/>
      <c r="E1157"/>
    </row>
    <row r="1158" spans="4:5">
      <c r="D1158"/>
      <c r="E1158"/>
    </row>
    <row r="1159" spans="4:5">
      <c r="D1159"/>
      <c r="E1159"/>
    </row>
    <row r="1160" spans="4:5">
      <c r="D1160"/>
      <c r="E1160"/>
    </row>
    <row r="1161" spans="4:5">
      <c r="D1161"/>
      <c r="E1161"/>
    </row>
    <row r="1162" spans="4:5">
      <c r="D1162"/>
      <c r="E1162"/>
    </row>
    <row r="1163" spans="4:5">
      <c r="D1163"/>
      <c r="E1163"/>
    </row>
    <row r="1164" spans="4:5">
      <c r="D1164"/>
      <c r="E1164"/>
    </row>
    <row r="1165" spans="4:5">
      <c r="D1165"/>
      <c r="E1165"/>
    </row>
    <row r="1166" spans="4:5">
      <c r="D1166"/>
      <c r="E1166"/>
    </row>
    <row r="1167" spans="4:5">
      <c r="D1167"/>
      <c r="E1167"/>
    </row>
    <row r="1168" spans="4:5">
      <c r="D1168"/>
      <c r="E1168"/>
    </row>
    <row r="1169" spans="4:5">
      <c r="D1169"/>
      <c r="E1169"/>
    </row>
    <row r="1170" spans="4:5">
      <c r="D1170"/>
      <c r="E1170"/>
    </row>
    <row r="1171" spans="4:5">
      <c r="D1171"/>
      <c r="E1171"/>
    </row>
    <row r="1172" spans="4:5">
      <c r="D1172"/>
      <c r="E1172"/>
    </row>
    <row r="1173" spans="4:5">
      <c r="D1173"/>
      <c r="E1173"/>
    </row>
    <row r="1174" spans="4:5">
      <c r="D1174"/>
      <c r="E1174"/>
    </row>
    <row r="1175" spans="4:5">
      <c r="D1175"/>
      <c r="E1175"/>
    </row>
    <row r="1176" spans="4:5">
      <c r="D1176"/>
      <c r="E1176"/>
    </row>
    <row r="1177" spans="4:5">
      <c r="D1177"/>
      <c r="E1177"/>
    </row>
    <row r="1178" spans="4:5">
      <c r="D1178"/>
      <c r="E1178"/>
    </row>
    <row r="1179" spans="4:5">
      <c r="D1179"/>
      <c r="E1179"/>
    </row>
    <row r="1180" spans="4:5">
      <c r="D1180"/>
      <c r="E1180"/>
    </row>
    <row r="1181" spans="4:5">
      <c r="D1181"/>
      <c r="E1181"/>
    </row>
    <row r="1182" spans="4:5">
      <c r="D1182"/>
      <c r="E1182"/>
    </row>
    <row r="1183" spans="4:5">
      <c r="D1183"/>
      <c r="E1183"/>
    </row>
    <row r="1184" spans="4:5">
      <c r="D1184"/>
      <c r="E1184"/>
    </row>
    <row r="1185" spans="4:5">
      <c r="D1185"/>
      <c r="E1185"/>
    </row>
    <row r="1186" spans="4:5">
      <c r="D1186"/>
      <c r="E1186"/>
    </row>
    <row r="1187" spans="4:5">
      <c r="D1187"/>
      <c r="E1187"/>
    </row>
    <row r="1188" spans="4:5">
      <c r="D1188"/>
      <c r="E1188"/>
    </row>
    <row r="1189" spans="4:5">
      <c r="D1189"/>
      <c r="E1189"/>
    </row>
    <row r="1190" spans="4:5">
      <c r="D1190"/>
      <c r="E1190"/>
    </row>
    <row r="1191" spans="4:5">
      <c r="D1191"/>
      <c r="E1191"/>
    </row>
    <row r="1192" spans="4:5">
      <c r="D1192"/>
      <c r="E1192"/>
    </row>
    <row r="1193" spans="4:5">
      <c r="D1193"/>
      <c r="E1193"/>
    </row>
    <row r="1194" spans="4:5">
      <c r="D1194"/>
      <c r="E1194"/>
    </row>
    <row r="1195" spans="4:5">
      <c r="D1195"/>
      <c r="E1195"/>
    </row>
    <row r="1196" spans="4:5">
      <c r="D1196"/>
      <c r="E1196"/>
    </row>
    <row r="1197" spans="4:5">
      <c r="D1197"/>
      <c r="E1197"/>
    </row>
    <row r="1198" spans="4:5">
      <c r="D1198"/>
      <c r="E1198"/>
    </row>
    <row r="1199" spans="4:5">
      <c r="D1199"/>
      <c r="E1199"/>
    </row>
    <row r="1200" spans="4:5">
      <c r="D1200"/>
      <c r="E1200"/>
    </row>
    <row r="1201" spans="4:5">
      <c r="D1201"/>
      <c r="E1201"/>
    </row>
    <row r="1202" spans="4:5">
      <c r="D1202"/>
      <c r="E1202"/>
    </row>
    <row r="1203" spans="4:5">
      <c r="D1203"/>
      <c r="E1203"/>
    </row>
    <row r="1204" spans="4:5">
      <c r="D1204"/>
      <c r="E1204"/>
    </row>
    <row r="1205" spans="4:5">
      <c r="D1205"/>
      <c r="E1205"/>
    </row>
    <row r="1206" spans="4:5">
      <c r="D1206"/>
      <c r="E1206"/>
    </row>
    <row r="1207" spans="4:5">
      <c r="D1207"/>
      <c r="E1207"/>
    </row>
    <row r="1208" spans="4:5">
      <c r="D1208"/>
      <c r="E1208"/>
    </row>
    <row r="1209" spans="4:5">
      <c r="D1209"/>
      <c r="E1209"/>
    </row>
    <row r="1210" spans="4:5">
      <c r="D1210"/>
      <c r="E1210"/>
    </row>
    <row r="1211" spans="4:5">
      <c r="D1211"/>
      <c r="E1211"/>
    </row>
    <row r="1212" spans="4:5">
      <c r="D1212"/>
      <c r="E1212"/>
    </row>
    <row r="1213" spans="4:5">
      <c r="D1213"/>
      <c r="E1213"/>
    </row>
    <row r="1214" spans="4:5">
      <c r="D1214"/>
      <c r="E1214"/>
    </row>
    <row r="1215" spans="4:5">
      <c r="D1215"/>
      <c r="E1215"/>
    </row>
    <row r="1216" spans="4:5">
      <c r="D1216"/>
      <c r="E1216"/>
    </row>
    <row r="1217" spans="4:5">
      <c r="D1217"/>
      <c r="E1217"/>
    </row>
    <row r="1218" spans="4:5">
      <c r="D1218"/>
      <c r="E1218"/>
    </row>
    <row r="1219" spans="4:5">
      <c r="D1219"/>
      <c r="E1219"/>
    </row>
    <row r="1220" spans="4:5">
      <c r="D1220"/>
      <c r="E1220"/>
    </row>
    <row r="1221" spans="4:5">
      <c r="D1221"/>
      <c r="E1221"/>
    </row>
    <row r="1222" spans="4:5">
      <c r="D1222"/>
      <c r="E1222"/>
    </row>
    <row r="1223" spans="4:5">
      <c r="D1223"/>
      <c r="E1223"/>
    </row>
    <row r="1224" spans="4:5">
      <c r="D1224"/>
      <c r="E1224"/>
    </row>
    <row r="1225" spans="4:5">
      <c r="D1225"/>
      <c r="E1225"/>
    </row>
    <row r="1226" spans="4:5">
      <c r="D1226"/>
      <c r="E1226"/>
    </row>
    <row r="1227" spans="4:5">
      <c r="D1227"/>
      <c r="E1227"/>
    </row>
    <row r="1228" spans="4:5">
      <c r="D1228"/>
      <c r="E1228"/>
    </row>
    <row r="1229" spans="4:5">
      <c r="D1229"/>
      <c r="E1229"/>
    </row>
    <row r="1230" spans="4:5">
      <c r="D1230"/>
      <c r="E1230"/>
    </row>
    <row r="1231" spans="4:5">
      <c r="D1231"/>
      <c r="E1231"/>
    </row>
    <row r="1232" spans="4:5">
      <c r="D1232"/>
      <c r="E1232"/>
    </row>
    <row r="1233" spans="4:5">
      <c r="D1233"/>
      <c r="E1233"/>
    </row>
    <row r="1234" spans="4:5">
      <c r="D1234"/>
      <c r="E1234"/>
    </row>
    <row r="1235" spans="4:5">
      <c r="D1235"/>
      <c r="E1235"/>
    </row>
    <row r="1236" spans="4:5">
      <c r="D1236"/>
      <c r="E1236"/>
    </row>
    <row r="1237" spans="4:5">
      <c r="D1237"/>
      <c r="E1237"/>
    </row>
    <row r="1238" spans="4:5">
      <c r="D1238"/>
      <c r="E1238"/>
    </row>
    <row r="1239" spans="4:5">
      <c r="D1239"/>
      <c r="E1239"/>
    </row>
    <row r="1240" spans="4:5">
      <c r="D1240"/>
      <c r="E1240"/>
    </row>
    <row r="1241" spans="4:5">
      <c r="D1241"/>
      <c r="E1241"/>
    </row>
    <row r="1242" spans="4:5">
      <c r="D1242"/>
      <c r="E1242"/>
    </row>
    <row r="1243" spans="4:5">
      <c r="D1243"/>
      <c r="E1243"/>
    </row>
    <row r="1244" spans="4:5">
      <c r="D1244"/>
      <c r="E1244"/>
    </row>
    <row r="1245" spans="4:5">
      <c r="D1245"/>
      <c r="E1245"/>
    </row>
    <row r="1246" spans="4:5">
      <c r="D1246"/>
      <c r="E1246"/>
    </row>
    <row r="1247" spans="4:5">
      <c r="D1247"/>
      <c r="E1247"/>
    </row>
    <row r="1248" spans="4:5">
      <c r="D1248"/>
      <c r="E1248"/>
    </row>
    <row r="1249" spans="4:5">
      <c r="D1249"/>
      <c r="E1249"/>
    </row>
    <row r="1250" spans="4:5">
      <c r="D1250"/>
      <c r="E1250"/>
    </row>
    <row r="1251" spans="4:5">
      <c r="D1251"/>
      <c r="E1251"/>
    </row>
    <row r="1252" spans="4:5">
      <c r="D1252"/>
      <c r="E1252"/>
    </row>
    <row r="1253" spans="4:5">
      <c r="D1253"/>
      <c r="E1253"/>
    </row>
    <row r="1254" spans="4:5">
      <c r="D1254"/>
      <c r="E1254"/>
    </row>
    <row r="1255" spans="4:5">
      <c r="D1255"/>
      <c r="E1255"/>
    </row>
    <row r="1256" spans="4:5">
      <c r="D1256"/>
      <c r="E1256"/>
    </row>
    <row r="1257" spans="4:5">
      <c r="D1257"/>
      <c r="E1257"/>
    </row>
    <row r="1258" spans="4:5">
      <c r="D1258"/>
      <c r="E1258"/>
    </row>
    <row r="1259" spans="4:5">
      <c r="D1259"/>
      <c r="E1259"/>
    </row>
    <row r="1260" spans="4:5">
      <c r="D1260"/>
      <c r="E1260"/>
    </row>
    <row r="1261" spans="4:5">
      <c r="D1261"/>
      <c r="E1261"/>
    </row>
    <row r="1262" spans="4:5">
      <c r="D1262"/>
      <c r="E1262"/>
    </row>
    <row r="1263" spans="4:5">
      <c r="D1263"/>
      <c r="E1263"/>
    </row>
    <row r="1264" spans="4:5">
      <c r="D1264"/>
      <c r="E1264"/>
    </row>
    <row r="1265" spans="4:5">
      <c r="D1265"/>
      <c r="E1265"/>
    </row>
    <row r="1266" spans="4:5">
      <c r="D1266"/>
      <c r="E1266"/>
    </row>
    <row r="1267" spans="4:5">
      <c r="D1267"/>
      <c r="E1267"/>
    </row>
    <row r="1268" spans="4:5">
      <c r="D1268"/>
      <c r="E1268"/>
    </row>
    <row r="1269" spans="4:5">
      <c r="D1269"/>
      <c r="E1269"/>
    </row>
    <row r="1270" spans="4:5">
      <c r="D1270"/>
      <c r="E1270"/>
    </row>
    <row r="1271" spans="4:5">
      <c r="D1271"/>
      <c r="E1271"/>
    </row>
    <row r="1272" spans="4:5">
      <c r="D1272"/>
      <c r="E1272"/>
    </row>
    <row r="1273" spans="4:5">
      <c r="D1273"/>
      <c r="E1273"/>
    </row>
    <row r="1274" spans="4:5">
      <c r="D1274"/>
      <c r="E1274"/>
    </row>
    <row r="1275" spans="4:5">
      <c r="D1275"/>
      <c r="E1275"/>
    </row>
    <row r="1276" spans="4:5">
      <c r="D1276"/>
      <c r="E1276"/>
    </row>
    <row r="1277" spans="4:5">
      <c r="D1277"/>
      <c r="E1277"/>
    </row>
    <row r="1278" spans="4:5">
      <c r="D1278"/>
      <c r="E1278"/>
    </row>
    <row r="1279" spans="4:5">
      <c r="D1279"/>
      <c r="E1279"/>
    </row>
  </sheetData>
  <mergeCells count="7">
    <mergeCell ref="F2:I2"/>
    <mergeCell ref="J2:M2"/>
    <mergeCell ref="B4:C4"/>
    <mergeCell ref="B2:B3"/>
    <mergeCell ref="C2:C3"/>
    <mergeCell ref="D2:D3"/>
    <mergeCell ref="E2:E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57"/>
  <sheetViews>
    <sheetView view="pageBreakPreview" topLeftCell="A4" zoomScale="80" zoomScaleNormal="70" zoomScaleSheetLayoutView="80" workbookViewId="0">
      <selection activeCell="P16" sqref="P16"/>
    </sheetView>
  </sheetViews>
  <sheetFormatPr defaultRowHeight="15.75"/>
  <cols>
    <col min="1" max="1" width="4.25" customWidth="1"/>
    <col min="2" max="2" width="7.5" customWidth="1"/>
    <col min="3" max="3" width="37.875" customWidth="1"/>
    <col min="4" max="4" width="15.5" customWidth="1"/>
    <col min="5" max="9" width="13.75" customWidth="1"/>
    <col min="10" max="10" width="16.125" customWidth="1"/>
    <col min="11" max="11" width="15.25" customWidth="1"/>
    <col min="15" max="15" width="18.5" customWidth="1"/>
  </cols>
  <sheetData>
    <row r="2" spans="1:16" s="967" customFormat="1" ht="23.25" customHeight="1">
      <c r="A2" s="1184" t="s">
        <v>679</v>
      </c>
      <c r="B2" s="1185"/>
      <c r="C2" s="1186"/>
      <c r="D2" s="1187"/>
      <c r="E2" s="1187"/>
      <c r="F2" s="1187"/>
      <c r="G2" s="1187"/>
      <c r="H2" s="1187"/>
      <c r="I2" s="1187"/>
      <c r="J2" s="1187"/>
      <c r="K2" s="1187"/>
      <c r="L2" s="966"/>
    </row>
    <row r="3" spans="1:16" s="926" customFormat="1" ht="19.5" thickBot="1">
      <c r="A3" s="964"/>
      <c r="B3" s="964"/>
      <c r="C3" s="968"/>
      <c r="D3" s="968"/>
      <c r="E3" s="969"/>
      <c r="F3" s="969"/>
      <c r="G3" s="969"/>
      <c r="H3" s="969"/>
      <c r="I3" s="969"/>
      <c r="J3" s="969"/>
      <c r="K3" s="969"/>
      <c r="L3" s="965"/>
    </row>
    <row r="4" spans="1:16" s="926" customFormat="1" ht="63" customHeight="1">
      <c r="A4" s="964"/>
      <c r="B4" s="1473"/>
      <c r="C4" s="1475" t="s">
        <v>79</v>
      </c>
      <c r="D4" s="1473" t="s">
        <v>149</v>
      </c>
      <c r="E4" s="1477" t="s">
        <v>625</v>
      </c>
      <c r="F4" s="1478"/>
      <c r="G4" s="1479"/>
      <c r="H4" s="1480" t="s">
        <v>624</v>
      </c>
      <c r="I4" s="1478"/>
      <c r="J4" s="1479"/>
      <c r="K4" s="1471" t="s">
        <v>386</v>
      </c>
      <c r="L4" s="965"/>
    </row>
    <row r="5" spans="1:16" s="926" customFormat="1" ht="32.25" thickBot="1">
      <c r="A5" s="964"/>
      <c r="B5" s="1474"/>
      <c r="C5" s="1476"/>
      <c r="D5" s="1474"/>
      <c r="E5" s="1024" t="s">
        <v>164</v>
      </c>
      <c r="F5" s="1025" t="s">
        <v>165</v>
      </c>
      <c r="G5" s="1026" t="s">
        <v>166</v>
      </c>
      <c r="H5" s="1024" t="s">
        <v>167</v>
      </c>
      <c r="I5" s="1025" t="s">
        <v>168</v>
      </c>
      <c r="J5" s="1026" t="s">
        <v>169</v>
      </c>
      <c r="K5" s="1472"/>
      <c r="L5" s="965"/>
    </row>
    <row r="6" spans="1:16" s="926" customFormat="1" ht="24.6" customHeight="1" thickBot="1">
      <c r="A6" s="964"/>
      <c r="B6" s="1033"/>
      <c r="C6" s="1034" t="s">
        <v>676</v>
      </c>
      <c r="D6" s="1035"/>
      <c r="E6" s="1036"/>
      <c r="F6" s="1036"/>
      <c r="G6" s="1036"/>
      <c r="H6" s="1037"/>
      <c r="I6" s="1037"/>
      <c r="J6" s="1037"/>
      <c r="K6" s="1038"/>
      <c r="M6" s="1051"/>
      <c r="N6" s="970"/>
    </row>
    <row r="7" spans="1:16" s="926" customFormat="1" ht="27.6" customHeight="1">
      <c r="A7" s="964"/>
      <c r="B7" s="1027"/>
      <c r="C7" s="1039" t="s">
        <v>151</v>
      </c>
      <c r="D7" s="1028" t="s">
        <v>1</v>
      </c>
      <c r="E7" s="1029">
        <f>E12+E27</f>
        <v>149278.71</v>
      </c>
      <c r="F7" s="1030">
        <f>F12+F27</f>
        <v>91035.330000000016</v>
      </c>
      <c r="G7" s="1031">
        <f>E7+F7</f>
        <v>240314.04</v>
      </c>
      <c r="H7" s="1029">
        <f>H12+H27</f>
        <v>151047.41999999998</v>
      </c>
      <c r="I7" s="1030">
        <f>I12+I27</f>
        <v>98068.282027086374</v>
      </c>
      <c r="J7" s="1031">
        <f>H7+I7</f>
        <v>249115.70202708634</v>
      </c>
      <c r="K7" s="1032">
        <f>J7/G7</f>
        <v>1.0366256670941336</v>
      </c>
      <c r="M7" s="972" t="s">
        <v>648</v>
      </c>
      <c r="N7" s="973"/>
      <c r="O7" s="1188">
        <f>'[268]Кальк. корр.2019 (ДИ)'!D102</f>
        <v>240314.04</v>
      </c>
      <c r="P7" s="1189">
        <f>O7-G7</f>
        <v>0</v>
      </c>
    </row>
    <row r="8" spans="1:16" s="926" customFormat="1" ht="57" thickBot="1">
      <c r="A8" s="964"/>
      <c r="B8" s="1022"/>
      <c r="C8" s="1040" t="s">
        <v>623</v>
      </c>
      <c r="D8" s="215" t="s">
        <v>13</v>
      </c>
      <c r="E8" s="1356">
        <f>E13</f>
        <v>73808.08</v>
      </c>
      <c r="F8" s="1357">
        <f>F13</f>
        <v>44840.399999999994</v>
      </c>
      <c r="G8" s="1358">
        <f>E8+F8</f>
        <v>118648.48</v>
      </c>
      <c r="H8" s="1356">
        <f>H13</f>
        <v>74424</v>
      </c>
      <c r="I8" s="1357">
        <f>I13</f>
        <v>44642.48</v>
      </c>
      <c r="J8" s="1358">
        <f>H8+I8</f>
        <v>119066.48000000001</v>
      </c>
      <c r="K8" s="1359">
        <f t="shared" ref="K8:K9" si="0">J8/G8</f>
        <v>1.0035230118413654</v>
      </c>
      <c r="M8" s="970"/>
      <c r="N8" s="970"/>
      <c r="O8" s="1188">
        <f>'[268]Кальк. корр.2019 (ДИ)'!V102</f>
        <v>249115.70202708634</v>
      </c>
      <c r="P8" s="1189">
        <f>O8-J7</f>
        <v>0</v>
      </c>
    </row>
    <row r="9" spans="1:16" s="926" customFormat="1" ht="19.5" thickBot="1">
      <c r="A9" s="964"/>
      <c r="B9" s="1023"/>
      <c r="C9" s="1041" t="s">
        <v>4</v>
      </c>
      <c r="D9" s="216" t="s">
        <v>12</v>
      </c>
      <c r="E9" s="283">
        <f>ROUND(E7/E8*1000,2)</f>
        <v>2022.53</v>
      </c>
      <c r="F9" s="217">
        <f t="shared" ref="F9:G9" si="1">ROUND(F7/F8*1000,2)</f>
        <v>2030.21</v>
      </c>
      <c r="G9" s="218">
        <f t="shared" si="1"/>
        <v>2025.43</v>
      </c>
      <c r="H9" s="283">
        <f>ROUND(H7/H8*1000,2)</f>
        <v>2029.55</v>
      </c>
      <c r="I9" s="217">
        <f t="shared" ref="I9:J9" si="2">ROUND(I7/I8*1000,2)</f>
        <v>2196.75</v>
      </c>
      <c r="J9" s="218">
        <f t="shared" si="2"/>
        <v>2092.2399999999998</v>
      </c>
      <c r="K9" s="978">
        <f t="shared" si="0"/>
        <v>1.0329855882454588</v>
      </c>
      <c r="M9" s="970"/>
      <c r="N9" s="970"/>
      <c r="O9" s="970"/>
    </row>
    <row r="10" spans="1:16" ht="19.5" thickBot="1">
      <c r="C10" s="219" t="s">
        <v>150</v>
      </c>
      <c r="D10" s="979"/>
      <c r="E10" s="981"/>
      <c r="F10" s="980">
        <f>F9/E9</f>
        <v>1.0037972242686142</v>
      </c>
      <c r="G10" s="979"/>
      <c r="H10" s="981"/>
      <c r="I10" s="980">
        <f>I9/H9</f>
        <v>1.0823827942154665</v>
      </c>
      <c r="J10" s="979"/>
      <c r="K10" s="982"/>
    </row>
    <row r="11" spans="1:16" ht="24" customHeight="1" thickBot="1">
      <c r="B11" s="1046">
        <v>1</v>
      </c>
      <c r="C11" s="1047" t="s">
        <v>634</v>
      </c>
      <c r="D11" s="1048"/>
      <c r="E11" s="1049"/>
      <c r="F11" s="1049"/>
      <c r="G11" s="1049"/>
      <c r="H11" s="1048"/>
      <c r="I11" s="1048"/>
      <c r="J11" s="1048"/>
      <c r="K11" s="1050"/>
    </row>
    <row r="12" spans="1:16" ht="31.9" customHeight="1">
      <c r="B12" s="1027"/>
      <c r="C12" s="1039" t="s">
        <v>151</v>
      </c>
      <c r="D12" s="284" t="s">
        <v>1</v>
      </c>
      <c r="E12" s="212">
        <v>143141.18</v>
      </c>
      <c r="F12" s="213">
        <v>86962.050000000017</v>
      </c>
      <c r="G12" s="214">
        <v>230103.23</v>
      </c>
      <c r="H12" s="212">
        <f>H17+H22</f>
        <v>144368.31999999998</v>
      </c>
      <c r="I12" s="213">
        <f>J12-H12</f>
        <v>93090.582027086377</v>
      </c>
      <c r="J12" s="214">
        <f>'[268]Кальк. корр.2019 (ДИ)'!W102+'[268]Кальк. корр.2019 (ДИ)'!X102</f>
        <v>237458.90202708635</v>
      </c>
      <c r="K12" s="971">
        <f>J12/G12</f>
        <v>1.0319668351769176</v>
      </c>
      <c r="M12" t="s">
        <v>635</v>
      </c>
    </row>
    <row r="13" spans="1:16" ht="57" thickBot="1">
      <c r="B13" s="1022"/>
      <c r="C13" s="1043" t="s">
        <v>623</v>
      </c>
      <c r="D13" s="1360" t="s">
        <v>13</v>
      </c>
      <c r="E13" s="1356">
        <v>73808.08</v>
      </c>
      <c r="F13" s="1357">
        <v>44840.399999999994</v>
      </c>
      <c r="G13" s="1358">
        <v>118648.48</v>
      </c>
      <c r="H13" s="1356">
        <f>H18+H23</f>
        <v>74424</v>
      </c>
      <c r="I13" s="1357">
        <f>I18+I23</f>
        <v>44642.48</v>
      </c>
      <c r="J13" s="1358">
        <f>H13+I13</f>
        <v>119066.48000000001</v>
      </c>
      <c r="K13" s="1359">
        <f t="shared" ref="K13:K14" si="3">J13/G13</f>
        <v>1.0035230118413654</v>
      </c>
    </row>
    <row r="14" spans="1:16" ht="19.5" thickBot="1">
      <c r="B14" s="1023"/>
      <c r="C14" s="1044" t="s">
        <v>637</v>
      </c>
      <c r="D14" s="282" t="s">
        <v>12</v>
      </c>
      <c r="E14" s="283">
        <f>ROUND(E12/E13*1000,2)</f>
        <v>1939.37</v>
      </c>
      <c r="F14" s="217">
        <f t="shared" ref="F14:G14" si="4">ROUND(F12/F13*1000,2)</f>
        <v>1939.37</v>
      </c>
      <c r="G14" s="218">
        <f t="shared" si="4"/>
        <v>1939.37</v>
      </c>
      <c r="H14" s="984">
        <f>H12/H13*1000</f>
        <v>1939.8086638718689</v>
      </c>
      <c r="I14" s="217">
        <f>ROUND(I12/I13*1000,2)</f>
        <v>2085.25</v>
      </c>
      <c r="J14" s="218">
        <f>J12/J13*1000</f>
        <v>1994.3388099411884</v>
      </c>
      <c r="K14" s="978">
        <f t="shared" si="3"/>
        <v>1.0283436424927623</v>
      </c>
    </row>
    <row r="15" spans="1:16" ht="19.5" thickBot="1">
      <c r="C15" s="219" t="s">
        <v>150</v>
      </c>
      <c r="D15" s="979"/>
      <c r="E15" s="981"/>
      <c r="F15" s="980">
        <f>F14/E14</f>
        <v>1</v>
      </c>
      <c r="G15" s="979"/>
      <c r="H15" s="981"/>
      <c r="I15" s="980">
        <f>I14/H14</f>
        <v>1.0749771556529855</v>
      </c>
      <c r="J15" s="979"/>
      <c r="K15" s="982"/>
    </row>
    <row r="16" spans="1:16" ht="19.5" thickBot="1">
      <c r="B16" s="1045" t="s">
        <v>43</v>
      </c>
      <c r="C16" s="1034" t="s">
        <v>638</v>
      </c>
      <c r="D16" s="1035"/>
      <c r="E16" s="1036"/>
      <c r="F16" s="1036"/>
      <c r="G16" s="1036"/>
      <c r="H16" s="1035"/>
      <c r="I16" s="1035"/>
      <c r="J16" s="1035"/>
      <c r="K16" s="1042"/>
    </row>
    <row r="17" spans="2:17" ht="18.75">
      <c r="B17" s="1027"/>
      <c r="C17" s="1039" t="s">
        <v>151</v>
      </c>
      <c r="D17" s="284" t="s">
        <v>1</v>
      </c>
      <c r="E17" s="212"/>
      <c r="F17" s="213"/>
      <c r="G17" s="214"/>
      <c r="H17" s="212">
        <f>ROUND(H18*H19/1000,2)</f>
        <v>135675.76999999999</v>
      </c>
      <c r="I17" s="213">
        <f>I12-I22</f>
        <v>87995.192027086377</v>
      </c>
      <c r="J17" s="214">
        <f>H17+I17</f>
        <v>223670.96202708635</v>
      </c>
      <c r="K17" s="971"/>
      <c r="M17" t="s">
        <v>635</v>
      </c>
    </row>
    <row r="18" spans="2:17" ht="19.5" thickBot="1">
      <c r="B18" s="1022"/>
      <c r="C18" s="1043" t="s">
        <v>636</v>
      </c>
      <c r="D18" s="1360" t="s">
        <v>13</v>
      </c>
      <c r="E18" s="1356"/>
      <c r="F18" s="1357"/>
      <c r="G18" s="1358"/>
      <c r="H18" s="1356">
        <f>[268]индексы!E90</f>
        <v>69958.679999999993</v>
      </c>
      <c r="I18" s="1357">
        <f>[268]индексы!F90</f>
        <v>42198.94</v>
      </c>
      <c r="J18" s="1358">
        <f>H18+I18</f>
        <v>112157.62</v>
      </c>
      <c r="K18" s="1359"/>
    </row>
    <row r="19" spans="2:17" ht="19.5" thickBot="1">
      <c r="B19" s="1023"/>
      <c r="C19" s="1044" t="s">
        <v>637</v>
      </c>
      <c r="D19" s="282" t="s">
        <v>12</v>
      </c>
      <c r="E19" s="283"/>
      <c r="F19" s="217"/>
      <c r="G19" s="218"/>
      <c r="H19" s="984">
        <f>F14</f>
        <v>1939.37</v>
      </c>
      <c r="I19" s="217">
        <f>ROUND(I17/I18*1000,2)</f>
        <v>2085.25</v>
      </c>
      <c r="J19" s="218">
        <f>ROUND(J17/J18*1000,2)</f>
        <v>1994.26</v>
      </c>
      <c r="K19" s="978"/>
    </row>
    <row r="20" spans="2:17" ht="19.5" thickBot="1">
      <c r="C20" s="219" t="s">
        <v>150</v>
      </c>
      <c r="D20" s="979"/>
      <c r="E20" s="981"/>
      <c r="F20" s="980"/>
      <c r="G20" s="979"/>
      <c r="H20" s="981"/>
      <c r="I20" s="980">
        <f>I19/H19</f>
        <v>1.0752203035006214</v>
      </c>
      <c r="J20" s="979"/>
      <c r="K20" s="982"/>
    </row>
    <row r="21" spans="2:17" ht="19.5" thickBot="1">
      <c r="B21" s="1045" t="s">
        <v>44</v>
      </c>
      <c r="C21" s="1034" t="s">
        <v>639</v>
      </c>
      <c r="D21" s="1035"/>
      <c r="E21" s="1036"/>
      <c r="F21" s="1036"/>
      <c r="G21" s="1036"/>
      <c r="H21" s="1035"/>
      <c r="I21" s="1035"/>
      <c r="J21" s="1035"/>
      <c r="K21" s="1042"/>
    </row>
    <row r="22" spans="2:17" ht="18.75">
      <c r="B22" s="1027"/>
      <c r="C22" s="1039" t="s">
        <v>151</v>
      </c>
      <c r="D22" s="284" t="s">
        <v>1</v>
      </c>
      <c r="E22" s="212"/>
      <c r="F22" s="213"/>
      <c r="G22" s="214"/>
      <c r="H22" s="212">
        <v>8692.5499999999993</v>
      </c>
      <c r="I22" s="213">
        <f>ROUND(I24*I23/1000,2)</f>
        <v>5095.3900000000003</v>
      </c>
      <c r="J22" s="214">
        <f>H22+I22</f>
        <v>13787.939999999999</v>
      </c>
      <c r="K22" s="971"/>
      <c r="M22" t="s">
        <v>635</v>
      </c>
      <c r="O22" s="51">
        <f>H22+H17-H12</f>
        <v>0</v>
      </c>
      <c r="P22" s="51">
        <f t="shared" ref="P22:Q22" si="5">I22+I17-I12</f>
        <v>0</v>
      </c>
      <c r="Q22" s="51">
        <f t="shared" si="5"/>
        <v>0</v>
      </c>
    </row>
    <row r="23" spans="2:17" ht="19.5" thickBot="1">
      <c r="B23" s="1022"/>
      <c r="C23" s="1043" t="s">
        <v>636</v>
      </c>
      <c r="D23" s="1360" t="s">
        <v>13</v>
      </c>
      <c r="E23" s="1356"/>
      <c r="F23" s="1357"/>
      <c r="G23" s="1358"/>
      <c r="H23" s="1356">
        <f>[268]индексы!E91</f>
        <v>4465.32</v>
      </c>
      <c r="I23" s="1357">
        <f>[268]индексы!F91</f>
        <v>2443.54</v>
      </c>
      <c r="J23" s="1358">
        <f>H23+I23</f>
        <v>6908.86</v>
      </c>
      <c r="K23" s="1359"/>
    </row>
    <row r="24" spans="2:17" ht="19.5" thickBot="1">
      <c r="B24" s="1023"/>
      <c r="C24" s="1044" t="s">
        <v>637</v>
      </c>
      <c r="D24" s="282" t="s">
        <v>12</v>
      </c>
      <c r="E24" s="283"/>
      <c r="F24" s="217"/>
      <c r="G24" s="218"/>
      <c r="H24" s="984">
        <f>ROUND(H22/H23*1000,2)</f>
        <v>1946.68</v>
      </c>
      <c r="I24" s="217">
        <f>I14</f>
        <v>2085.25</v>
      </c>
      <c r="J24" s="218">
        <f>ROUND(J22/J23*1000,2)</f>
        <v>1995.69</v>
      </c>
      <c r="K24" s="978"/>
    </row>
    <row r="25" spans="2:17" ht="19.5" thickBot="1">
      <c r="C25" s="219" t="s">
        <v>150</v>
      </c>
      <c r="D25" s="979"/>
      <c r="E25" s="981"/>
      <c r="F25" s="980"/>
      <c r="G25" s="979"/>
      <c r="H25" s="981"/>
      <c r="I25" s="980">
        <f>I24/H24</f>
        <v>1.0711827316251259</v>
      </c>
      <c r="J25" s="979"/>
      <c r="K25" s="982"/>
    </row>
    <row r="26" spans="2:17" ht="34.15" customHeight="1" thickBot="1">
      <c r="B26" s="1046">
        <v>2</v>
      </c>
      <c r="C26" s="1047" t="s">
        <v>642</v>
      </c>
      <c r="D26" s="1048"/>
      <c r="E26" s="1049"/>
      <c r="F26" s="1049"/>
      <c r="G26" s="1049"/>
      <c r="H26" s="1048"/>
      <c r="I26" s="1048"/>
      <c r="J26" s="1048"/>
      <c r="K26" s="1050"/>
    </row>
    <row r="27" spans="2:17" ht="18.75">
      <c r="B27" s="1027"/>
      <c r="C27" s="1039" t="s">
        <v>151</v>
      </c>
      <c r="D27" s="284" t="s">
        <v>1</v>
      </c>
      <c r="E27" s="212">
        <f>E32+E37</f>
        <v>6137.53</v>
      </c>
      <c r="F27" s="213">
        <f>F32+F37</f>
        <v>4073.2800000000025</v>
      </c>
      <c r="G27" s="214">
        <f>F27+E27</f>
        <v>10210.810000000001</v>
      </c>
      <c r="H27" s="212">
        <f>H32+H37</f>
        <v>6679.0999999999995</v>
      </c>
      <c r="I27" s="213">
        <f>J27-H27</f>
        <v>4977.7</v>
      </c>
      <c r="J27" s="214">
        <f>'[268]Кальк. корр.2019 (ДИ)'!Y102</f>
        <v>11656.8</v>
      </c>
      <c r="K27" s="971">
        <f>J27/G27</f>
        <v>1.1416136427962129</v>
      </c>
    </row>
    <row r="28" spans="2:17" ht="19.5" thickBot="1">
      <c r="B28" s="1022"/>
      <c r="C28" s="1043" t="s">
        <v>643</v>
      </c>
      <c r="D28" s="1360" t="s">
        <v>29</v>
      </c>
      <c r="E28" s="1356">
        <f>E33+E38</f>
        <v>203123.39000000004</v>
      </c>
      <c r="F28" s="1357">
        <f>F33+F38</f>
        <v>123867.49999999997</v>
      </c>
      <c r="G28" s="1358">
        <f>F28+E28</f>
        <v>326990.89</v>
      </c>
      <c r="H28" s="1356">
        <f>H33+H38</f>
        <v>203123.39</v>
      </c>
      <c r="I28" s="1357">
        <f>I33+I38</f>
        <v>123867.5</v>
      </c>
      <c r="J28" s="1358">
        <f>H28+I28</f>
        <v>326990.89</v>
      </c>
      <c r="K28" s="1359">
        <f t="shared" ref="K28:K29" si="6">J28/G28</f>
        <v>1</v>
      </c>
    </row>
    <row r="29" spans="2:17" ht="57" thickBot="1">
      <c r="B29" s="1023"/>
      <c r="C29" s="1044" t="s">
        <v>642</v>
      </c>
      <c r="D29" s="282" t="s">
        <v>19</v>
      </c>
      <c r="E29" s="283">
        <f>ROUND(E27/E28*1000,2)</f>
        <v>30.22</v>
      </c>
      <c r="F29" s="217">
        <f t="shared" ref="F29:G29" si="7">ROUND(F27/F28*1000,2)</f>
        <v>32.880000000000003</v>
      </c>
      <c r="G29" s="218">
        <f t="shared" si="7"/>
        <v>31.23</v>
      </c>
      <c r="H29" s="283">
        <f>ROUND(H27/H28*1000,2)</f>
        <v>32.880000000000003</v>
      </c>
      <c r="I29" s="217">
        <f t="shared" ref="I29:J29" si="8">ROUND(I27/I28*1000,2)</f>
        <v>40.19</v>
      </c>
      <c r="J29" s="218">
        <f t="shared" si="8"/>
        <v>35.65</v>
      </c>
      <c r="K29" s="978">
        <f t="shared" si="6"/>
        <v>1.1415305795709254</v>
      </c>
    </row>
    <row r="30" spans="2:17" ht="19.5" thickBot="1">
      <c r="C30" s="219" t="s">
        <v>150</v>
      </c>
      <c r="D30" s="979"/>
      <c r="E30" s="981"/>
      <c r="F30" s="980">
        <f>F29/E29</f>
        <v>1.0880211780277962</v>
      </c>
      <c r="G30" s="979"/>
      <c r="H30" s="981"/>
      <c r="I30" s="980">
        <f>I29/H29</f>
        <v>1.2223236009732359</v>
      </c>
      <c r="J30" s="979"/>
      <c r="K30" s="982"/>
    </row>
    <row r="31" spans="2:17" ht="19.5" thickBot="1">
      <c r="B31" s="1045" t="s">
        <v>640</v>
      </c>
      <c r="C31" s="1034" t="s">
        <v>638</v>
      </c>
      <c r="D31" s="1035"/>
      <c r="E31" s="1036"/>
      <c r="F31" s="1036"/>
      <c r="G31" s="1036"/>
      <c r="H31" s="1035"/>
      <c r="I31" s="1035"/>
      <c r="J31" s="1035"/>
      <c r="K31" s="1042"/>
    </row>
    <row r="32" spans="2:17" ht="18.75">
      <c r="B32" s="1027"/>
      <c r="C32" s="1039" t="s">
        <v>151</v>
      </c>
      <c r="D32" s="284" t="s">
        <v>1</v>
      </c>
      <c r="E32" s="212">
        <v>5861.86</v>
      </c>
      <c r="F32" s="213">
        <v>3893.2400000000025</v>
      </c>
      <c r="G32" s="214">
        <f>E32+F32</f>
        <v>9755.1000000000022</v>
      </c>
      <c r="H32" s="212">
        <f>ROUND(H33*H34/1000,2)</f>
        <v>6382.74</v>
      </c>
      <c r="I32" s="213">
        <f>J32-H32</f>
        <v>4785.0199999999986</v>
      </c>
      <c r="J32" s="214">
        <f>J27-J37</f>
        <v>11167.759999999998</v>
      </c>
      <c r="K32" s="971">
        <f>J32/G32</f>
        <v>1.1448124570737355</v>
      </c>
    </row>
    <row r="33" spans="2:11" ht="19.5" thickBot="1">
      <c r="B33" s="1022"/>
      <c r="C33" s="1043" t="s">
        <v>643</v>
      </c>
      <c r="D33" s="1360" t="s">
        <v>29</v>
      </c>
      <c r="E33" s="1356">
        <v>191501.41000000003</v>
      </c>
      <c r="F33" s="1357">
        <v>116806.83999999997</v>
      </c>
      <c r="G33" s="1358">
        <f>E33+F33</f>
        <v>308308.25</v>
      </c>
      <c r="H33" s="1356">
        <f>[268]индексы!E97</f>
        <v>191501.41</v>
      </c>
      <c r="I33" s="1357">
        <f>[268]индексы!F97</f>
        <v>116806.84</v>
      </c>
      <c r="J33" s="1358">
        <f>H33+I33</f>
        <v>308308.25</v>
      </c>
      <c r="K33" s="1359">
        <f t="shared" ref="K33:K34" si="9">J33/G33</f>
        <v>1</v>
      </c>
    </row>
    <row r="34" spans="2:11" ht="19.5" thickBot="1">
      <c r="B34" s="1023"/>
      <c r="C34" s="1044" t="s">
        <v>644</v>
      </c>
      <c r="D34" s="282" t="s">
        <v>19</v>
      </c>
      <c r="E34" s="283">
        <f>ROUND(E32/E33*1000,2)</f>
        <v>30.61</v>
      </c>
      <c r="F34" s="217">
        <f t="shared" ref="F34:G34" si="10">ROUND(F32/F33*1000,2)</f>
        <v>33.33</v>
      </c>
      <c r="G34" s="218">
        <f t="shared" si="10"/>
        <v>31.64</v>
      </c>
      <c r="H34" s="984">
        <f>IF(J34&lt;F34,J34,F34)</f>
        <v>33.33</v>
      </c>
      <c r="I34" s="217">
        <f t="shared" ref="I34:J34" si="11">ROUND(I32/I33*1000,2)</f>
        <v>40.97</v>
      </c>
      <c r="J34" s="218">
        <f t="shared" si="11"/>
        <v>36.22</v>
      </c>
      <c r="K34" s="978">
        <f t="shared" si="9"/>
        <v>1.1447534766118836</v>
      </c>
    </row>
    <row r="35" spans="2:11" ht="19.5" thickBot="1">
      <c r="C35" s="219" t="s">
        <v>150</v>
      </c>
      <c r="D35" s="979"/>
      <c r="E35" s="981"/>
      <c r="F35" s="980">
        <f>F34/E34</f>
        <v>1.088859849722313</v>
      </c>
      <c r="G35" s="979"/>
      <c r="H35" s="981"/>
      <c r="I35" s="980">
        <f>I34/H34</f>
        <v>1.2292229222922293</v>
      </c>
      <c r="J35" s="979"/>
      <c r="K35" s="982"/>
    </row>
    <row r="36" spans="2:11" ht="19.5" thickBot="1">
      <c r="B36" s="1045" t="s">
        <v>641</v>
      </c>
      <c r="C36" s="1034" t="s">
        <v>639</v>
      </c>
      <c r="D36" s="1035"/>
      <c r="E36" s="1036"/>
      <c r="F36" s="1036"/>
      <c r="G36" s="1036"/>
      <c r="H36" s="1035"/>
      <c r="I36" s="1035"/>
      <c r="J36" s="1035"/>
      <c r="K36" s="1042"/>
    </row>
    <row r="37" spans="2:11" ht="18.75">
      <c r="B37" s="1027"/>
      <c r="C37" s="1039" t="s">
        <v>151</v>
      </c>
      <c r="D37" s="284" t="s">
        <v>1</v>
      </c>
      <c r="E37" s="212">
        <v>275.67</v>
      </c>
      <c r="F37" s="213">
        <v>180.04</v>
      </c>
      <c r="G37" s="214">
        <f>E37+F37</f>
        <v>455.71000000000004</v>
      </c>
      <c r="H37" s="212">
        <f>ROUND(H38*H39/1000,2)</f>
        <v>296.36</v>
      </c>
      <c r="I37" s="213">
        <f>J37-H37</f>
        <v>192.67999999999995</v>
      </c>
      <c r="J37" s="214">
        <f>[268]переменные!G168+[268]переменные!G182</f>
        <v>489.03999999999996</v>
      </c>
      <c r="K37" s="971">
        <f>J37/G37</f>
        <v>1.0731386188584844</v>
      </c>
    </row>
    <row r="38" spans="2:11" ht="19.5" thickBot="1">
      <c r="B38" s="1022"/>
      <c r="C38" s="1043" t="s">
        <v>643</v>
      </c>
      <c r="D38" s="1360" t="s">
        <v>29</v>
      </c>
      <c r="E38" s="1356">
        <v>11621.98</v>
      </c>
      <c r="F38" s="1357">
        <v>7060.66</v>
      </c>
      <c r="G38" s="1358">
        <f>E38+F38</f>
        <v>18682.64</v>
      </c>
      <c r="H38" s="1356">
        <f>[268]индексы!E96</f>
        <v>11621.98</v>
      </c>
      <c r="I38" s="1357">
        <f>[268]индексы!F96</f>
        <v>7060.66</v>
      </c>
      <c r="J38" s="1358">
        <f>H38+I38</f>
        <v>18682.64</v>
      </c>
      <c r="K38" s="1359">
        <f t="shared" ref="K38:K39" si="12">J38/G38</f>
        <v>1</v>
      </c>
    </row>
    <row r="39" spans="2:11" ht="19.5" thickBot="1">
      <c r="B39" s="1023"/>
      <c r="C39" s="1044" t="s">
        <v>644</v>
      </c>
      <c r="D39" s="282" t="s">
        <v>19</v>
      </c>
      <c r="E39" s="283">
        <f>ROUND(E37/E38*1000,2)</f>
        <v>23.72</v>
      </c>
      <c r="F39" s="217">
        <f t="shared" ref="F39:J39" si="13">ROUND(F37/F38*1000,2)</f>
        <v>25.5</v>
      </c>
      <c r="G39" s="218">
        <f t="shared" si="13"/>
        <v>24.39</v>
      </c>
      <c r="H39" s="984">
        <v>25.5</v>
      </c>
      <c r="I39" s="217">
        <f t="shared" si="13"/>
        <v>27.29</v>
      </c>
      <c r="J39" s="218">
        <f t="shared" si="13"/>
        <v>26.18</v>
      </c>
      <c r="K39" s="978">
        <f t="shared" si="12"/>
        <v>1.073390733907339</v>
      </c>
    </row>
    <row r="40" spans="2:11" ht="19.5" thickBot="1">
      <c r="C40" s="219" t="s">
        <v>150</v>
      </c>
      <c r="D40" s="979"/>
      <c r="E40" s="981"/>
      <c r="F40" s="980">
        <f>F39/E39</f>
        <v>1.0750421585160204</v>
      </c>
      <c r="G40" s="979"/>
      <c r="H40" s="981"/>
      <c r="I40" s="980">
        <f>I39/H39</f>
        <v>1.0701960784313724</v>
      </c>
      <c r="J40" s="979"/>
      <c r="K40" s="982"/>
    </row>
    <row r="41" spans="2:11" ht="37.9" customHeight="1" thickBot="1">
      <c r="B41" s="1046">
        <v>3</v>
      </c>
      <c r="C41" s="1047" t="s">
        <v>645</v>
      </c>
      <c r="D41" s="1048"/>
      <c r="E41" s="1049"/>
      <c r="F41" s="1049"/>
      <c r="G41" s="1049"/>
      <c r="H41" s="1048"/>
      <c r="I41" s="1048"/>
      <c r="J41" s="1048"/>
      <c r="K41" s="1050"/>
    </row>
    <row r="42" spans="2:11" ht="19.5" thickBot="1">
      <c r="B42" s="1045"/>
      <c r="C42" s="1034" t="s">
        <v>638</v>
      </c>
      <c r="D42" s="1035"/>
      <c r="E42" s="1036"/>
      <c r="F42" s="1036"/>
      <c r="G42" s="1036"/>
      <c r="H42" s="1035"/>
      <c r="I42" s="1035"/>
      <c r="J42" s="1035"/>
      <c r="K42" s="1042"/>
    </row>
    <row r="43" spans="2:11" ht="19.5" thickBot="1">
      <c r="B43" s="1045" t="s">
        <v>646</v>
      </c>
      <c r="C43" s="1034" t="s">
        <v>391</v>
      </c>
      <c r="D43" s="1035"/>
      <c r="E43" s="1036"/>
      <c r="F43" s="1036"/>
      <c r="G43" s="1036"/>
      <c r="H43" s="1035"/>
      <c r="I43" s="1035"/>
      <c r="J43" s="1035"/>
      <c r="K43" s="1042"/>
    </row>
    <row r="44" spans="2:11" ht="18.75">
      <c r="B44" s="1027"/>
      <c r="C44" s="1039" t="s">
        <v>151</v>
      </c>
      <c r="D44" s="284" t="s">
        <v>1</v>
      </c>
      <c r="E44" s="212">
        <v>1361.82</v>
      </c>
      <c r="F44" s="213">
        <v>926.55</v>
      </c>
      <c r="G44" s="214">
        <f>E44+F44</f>
        <v>2288.37</v>
      </c>
      <c r="H44" s="212">
        <f>ROUND(H45*H46/1000,2)</f>
        <v>1532.44</v>
      </c>
      <c r="I44" s="213">
        <f>J44-H44</f>
        <v>992.77</v>
      </c>
      <c r="J44" s="214">
        <f>'[268]Кальк. корр.2019 (ДИ)'!AA102</f>
        <v>2525.21</v>
      </c>
      <c r="K44" s="971">
        <f>J44/G44</f>
        <v>1.103497249133663</v>
      </c>
    </row>
    <row r="45" spans="2:11" ht="19.5" thickBot="1">
      <c r="B45" s="1022"/>
      <c r="C45" s="1043" t="s">
        <v>643</v>
      </c>
      <c r="D45" s="1360" t="s">
        <v>29</v>
      </c>
      <c r="E45" s="1356">
        <v>44373.46</v>
      </c>
      <c r="F45" s="1357">
        <v>26958.07</v>
      </c>
      <c r="G45" s="1358">
        <f>E45+F45</f>
        <v>71331.53</v>
      </c>
      <c r="H45" s="1356">
        <f>[268]индексы!E98</f>
        <v>44586.61</v>
      </c>
      <c r="I45" s="1357">
        <f>[268]индексы!F98</f>
        <v>26744.92</v>
      </c>
      <c r="J45" s="1358">
        <f>H45+I45</f>
        <v>71331.53</v>
      </c>
      <c r="K45" s="1359">
        <f t="shared" ref="K45:K46" si="14">J45/G45</f>
        <v>1</v>
      </c>
    </row>
    <row r="46" spans="2:11" ht="57" thickBot="1">
      <c r="B46" s="1023"/>
      <c r="C46" s="1044" t="s">
        <v>645</v>
      </c>
      <c r="D46" s="282" t="s">
        <v>19</v>
      </c>
      <c r="E46" s="283">
        <f>ROUND(E44/E45*1000,2)</f>
        <v>30.69</v>
      </c>
      <c r="F46" s="217">
        <f t="shared" ref="F46:G46" si="15">ROUND(F44/F45*1000,2)</f>
        <v>34.369999999999997</v>
      </c>
      <c r="G46" s="218">
        <f t="shared" si="15"/>
        <v>32.08</v>
      </c>
      <c r="H46" s="984">
        <f>IF(J46&lt;F46,J46,F46)</f>
        <v>34.369999999999997</v>
      </c>
      <c r="I46" s="217">
        <f t="shared" ref="I46:J46" si="16">ROUND(I44/I45*1000,2)</f>
        <v>37.119999999999997</v>
      </c>
      <c r="J46" s="218">
        <f t="shared" si="16"/>
        <v>35.4</v>
      </c>
      <c r="K46" s="978">
        <f t="shared" si="14"/>
        <v>1.1034912718204488</v>
      </c>
    </row>
    <row r="47" spans="2:11" ht="19.5" thickBot="1">
      <c r="C47" s="219" t="s">
        <v>150</v>
      </c>
      <c r="D47" s="979"/>
      <c r="E47" s="981"/>
      <c r="F47" s="980">
        <f>F46/E46</f>
        <v>1.1199087650700552</v>
      </c>
      <c r="G47" s="979"/>
      <c r="H47" s="981"/>
      <c r="I47" s="980">
        <f>I46/H46</f>
        <v>1.0800116380564446</v>
      </c>
      <c r="J47" s="979"/>
      <c r="K47" s="982"/>
    </row>
    <row r="48" spans="2:11" ht="19.5" thickBot="1">
      <c r="B48" s="1045" t="s">
        <v>647</v>
      </c>
      <c r="C48" s="1034" t="s">
        <v>376</v>
      </c>
      <c r="D48" s="1035"/>
      <c r="E48" s="1036"/>
      <c r="F48" s="1036"/>
      <c r="G48" s="1036"/>
      <c r="H48" s="1035"/>
      <c r="I48" s="1035"/>
      <c r="J48" s="1035"/>
      <c r="K48" s="1042"/>
    </row>
    <row r="49" spans="2:13" ht="18.75">
      <c r="B49" s="1027"/>
      <c r="C49" s="1039" t="s">
        <v>151</v>
      </c>
      <c r="D49" s="284" t="s">
        <v>1</v>
      </c>
      <c r="E49" s="212">
        <v>143141.18</v>
      </c>
      <c r="F49" s="213">
        <v>86962.050000000017</v>
      </c>
      <c r="G49" s="214">
        <f>E49+F49</f>
        <v>230103.23</v>
      </c>
      <c r="H49" s="212">
        <f>H12</f>
        <v>144368.31999999998</v>
      </c>
      <c r="I49" s="213">
        <f>I12</f>
        <v>93090.582027086377</v>
      </c>
      <c r="J49" s="214">
        <f>H49+I49</f>
        <v>237458.90202708635</v>
      </c>
      <c r="K49" s="971">
        <f>J49/G49</f>
        <v>1.0319668351769176</v>
      </c>
      <c r="M49" t="s">
        <v>635</v>
      </c>
    </row>
    <row r="50" spans="2:13" ht="19.5" thickBot="1">
      <c r="B50" s="1022"/>
      <c r="C50" s="1043" t="s">
        <v>636</v>
      </c>
      <c r="D50" s="1360" t="s">
        <v>13</v>
      </c>
      <c r="E50" s="1356">
        <v>73808.08</v>
      </c>
      <c r="F50" s="1357">
        <v>44840.399999999994</v>
      </c>
      <c r="G50" s="1358">
        <f>E50+F50</f>
        <v>118648.48</v>
      </c>
      <c r="H50" s="1356">
        <f>H13</f>
        <v>74424</v>
      </c>
      <c r="I50" s="1357">
        <f>I13</f>
        <v>44642.48</v>
      </c>
      <c r="J50" s="1358">
        <f>H50+I50</f>
        <v>119066.48000000001</v>
      </c>
      <c r="K50" s="1359">
        <f t="shared" ref="K50:K51" si="17">J50/G50</f>
        <v>1.0035230118413654</v>
      </c>
    </row>
    <row r="51" spans="2:13" ht="19.5" thickBot="1">
      <c r="B51" s="1023"/>
      <c r="C51" s="1044" t="s">
        <v>637</v>
      </c>
      <c r="D51" s="282" t="s">
        <v>12</v>
      </c>
      <c r="E51" s="283">
        <f>ROUND(E49/E50*1000,2)</f>
        <v>1939.37</v>
      </c>
      <c r="F51" s="217">
        <f t="shared" ref="F51:G51" si="18">ROUND(F49/F50*1000,2)</f>
        <v>1939.37</v>
      </c>
      <c r="G51" s="218">
        <f t="shared" si="18"/>
        <v>1939.37</v>
      </c>
      <c r="H51" s="283">
        <f>ROUND(H49/H50*1000,2)</f>
        <v>1939.81</v>
      </c>
      <c r="I51" s="217">
        <f t="shared" ref="I51:J51" si="19">ROUND(I49/I50*1000,2)</f>
        <v>2085.25</v>
      </c>
      <c r="J51" s="218">
        <f t="shared" si="19"/>
        <v>1994.34</v>
      </c>
      <c r="K51" s="978">
        <f t="shared" si="17"/>
        <v>1.0283442561244116</v>
      </c>
    </row>
    <row r="52" spans="2:13" ht="18.75">
      <c r="C52" s="219" t="s">
        <v>150</v>
      </c>
      <c r="D52" s="979"/>
      <c r="E52" s="981"/>
      <c r="F52" s="980">
        <f>F51/E51</f>
        <v>1</v>
      </c>
      <c r="G52" s="979"/>
      <c r="H52" s="981"/>
      <c r="I52" s="980">
        <f>I51/H51</f>
        <v>1.0749764152159231</v>
      </c>
      <c r="J52" s="979"/>
      <c r="K52" s="982"/>
    </row>
    <row r="54" spans="2:13">
      <c r="H54" s="275">
        <f>(H22+H37)/H23*1000</f>
        <v>2013.0494567018716</v>
      </c>
    </row>
    <row r="56" spans="2:13">
      <c r="C56" t="s">
        <v>652</v>
      </c>
      <c r="D56" t="s">
        <v>651</v>
      </c>
    </row>
    <row r="57" spans="2:13">
      <c r="C57" t="s">
        <v>653</v>
      </c>
      <c r="D57" t="s">
        <v>654</v>
      </c>
    </row>
  </sheetData>
  <mergeCells count="6">
    <mergeCell ref="K4:K5"/>
    <mergeCell ref="B4:B5"/>
    <mergeCell ref="C4:C5"/>
    <mergeCell ref="D4:D5"/>
    <mergeCell ref="E4:G4"/>
    <mergeCell ref="H4:J4"/>
  </mergeCells>
  <pageMargins left="0.39370078740157483" right="0.39370078740157483" top="0.39370078740157483" bottom="0.74803149606299213" header="0.31496062992125984" footer="0.31496062992125984"/>
  <pageSetup paperSize="9" scale="54" orientation="portrait" blackAndWhite="1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57"/>
  <sheetViews>
    <sheetView view="pageBreakPreview" zoomScale="60" zoomScaleNormal="70" workbookViewId="0">
      <selection activeCell="H18" sqref="H18"/>
    </sheetView>
  </sheetViews>
  <sheetFormatPr defaultRowHeight="15.75"/>
  <cols>
    <col min="1" max="1" width="4.25" customWidth="1"/>
    <col min="2" max="2" width="7.5" customWidth="1"/>
    <col min="3" max="3" width="37.875" customWidth="1"/>
    <col min="4" max="4" width="15.5" customWidth="1"/>
    <col min="5" max="9" width="13.75" customWidth="1"/>
    <col min="10" max="10" width="16.125" customWidth="1"/>
    <col min="11" max="11" width="15.25" customWidth="1"/>
    <col min="15" max="15" width="18.5" customWidth="1"/>
  </cols>
  <sheetData>
    <row r="2" spans="1:16" s="967" customFormat="1" ht="23.25" customHeight="1">
      <c r="A2" s="1184" t="s">
        <v>679</v>
      </c>
      <c r="B2" s="1185"/>
      <c r="C2" s="1186"/>
      <c r="D2" s="1187"/>
      <c r="E2" s="1187"/>
      <c r="F2" s="1187"/>
      <c r="G2" s="1187"/>
      <c r="H2" s="1187"/>
      <c r="I2" s="1187"/>
      <c r="J2" s="1187"/>
      <c r="K2" s="1187"/>
      <c r="L2" s="966"/>
    </row>
    <row r="3" spans="1:16" s="926" customFormat="1" ht="19.5" thickBot="1">
      <c r="A3" s="964"/>
      <c r="B3" s="964"/>
      <c r="C3" s="968"/>
      <c r="D3" s="968"/>
      <c r="E3" s="969"/>
      <c r="F3" s="969"/>
      <c r="G3" s="969"/>
      <c r="H3" s="969"/>
      <c r="I3" s="969"/>
      <c r="J3" s="969"/>
      <c r="K3" s="969"/>
      <c r="L3" s="965"/>
    </row>
    <row r="4" spans="1:16" s="926" customFormat="1" ht="71.25" customHeight="1">
      <c r="A4" s="964"/>
      <c r="B4" s="1473"/>
      <c r="C4" s="1475" t="s">
        <v>79</v>
      </c>
      <c r="D4" s="1473" t="s">
        <v>149</v>
      </c>
      <c r="E4" s="1477" t="s">
        <v>625</v>
      </c>
      <c r="F4" s="1478"/>
      <c r="G4" s="1479"/>
      <c r="H4" s="1480" t="s">
        <v>624</v>
      </c>
      <c r="I4" s="1478"/>
      <c r="J4" s="1479"/>
      <c r="K4" s="1471" t="s">
        <v>386</v>
      </c>
      <c r="L4" s="965"/>
    </row>
    <row r="5" spans="1:16" s="926" customFormat="1" ht="32.25" thickBot="1">
      <c r="A5" s="964"/>
      <c r="B5" s="1474"/>
      <c r="C5" s="1476"/>
      <c r="D5" s="1474"/>
      <c r="E5" s="1024" t="s">
        <v>164</v>
      </c>
      <c r="F5" s="1025" t="s">
        <v>165</v>
      </c>
      <c r="G5" s="1026" t="s">
        <v>166</v>
      </c>
      <c r="H5" s="1024" t="s">
        <v>167</v>
      </c>
      <c r="I5" s="1025" t="s">
        <v>168</v>
      </c>
      <c r="J5" s="1026" t="s">
        <v>169</v>
      </c>
      <c r="K5" s="1472"/>
      <c r="L5" s="965"/>
    </row>
    <row r="6" spans="1:16" s="926" customFormat="1" ht="24.6" customHeight="1" thickBot="1">
      <c r="A6" s="964"/>
      <c r="B6" s="1033"/>
      <c r="C6" s="1034" t="s">
        <v>676</v>
      </c>
      <c r="D6" s="1035"/>
      <c r="E6" s="1036"/>
      <c r="F6" s="1036"/>
      <c r="G6" s="1036"/>
      <c r="H6" s="1037"/>
      <c r="I6" s="1037"/>
      <c r="J6" s="1037"/>
      <c r="K6" s="1038"/>
      <c r="M6" s="1051"/>
      <c r="N6" s="970"/>
    </row>
    <row r="7" spans="1:16" s="926" customFormat="1" ht="27.6" customHeight="1">
      <c r="A7" s="964"/>
      <c r="B7" s="1027"/>
      <c r="C7" s="1039" t="s">
        <v>151</v>
      </c>
      <c r="D7" s="1028" t="s">
        <v>1</v>
      </c>
      <c r="E7" s="1029">
        <f>E12+E27</f>
        <v>149278.71</v>
      </c>
      <c r="F7" s="1030">
        <f>F12+F27</f>
        <v>91035.330000000016</v>
      </c>
      <c r="G7" s="1031">
        <f>E7+F7</f>
        <v>240314.04</v>
      </c>
      <c r="H7" s="1029">
        <f>H12+H27</f>
        <v>151014.77000000002</v>
      </c>
      <c r="I7" s="1030">
        <f>I12+I27</f>
        <v>98100.932027086339</v>
      </c>
      <c r="J7" s="1031">
        <f>H7+I7</f>
        <v>249115.70202708634</v>
      </c>
      <c r="K7" s="1032">
        <f>J7/G7</f>
        <v>1.0366256670941336</v>
      </c>
      <c r="M7" s="972" t="s">
        <v>648</v>
      </c>
      <c r="N7" s="973"/>
      <c r="O7" s="1188">
        <f>'Кальк. корр.2019 (ДИ)'!D102</f>
        <v>240314.04</v>
      </c>
      <c r="P7" s="1189">
        <f>O7-G7</f>
        <v>0</v>
      </c>
    </row>
    <row r="8" spans="1:16" s="926" customFormat="1" ht="57" thickBot="1">
      <c r="A8" s="964"/>
      <c r="B8" s="1022"/>
      <c r="C8" s="1040" t="s">
        <v>623</v>
      </c>
      <c r="D8" s="215" t="s">
        <v>13</v>
      </c>
      <c r="E8" s="974">
        <f>E13</f>
        <v>73808.08</v>
      </c>
      <c r="F8" s="975">
        <f>F13</f>
        <v>44840.399999999994</v>
      </c>
      <c r="G8" s="976">
        <f>E8+F8</f>
        <v>118648.48</v>
      </c>
      <c r="H8" s="974">
        <f>H13</f>
        <v>74424</v>
      </c>
      <c r="I8" s="975">
        <f>I13</f>
        <v>44642.48</v>
      </c>
      <c r="J8" s="976">
        <f>H8+I8</f>
        <v>119066.48000000001</v>
      </c>
      <c r="K8" s="977">
        <f t="shared" ref="K8:K9" si="0">J8/G8</f>
        <v>1.0035230118413654</v>
      </c>
      <c r="M8" s="970"/>
      <c r="N8" s="970"/>
      <c r="O8" s="1188">
        <f>'Кальк. корр.2019 (ДИ)'!V102</f>
        <v>249115.70202708634</v>
      </c>
      <c r="P8" s="1189">
        <f>O8-J7</f>
        <v>0</v>
      </c>
    </row>
    <row r="9" spans="1:16" s="926" customFormat="1" ht="19.5" thickBot="1">
      <c r="A9" s="964"/>
      <c r="B9" s="1023"/>
      <c r="C9" s="1041" t="s">
        <v>4</v>
      </c>
      <c r="D9" s="216" t="s">
        <v>12</v>
      </c>
      <c r="E9" s="283">
        <f>ROUND(E7/E8*1000,2)</f>
        <v>2022.53</v>
      </c>
      <c r="F9" s="217">
        <f t="shared" ref="F9" si="1">ROUND(F7/F8*1000,2)</f>
        <v>2030.21</v>
      </c>
      <c r="G9" s="218">
        <f t="shared" ref="G9" si="2">ROUND(G7/G8*1000,2)</f>
        <v>2025.43</v>
      </c>
      <c r="H9" s="283">
        <f>ROUND(H7/H8*1000,2)</f>
        <v>2029.11</v>
      </c>
      <c r="I9" s="217">
        <f t="shared" ref="I9" si="3">ROUND(I7/I8*1000,2)</f>
        <v>2197.48</v>
      </c>
      <c r="J9" s="218">
        <f t="shared" ref="J9" si="4">ROUND(J7/J8*1000,2)</f>
        <v>2092.2399999999998</v>
      </c>
      <c r="K9" s="978">
        <f t="shared" si="0"/>
        <v>1.0329855882454588</v>
      </c>
      <c r="M9" s="970"/>
      <c r="N9" s="970"/>
      <c r="O9" s="970"/>
    </row>
    <row r="10" spans="1:16" ht="19.5" thickBot="1">
      <c r="C10" s="219" t="s">
        <v>150</v>
      </c>
      <c r="D10" s="979"/>
      <c r="E10" s="981"/>
      <c r="F10" s="980">
        <f>F9/E9</f>
        <v>1.0037972242686142</v>
      </c>
      <c r="G10" s="979"/>
      <c r="H10" s="981"/>
      <c r="I10" s="980">
        <f>I9/H9</f>
        <v>1.0829772658948997</v>
      </c>
      <c r="J10" s="979"/>
      <c r="K10" s="982"/>
    </row>
    <row r="11" spans="1:16" ht="24" customHeight="1" thickBot="1">
      <c r="B11" s="1046">
        <v>1</v>
      </c>
      <c r="C11" s="1047" t="s">
        <v>634</v>
      </c>
      <c r="D11" s="1048"/>
      <c r="E11" s="1049"/>
      <c r="F11" s="1049"/>
      <c r="G11" s="1049"/>
      <c r="H11" s="1048"/>
      <c r="I11" s="1048"/>
      <c r="J11" s="1048"/>
      <c r="K11" s="1050"/>
    </row>
    <row r="12" spans="1:16" ht="31.9" customHeight="1">
      <c r="B12" s="1027"/>
      <c r="C12" s="1039" t="s">
        <v>151</v>
      </c>
      <c r="D12" s="284" t="s">
        <v>1</v>
      </c>
      <c r="E12" s="212">
        <v>143141.18</v>
      </c>
      <c r="F12" s="213">
        <v>86962.050000000017</v>
      </c>
      <c r="G12" s="214">
        <v>230103.23</v>
      </c>
      <c r="H12" s="212">
        <f>ROUND(H13*H14/1000,2)</f>
        <v>144335.67000000001</v>
      </c>
      <c r="I12" s="213">
        <f>J12-H12</f>
        <v>93123.232027086342</v>
      </c>
      <c r="J12" s="214">
        <f>'Кальк. корр.2019 (ДИ)'!W102+'Кальк. корр.2019 (ДИ)'!X102</f>
        <v>237458.90202708635</v>
      </c>
      <c r="K12" s="971">
        <f>J12/G12</f>
        <v>1.0319668351769176</v>
      </c>
      <c r="M12" t="s">
        <v>635</v>
      </c>
    </row>
    <row r="13" spans="1:16" ht="57" thickBot="1">
      <c r="B13" s="1022"/>
      <c r="C13" s="1043" t="s">
        <v>623</v>
      </c>
      <c r="D13" s="983" t="s">
        <v>13</v>
      </c>
      <c r="E13" s="974">
        <v>73808.08</v>
      </c>
      <c r="F13" s="975">
        <v>44840.399999999994</v>
      </c>
      <c r="G13" s="976">
        <v>118648.48</v>
      </c>
      <c r="H13" s="974">
        <f>H18+H23</f>
        <v>74424</v>
      </c>
      <c r="I13" s="975">
        <f>I18+I23</f>
        <v>44642.48</v>
      </c>
      <c r="J13" s="976">
        <f>H13+I13</f>
        <v>119066.48000000001</v>
      </c>
      <c r="K13" s="977">
        <f t="shared" ref="K13:K14" si="5">J13/G13</f>
        <v>1.0035230118413654</v>
      </c>
    </row>
    <row r="14" spans="1:16" ht="19.5" thickBot="1">
      <c r="B14" s="1023"/>
      <c r="C14" s="1044" t="s">
        <v>637</v>
      </c>
      <c r="D14" s="282" t="s">
        <v>12</v>
      </c>
      <c r="E14" s="283">
        <f>ROUND(E12/E13*1000,2)</f>
        <v>1939.37</v>
      </c>
      <c r="F14" s="217">
        <f t="shared" ref="F14" si="6">ROUND(F12/F13*1000,2)</f>
        <v>1939.37</v>
      </c>
      <c r="G14" s="218">
        <f t="shared" ref="G14" si="7">ROUND(G12/G13*1000,2)</f>
        <v>1939.37</v>
      </c>
      <c r="H14" s="984">
        <f>IF(J14&lt;F14,J14,F14)</f>
        <v>1939.37</v>
      </c>
      <c r="I14" s="217">
        <f t="shared" ref="I14" si="8">ROUND(I12/I13*1000,2)</f>
        <v>2085.98</v>
      </c>
      <c r="J14" s="218">
        <f>J12/J13*1000</f>
        <v>1994.3388099411884</v>
      </c>
      <c r="K14" s="978">
        <f t="shared" si="5"/>
        <v>1.0283436424927623</v>
      </c>
    </row>
    <row r="15" spans="1:16" ht="19.5" thickBot="1">
      <c r="C15" s="219" t="s">
        <v>150</v>
      </c>
      <c r="D15" s="979"/>
      <c r="E15" s="981"/>
      <c r="F15" s="980">
        <f>F14/E14</f>
        <v>1</v>
      </c>
      <c r="G15" s="979"/>
      <c r="H15" s="981"/>
      <c r="I15" s="980">
        <f>I14/H14</f>
        <v>1.0755967143969434</v>
      </c>
      <c r="J15" s="979"/>
      <c r="K15" s="982"/>
    </row>
    <row r="16" spans="1:16" ht="19.5" thickBot="1">
      <c r="B16" s="1045" t="s">
        <v>43</v>
      </c>
      <c r="C16" s="1034" t="s">
        <v>638</v>
      </c>
      <c r="D16" s="1035"/>
      <c r="E16" s="1036"/>
      <c r="F16" s="1036"/>
      <c r="G16" s="1036"/>
      <c r="H16" s="1035"/>
      <c r="I16" s="1035"/>
      <c r="J16" s="1035"/>
      <c r="K16" s="1042"/>
    </row>
    <row r="17" spans="2:17" ht="18.75">
      <c r="B17" s="1027"/>
      <c r="C17" s="1039" t="s">
        <v>151</v>
      </c>
      <c r="D17" s="284" t="s">
        <v>1</v>
      </c>
      <c r="E17" s="212"/>
      <c r="F17" s="213"/>
      <c r="G17" s="214"/>
      <c r="H17" s="212">
        <f>ROUND(H18*H19/1000,2)</f>
        <v>135675.76999999999</v>
      </c>
      <c r="I17" s="213">
        <f>J17-H17</f>
        <v>87817.01202708637</v>
      </c>
      <c r="J17" s="214">
        <f>J12-J22</f>
        <v>223492.78202708636</v>
      </c>
      <c r="K17" s="971"/>
      <c r="M17" t="s">
        <v>635</v>
      </c>
    </row>
    <row r="18" spans="2:17" ht="19.5" thickBot="1">
      <c r="B18" s="1022"/>
      <c r="C18" s="1043" t="s">
        <v>636</v>
      </c>
      <c r="D18" s="983" t="s">
        <v>13</v>
      </c>
      <c r="E18" s="974"/>
      <c r="F18" s="975"/>
      <c r="G18" s="976"/>
      <c r="H18" s="974">
        <f>индексы!E90</f>
        <v>69958.679999999993</v>
      </c>
      <c r="I18" s="975">
        <f>индексы!F90</f>
        <v>42198.94</v>
      </c>
      <c r="J18" s="976">
        <f>H18+I18</f>
        <v>112157.62</v>
      </c>
      <c r="K18" s="977"/>
    </row>
    <row r="19" spans="2:17" ht="19.5" thickBot="1">
      <c r="B19" s="1023"/>
      <c r="C19" s="1044" t="s">
        <v>637</v>
      </c>
      <c r="D19" s="282" t="s">
        <v>12</v>
      </c>
      <c r="E19" s="283"/>
      <c r="F19" s="217"/>
      <c r="G19" s="218"/>
      <c r="H19" s="984">
        <f>IF(J19&lt;F14,J19,F14)</f>
        <v>1939.37</v>
      </c>
      <c r="I19" s="217">
        <f t="shared" ref="I19" si="9">ROUND(I17/I18*1000,2)</f>
        <v>2081.02</v>
      </c>
      <c r="J19" s="218">
        <f t="shared" ref="J19" si="10">ROUND(J17/J18*1000,2)</f>
        <v>1992.67</v>
      </c>
      <c r="K19" s="978"/>
    </row>
    <row r="20" spans="2:17" ht="19.5" thickBot="1">
      <c r="C20" s="219" t="s">
        <v>150</v>
      </c>
      <c r="D20" s="979"/>
      <c r="E20" s="981"/>
      <c r="F20" s="980"/>
      <c r="G20" s="979"/>
      <c r="H20" s="981"/>
      <c r="I20" s="980">
        <f>I19/H19</f>
        <v>1.0730391828274131</v>
      </c>
      <c r="J20" s="979"/>
      <c r="K20" s="982"/>
    </row>
    <row r="21" spans="2:17" ht="19.5" thickBot="1">
      <c r="B21" s="1045" t="s">
        <v>44</v>
      </c>
      <c r="C21" s="1034" t="s">
        <v>639</v>
      </c>
      <c r="D21" s="1035"/>
      <c r="E21" s="1036"/>
      <c r="F21" s="1036"/>
      <c r="G21" s="1036"/>
      <c r="H21" s="1035"/>
      <c r="I21" s="1035"/>
      <c r="J21" s="1035"/>
      <c r="K21" s="1042"/>
    </row>
    <row r="22" spans="2:17" ht="18.75">
      <c r="B22" s="1027"/>
      <c r="C22" s="1039" t="s">
        <v>151</v>
      </c>
      <c r="D22" s="284" t="s">
        <v>1</v>
      </c>
      <c r="E22" s="212"/>
      <c r="F22" s="213"/>
      <c r="G22" s="214"/>
      <c r="H22" s="212">
        <f>H12-H17</f>
        <v>8659.9000000000233</v>
      </c>
      <c r="I22" s="213">
        <f>J22-H22</f>
        <v>5306.2199999999775</v>
      </c>
      <c r="J22" s="214">
        <f>ROUND(J23*J14/1000,2)+переменные!G170+переменные!G184</f>
        <v>13966.12</v>
      </c>
      <c r="K22" s="971"/>
      <c r="M22" t="s">
        <v>635</v>
      </c>
      <c r="O22" s="51">
        <f>H22+H17-H12</f>
        <v>0</v>
      </c>
      <c r="P22" s="51">
        <f t="shared" ref="P22:Q22" si="11">I22+I17-I12</f>
        <v>0</v>
      </c>
      <c r="Q22" s="51">
        <f t="shared" si="11"/>
        <v>0</v>
      </c>
    </row>
    <row r="23" spans="2:17" ht="19.5" thickBot="1">
      <c r="B23" s="1022"/>
      <c r="C23" s="1043" t="s">
        <v>636</v>
      </c>
      <c r="D23" s="983" t="s">
        <v>13</v>
      </c>
      <c r="E23" s="974"/>
      <c r="F23" s="975"/>
      <c r="G23" s="976"/>
      <c r="H23" s="974">
        <f>индексы!E91</f>
        <v>4465.32</v>
      </c>
      <c r="I23" s="975">
        <f>индексы!F91</f>
        <v>2443.54</v>
      </c>
      <c r="J23" s="976">
        <f>H23+I23</f>
        <v>6908.86</v>
      </c>
      <c r="K23" s="977"/>
    </row>
    <row r="24" spans="2:17" ht="19.5" thickBot="1">
      <c r="B24" s="1023"/>
      <c r="C24" s="1044" t="s">
        <v>637</v>
      </c>
      <c r="D24" s="282" t="s">
        <v>12</v>
      </c>
      <c r="E24" s="283"/>
      <c r="F24" s="217"/>
      <c r="G24" s="218"/>
      <c r="H24" s="984">
        <f>IF(J24&lt;F14,J24,F14)</f>
        <v>1939.37</v>
      </c>
      <c r="I24" s="217">
        <f t="shared" ref="I24" si="12">ROUND(I22/I23*1000,2)</f>
        <v>2171.5300000000002</v>
      </c>
      <c r="J24" s="218">
        <f t="shared" ref="J24" si="13">ROUND(J22/J23*1000,2)</f>
        <v>2021.48</v>
      </c>
      <c r="K24" s="978"/>
    </row>
    <row r="25" spans="2:17" ht="19.5" thickBot="1">
      <c r="C25" s="219" t="s">
        <v>150</v>
      </c>
      <c r="D25" s="979"/>
      <c r="E25" s="981"/>
      <c r="F25" s="980"/>
      <c r="G25" s="979"/>
      <c r="H25" s="981"/>
      <c r="I25" s="980">
        <f>I24/H24</f>
        <v>1.1197089776576932</v>
      </c>
      <c r="J25" s="979"/>
      <c r="K25" s="982"/>
    </row>
    <row r="26" spans="2:17" ht="34.15" customHeight="1" thickBot="1">
      <c r="B26" s="1046">
        <v>2</v>
      </c>
      <c r="C26" s="1047" t="s">
        <v>642</v>
      </c>
      <c r="D26" s="1048"/>
      <c r="E26" s="1049"/>
      <c r="F26" s="1049"/>
      <c r="G26" s="1049"/>
      <c r="H26" s="1048"/>
      <c r="I26" s="1048"/>
      <c r="J26" s="1048"/>
      <c r="K26" s="1050"/>
    </row>
    <row r="27" spans="2:17" ht="18.75">
      <c r="B27" s="1027"/>
      <c r="C27" s="1039" t="s">
        <v>151</v>
      </c>
      <c r="D27" s="284" t="s">
        <v>1</v>
      </c>
      <c r="E27" s="212">
        <f>E32+E37</f>
        <v>6137.53</v>
      </c>
      <c r="F27" s="213">
        <f>F32+F37</f>
        <v>4073.2800000000025</v>
      </c>
      <c r="G27" s="214">
        <f>F27+E27</f>
        <v>10210.810000000001</v>
      </c>
      <c r="H27" s="212">
        <f>H32+H37</f>
        <v>6679.0999999999995</v>
      </c>
      <c r="I27" s="213">
        <f>J27-H27</f>
        <v>4977.7</v>
      </c>
      <c r="J27" s="214">
        <f>'Кальк. корр.2019 (ДИ)'!Y102</f>
        <v>11656.8</v>
      </c>
      <c r="K27" s="971">
        <f>J27/G27</f>
        <v>1.1416136427962129</v>
      </c>
    </row>
    <row r="28" spans="2:17" ht="19.5" thickBot="1">
      <c r="B28" s="1022"/>
      <c r="C28" s="1043" t="s">
        <v>643</v>
      </c>
      <c r="D28" s="983" t="s">
        <v>29</v>
      </c>
      <c r="E28" s="974">
        <f>E33+E38</f>
        <v>203123.39000000004</v>
      </c>
      <c r="F28" s="975">
        <f>F33+F38</f>
        <v>123867.49999999997</v>
      </c>
      <c r="G28" s="976">
        <f>F28+E28</f>
        <v>326990.89</v>
      </c>
      <c r="H28" s="974">
        <f>H33+H38</f>
        <v>203123.39</v>
      </c>
      <c r="I28" s="975">
        <f>I33+I38</f>
        <v>123867.5</v>
      </c>
      <c r="J28" s="976">
        <f>H28+I28</f>
        <v>326990.89</v>
      </c>
      <c r="K28" s="977">
        <f t="shared" ref="K28:K29" si="14">J28/G28</f>
        <v>1</v>
      </c>
    </row>
    <row r="29" spans="2:17" ht="57" thickBot="1">
      <c r="B29" s="1023"/>
      <c r="C29" s="1044" t="s">
        <v>642</v>
      </c>
      <c r="D29" s="282" t="s">
        <v>19</v>
      </c>
      <c r="E29" s="283">
        <f>ROUND(E27/E28*1000,2)</f>
        <v>30.22</v>
      </c>
      <c r="F29" s="217">
        <f t="shared" ref="F29" si="15">ROUND(F27/F28*1000,2)</f>
        <v>32.880000000000003</v>
      </c>
      <c r="G29" s="218">
        <f t="shared" ref="G29" si="16">ROUND(G27/G28*1000,2)</f>
        <v>31.23</v>
      </c>
      <c r="H29" s="283">
        <f>ROUND(H27/H28*1000,2)</f>
        <v>32.880000000000003</v>
      </c>
      <c r="I29" s="217">
        <f t="shared" ref="I29" si="17">ROUND(I27/I28*1000,2)</f>
        <v>40.19</v>
      </c>
      <c r="J29" s="218">
        <f t="shared" ref="J29" si="18">ROUND(J27/J28*1000,2)</f>
        <v>35.65</v>
      </c>
      <c r="K29" s="978">
        <f t="shared" si="14"/>
        <v>1.1415305795709254</v>
      </c>
    </row>
    <row r="30" spans="2:17" ht="19.5" thickBot="1">
      <c r="C30" s="219" t="s">
        <v>150</v>
      </c>
      <c r="D30" s="979"/>
      <c r="E30" s="981"/>
      <c r="F30" s="980">
        <f>F29/E29</f>
        <v>1.0880211780277962</v>
      </c>
      <c r="G30" s="979"/>
      <c r="H30" s="981"/>
      <c r="I30" s="980">
        <f>I29/H29</f>
        <v>1.2223236009732359</v>
      </c>
      <c r="J30" s="979"/>
      <c r="K30" s="982"/>
    </row>
    <row r="31" spans="2:17" ht="19.5" thickBot="1">
      <c r="B31" s="1045" t="s">
        <v>640</v>
      </c>
      <c r="C31" s="1034" t="s">
        <v>638</v>
      </c>
      <c r="D31" s="1035"/>
      <c r="E31" s="1036"/>
      <c r="F31" s="1036"/>
      <c r="G31" s="1036"/>
      <c r="H31" s="1035"/>
      <c r="I31" s="1035"/>
      <c r="J31" s="1035"/>
      <c r="K31" s="1042"/>
    </row>
    <row r="32" spans="2:17" ht="18.75">
      <c r="B32" s="1027"/>
      <c r="C32" s="1039" t="s">
        <v>151</v>
      </c>
      <c r="D32" s="284" t="s">
        <v>1</v>
      </c>
      <c r="E32" s="212">
        <v>5861.86</v>
      </c>
      <c r="F32" s="213">
        <v>3893.2400000000025</v>
      </c>
      <c r="G32" s="214">
        <f>E32+F32</f>
        <v>9755.1000000000022</v>
      </c>
      <c r="H32" s="212">
        <f>ROUND(H33*H34/1000,2)</f>
        <v>6382.74</v>
      </c>
      <c r="I32" s="213">
        <f>J32-H32</f>
        <v>4785.0199999999986</v>
      </c>
      <c r="J32" s="214">
        <f>J27-J37</f>
        <v>11167.759999999998</v>
      </c>
      <c r="K32" s="971">
        <f>J32/G32</f>
        <v>1.1448124570737355</v>
      </c>
    </row>
    <row r="33" spans="2:11" ht="19.5" thickBot="1">
      <c r="B33" s="1022"/>
      <c r="C33" s="1043" t="s">
        <v>643</v>
      </c>
      <c r="D33" s="983" t="s">
        <v>29</v>
      </c>
      <c r="E33" s="974">
        <v>191501.41000000003</v>
      </c>
      <c r="F33" s="975">
        <v>116806.83999999997</v>
      </c>
      <c r="G33" s="976">
        <f>E33+F33</f>
        <v>308308.25</v>
      </c>
      <c r="H33" s="974">
        <f>индексы!E97</f>
        <v>191501.41</v>
      </c>
      <c r="I33" s="975">
        <f>индексы!F97</f>
        <v>116806.84</v>
      </c>
      <c r="J33" s="976">
        <f>H33+I33</f>
        <v>308308.25</v>
      </c>
      <c r="K33" s="977">
        <f t="shared" ref="K33:K34" si="19">J33/G33</f>
        <v>1</v>
      </c>
    </row>
    <row r="34" spans="2:11" ht="19.5" thickBot="1">
      <c r="B34" s="1023"/>
      <c r="C34" s="1044" t="s">
        <v>644</v>
      </c>
      <c r="D34" s="282" t="s">
        <v>19</v>
      </c>
      <c r="E34" s="283">
        <f>ROUND(E32/E33*1000,2)</f>
        <v>30.61</v>
      </c>
      <c r="F34" s="217">
        <f t="shared" ref="F34" si="20">ROUND(F32/F33*1000,2)</f>
        <v>33.33</v>
      </c>
      <c r="G34" s="218">
        <f t="shared" ref="G34" si="21">ROUND(G32/G33*1000,2)</f>
        <v>31.64</v>
      </c>
      <c r="H34" s="984">
        <f>IF(J34&lt;F34,J34,F34)</f>
        <v>33.33</v>
      </c>
      <c r="I34" s="217">
        <f t="shared" ref="I34" si="22">ROUND(I32/I33*1000,2)</f>
        <v>40.97</v>
      </c>
      <c r="J34" s="218">
        <f t="shared" ref="J34" si="23">ROUND(J32/J33*1000,2)</f>
        <v>36.22</v>
      </c>
      <c r="K34" s="978">
        <f t="shared" si="19"/>
        <v>1.1447534766118836</v>
      </c>
    </row>
    <row r="35" spans="2:11" ht="19.5" thickBot="1">
      <c r="C35" s="219" t="s">
        <v>150</v>
      </c>
      <c r="D35" s="979"/>
      <c r="E35" s="981"/>
      <c r="F35" s="980">
        <f>F34/E34</f>
        <v>1.088859849722313</v>
      </c>
      <c r="G35" s="979"/>
      <c r="H35" s="981"/>
      <c r="I35" s="980">
        <f>I34/H34</f>
        <v>1.2292229222922293</v>
      </c>
      <c r="J35" s="979"/>
      <c r="K35" s="982"/>
    </row>
    <row r="36" spans="2:11" ht="19.5" thickBot="1">
      <c r="B36" s="1045" t="s">
        <v>641</v>
      </c>
      <c r="C36" s="1034" t="s">
        <v>639</v>
      </c>
      <c r="D36" s="1035"/>
      <c r="E36" s="1036"/>
      <c r="F36" s="1036"/>
      <c r="G36" s="1036"/>
      <c r="H36" s="1035"/>
      <c r="I36" s="1035"/>
      <c r="J36" s="1035"/>
      <c r="K36" s="1042"/>
    </row>
    <row r="37" spans="2:11" ht="18.75">
      <c r="B37" s="1027"/>
      <c r="C37" s="1039" t="s">
        <v>151</v>
      </c>
      <c r="D37" s="284" t="s">
        <v>1</v>
      </c>
      <c r="E37" s="212">
        <v>275.67</v>
      </c>
      <c r="F37" s="213">
        <v>180.04</v>
      </c>
      <c r="G37" s="214">
        <f>E37+F37</f>
        <v>455.71000000000004</v>
      </c>
      <c r="H37" s="212">
        <f>ROUND(H38*H39/1000,2)</f>
        <v>296.36</v>
      </c>
      <c r="I37" s="213">
        <f>J37-H37</f>
        <v>192.67999999999995</v>
      </c>
      <c r="J37" s="214">
        <f>переменные!G168+переменные!G182</f>
        <v>489.03999999999996</v>
      </c>
      <c r="K37" s="971">
        <f>J37/G37</f>
        <v>1.0731386188584844</v>
      </c>
    </row>
    <row r="38" spans="2:11" ht="19.5" thickBot="1">
      <c r="B38" s="1022"/>
      <c r="C38" s="1043" t="s">
        <v>643</v>
      </c>
      <c r="D38" s="983" t="s">
        <v>29</v>
      </c>
      <c r="E38" s="974">
        <v>11621.98</v>
      </c>
      <c r="F38" s="975">
        <v>7060.66</v>
      </c>
      <c r="G38" s="976">
        <f>E38+F38</f>
        <v>18682.64</v>
      </c>
      <c r="H38" s="974">
        <f>индексы!E96</f>
        <v>11621.98</v>
      </c>
      <c r="I38" s="975">
        <f>индексы!F96</f>
        <v>7060.66</v>
      </c>
      <c r="J38" s="976">
        <f>H38+I38</f>
        <v>18682.64</v>
      </c>
      <c r="K38" s="977">
        <f t="shared" ref="K38:K39" si="24">J38/G38</f>
        <v>1</v>
      </c>
    </row>
    <row r="39" spans="2:11" ht="19.5" thickBot="1">
      <c r="B39" s="1023"/>
      <c r="C39" s="1044" t="s">
        <v>644</v>
      </c>
      <c r="D39" s="282" t="s">
        <v>19</v>
      </c>
      <c r="E39" s="283">
        <f>ROUND(E37/E38*1000,2)</f>
        <v>23.72</v>
      </c>
      <c r="F39" s="217">
        <f t="shared" ref="F39:I39" si="25">ROUND(F37/F38*1000,2)</f>
        <v>25.5</v>
      </c>
      <c r="G39" s="218">
        <f t="shared" si="25"/>
        <v>24.39</v>
      </c>
      <c r="H39" s="984">
        <v>25.5</v>
      </c>
      <c r="I39" s="217">
        <f t="shared" si="25"/>
        <v>27.29</v>
      </c>
      <c r="J39" s="218">
        <f t="shared" ref="J39" si="26">ROUND(J37/J38*1000,2)</f>
        <v>26.18</v>
      </c>
      <c r="K39" s="978">
        <f t="shared" si="24"/>
        <v>1.073390733907339</v>
      </c>
    </row>
    <row r="40" spans="2:11" ht="19.5" thickBot="1">
      <c r="C40" s="219" t="s">
        <v>150</v>
      </c>
      <c r="D40" s="979"/>
      <c r="E40" s="981"/>
      <c r="F40" s="980">
        <f>F39/E39</f>
        <v>1.0750421585160204</v>
      </c>
      <c r="G40" s="979"/>
      <c r="H40" s="981"/>
      <c r="I40" s="980">
        <f>I39/H39</f>
        <v>1.0701960784313724</v>
      </c>
      <c r="J40" s="979"/>
      <c r="K40" s="982"/>
    </row>
    <row r="41" spans="2:11" ht="37.9" customHeight="1" thickBot="1">
      <c r="B41" s="1046">
        <v>3</v>
      </c>
      <c r="C41" s="1047" t="s">
        <v>645</v>
      </c>
      <c r="D41" s="1048"/>
      <c r="E41" s="1049"/>
      <c r="F41" s="1049"/>
      <c r="G41" s="1049"/>
      <c r="H41" s="1048"/>
      <c r="I41" s="1048"/>
      <c r="J41" s="1048"/>
      <c r="K41" s="1050"/>
    </row>
    <row r="42" spans="2:11" ht="19.5" thickBot="1">
      <c r="B42" s="1045"/>
      <c r="C42" s="1034" t="s">
        <v>638</v>
      </c>
      <c r="D42" s="1035"/>
      <c r="E42" s="1036"/>
      <c r="F42" s="1036"/>
      <c r="G42" s="1036"/>
      <c r="H42" s="1035"/>
      <c r="I42" s="1035"/>
      <c r="J42" s="1035"/>
      <c r="K42" s="1042"/>
    </row>
    <row r="43" spans="2:11" ht="19.5" thickBot="1">
      <c r="B43" s="1045" t="s">
        <v>646</v>
      </c>
      <c r="C43" s="1034" t="s">
        <v>391</v>
      </c>
      <c r="D43" s="1035"/>
      <c r="E43" s="1036"/>
      <c r="F43" s="1036"/>
      <c r="G43" s="1036"/>
      <c r="H43" s="1035"/>
      <c r="I43" s="1035"/>
      <c r="J43" s="1035"/>
      <c r="K43" s="1042"/>
    </row>
    <row r="44" spans="2:11" ht="18.75">
      <c r="B44" s="1027"/>
      <c r="C44" s="1039" t="s">
        <v>151</v>
      </c>
      <c r="D44" s="284" t="s">
        <v>1</v>
      </c>
      <c r="E44" s="212">
        <v>1361.82</v>
      </c>
      <c r="F44" s="213">
        <v>926.55</v>
      </c>
      <c r="G44" s="214">
        <f>E44+F44</f>
        <v>2288.37</v>
      </c>
      <c r="H44" s="212">
        <f>ROUND(H45*H46/1000,2)</f>
        <v>1532.44</v>
      </c>
      <c r="I44" s="213">
        <f>J44-H44</f>
        <v>992.77</v>
      </c>
      <c r="J44" s="214">
        <f>'Кальк. корр.2019 (ДИ)'!AA102</f>
        <v>2525.21</v>
      </c>
      <c r="K44" s="971">
        <f>J44/G44</f>
        <v>1.103497249133663</v>
      </c>
    </row>
    <row r="45" spans="2:11" ht="19.5" thickBot="1">
      <c r="B45" s="1022"/>
      <c r="C45" s="1043" t="s">
        <v>643</v>
      </c>
      <c r="D45" s="983" t="s">
        <v>29</v>
      </c>
      <c r="E45" s="974">
        <v>44373.46</v>
      </c>
      <c r="F45" s="975">
        <v>26958.07</v>
      </c>
      <c r="G45" s="976">
        <f>E45+F45</f>
        <v>71331.53</v>
      </c>
      <c r="H45" s="974">
        <f>индексы!E98</f>
        <v>44586.61</v>
      </c>
      <c r="I45" s="975">
        <f>индексы!F98</f>
        <v>26744.92</v>
      </c>
      <c r="J45" s="976">
        <f>H45+I45</f>
        <v>71331.53</v>
      </c>
      <c r="K45" s="977">
        <f t="shared" ref="K45:K46" si="27">J45/G45</f>
        <v>1</v>
      </c>
    </row>
    <row r="46" spans="2:11" ht="57" thickBot="1">
      <c r="B46" s="1023"/>
      <c r="C46" s="1044" t="s">
        <v>645</v>
      </c>
      <c r="D46" s="282" t="s">
        <v>19</v>
      </c>
      <c r="E46" s="283">
        <f>ROUND(E44/E45*1000,2)</f>
        <v>30.69</v>
      </c>
      <c r="F46" s="217">
        <f t="shared" ref="F46" si="28">ROUND(F44/F45*1000,2)</f>
        <v>34.369999999999997</v>
      </c>
      <c r="G46" s="218">
        <f t="shared" ref="G46" si="29">ROUND(G44/G45*1000,2)</f>
        <v>32.08</v>
      </c>
      <c r="H46" s="984">
        <f>IF(J46&lt;F46,J46,F46)</f>
        <v>34.369999999999997</v>
      </c>
      <c r="I46" s="217">
        <f t="shared" ref="I46" si="30">ROUND(I44/I45*1000,2)</f>
        <v>37.119999999999997</v>
      </c>
      <c r="J46" s="218">
        <f t="shared" ref="J46" si="31">ROUND(J44/J45*1000,2)</f>
        <v>35.4</v>
      </c>
      <c r="K46" s="978">
        <f t="shared" si="27"/>
        <v>1.1034912718204488</v>
      </c>
    </row>
    <row r="47" spans="2:11" ht="19.5" thickBot="1">
      <c r="C47" s="219" t="s">
        <v>150</v>
      </c>
      <c r="D47" s="979"/>
      <c r="E47" s="981"/>
      <c r="F47" s="980">
        <f>F46/E46</f>
        <v>1.1199087650700552</v>
      </c>
      <c r="G47" s="979"/>
      <c r="H47" s="981"/>
      <c r="I47" s="980">
        <f>I46/H46</f>
        <v>1.0800116380564446</v>
      </c>
      <c r="J47" s="979"/>
      <c r="K47" s="982"/>
    </row>
    <row r="48" spans="2:11" ht="19.5" thickBot="1">
      <c r="B48" s="1045" t="s">
        <v>647</v>
      </c>
      <c r="C48" s="1034" t="s">
        <v>376</v>
      </c>
      <c r="D48" s="1035"/>
      <c r="E48" s="1036"/>
      <c r="F48" s="1036"/>
      <c r="G48" s="1036"/>
      <c r="H48" s="1035"/>
      <c r="I48" s="1035"/>
      <c r="J48" s="1035"/>
      <c r="K48" s="1042"/>
    </row>
    <row r="49" spans="2:13" ht="18.75">
      <c r="B49" s="1027"/>
      <c r="C49" s="1039" t="s">
        <v>151</v>
      </c>
      <c r="D49" s="284" t="s">
        <v>1</v>
      </c>
      <c r="E49" s="212">
        <v>143141.18</v>
      </c>
      <c r="F49" s="213">
        <v>86962.050000000017</v>
      </c>
      <c r="G49" s="214">
        <f>E49+F49</f>
        <v>230103.23</v>
      </c>
      <c r="H49" s="212">
        <f>H12</f>
        <v>144335.67000000001</v>
      </c>
      <c r="I49" s="213">
        <f>I12</f>
        <v>93123.232027086342</v>
      </c>
      <c r="J49" s="214">
        <f>H49+I49</f>
        <v>237458.90202708635</v>
      </c>
      <c r="K49" s="971">
        <f>J49/G49</f>
        <v>1.0319668351769176</v>
      </c>
      <c r="M49" t="s">
        <v>635</v>
      </c>
    </row>
    <row r="50" spans="2:13" ht="19.5" thickBot="1">
      <c r="B50" s="1022"/>
      <c r="C50" s="1043" t="s">
        <v>636</v>
      </c>
      <c r="D50" s="983" t="s">
        <v>13</v>
      </c>
      <c r="E50" s="974">
        <v>73808.08</v>
      </c>
      <c r="F50" s="975">
        <v>44840.399999999994</v>
      </c>
      <c r="G50" s="976">
        <f>E50+F50</f>
        <v>118648.48</v>
      </c>
      <c r="H50" s="974">
        <f>H13</f>
        <v>74424</v>
      </c>
      <c r="I50" s="975">
        <f>I13</f>
        <v>44642.48</v>
      </c>
      <c r="J50" s="976">
        <f>H50+I50</f>
        <v>119066.48000000001</v>
      </c>
      <c r="K50" s="977">
        <f t="shared" ref="K50:K51" si="32">J50/G50</f>
        <v>1.0035230118413654</v>
      </c>
    </row>
    <row r="51" spans="2:13" ht="19.5" thickBot="1">
      <c r="B51" s="1023"/>
      <c r="C51" s="1044" t="s">
        <v>637</v>
      </c>
      <c r="D51" s="282" t="s">
        <v>12</v>
      </c>
      <c r="E51" s="283">
        <f>ROUND(E49/E50*1000,2)</f>
        <v>1939.37</v>
      </c>
      <c r="F51" s="217">
        <f t="shared" ref="F51" si="33">ROUND(F49/F50*1000,2)</f>
        <v>1939.37</v>
      </c>
      <c r="G51" s="218">
        <f t="shared" ref="G51" si="34">ROUND(G49/G50*1000,2)</f>
        <v>1939.37</v>
      </c>
      <c r="H51" s="283">
        <f>ROUND(H49/H50*1000,2)</f>
        <v>1939.37</v>
      </c>
      <c r="I51" s="217">
        <f t="shared" ref="I51" si="35">ROUND(I49/I50*1000,2)</f>
        <v>2085.98</v>
      </c>
      <c r="J51" s="218">
        <f t="shared" ref="J51" si="36">ROUND(J49/J50*1000,2)</f>
        <v>1994.34</v>
      </c>
      <c r="K51" s="978">
        <f t="shared" si="32"/>
        <v>1.0283442561244116</v>
      </c>
    </row>
    <row r="52" spans="2:13" ht="18.75">
      <c r="C52" s="219" t="s">
        <v>150</v>
      </c>
      <c r="D52" s="979"/>
      <c r="E52" s="981"/>
      <c r="F52" s="980">
        <f>F51/E51</f>
        <v>1</v>
      </c>
      <c r="G52" s="979"/>
      <c r="H52" s="981"/>
      <c r="I52" s="980">
        <f>I51/H51</f>
        <v>1.0755967143969434</v>
      </c>
      <c r="J52" s="979"/>
      <c r="K52" s="982"/>
    </row>
    <row r="56" spans="2:13">
      <c r="C56" t="s">
        <v>652</v>
      </c>
      <c r="D56" t="s">
        <v>651</v>
      </c>
    </row>
    <row r="57" spans="2:13">
      <c r="C57" t="s">
        <v>653</v>
      </c>
      <c r="D57" t="s">
        <v>654</v>
      </c>
    </row>
  </sheetData>
  <mergeCells count="6">
    <mergeCell ref="K4:K5"/>
    <mergeCell ref="B4:B5"/>
    <mergeCell ref="C4:C5"/>
    <mergeCell ref="D4:D5"/>
    <mergeCell ref="E4:G4"/>
    <mergeCell ref="H4:J4"/>
  </mergeCells>
  <pageMargins left="0.39370078740157483" right="0.39370078740157483" top="0.39370078740157483" bottom="0.74803149606299213" header="0.31496062992125984" footer="0.31496062992125984"/>
  <pageSetup paperSize="8" scale="78" orientation="portrait" blackAndWhite="1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A23"/>
  <sheetViews>
    <sheetView zoomScale="55" zoomScaleNormal="55" workbookViewId="0">
      <selection activeCell="K36" sqref="K36"/>
    </sheetView>
  </sheetViews>
  <sheetFormatPr defaultRowHeight="15.75"/>
  <cols>
    <col min="2" max="2" width="10.375" customWidth="1"/>
    <col min="3" max="3" width="33.5" customWidth="1"/>
    <col min="4" max="4" width="18.125" customWidth="1"/>
    <col min="5" max="7" width="15.25" hidden="1" customWidth="1"/>
    <col min="8" max="8" width="17.125" customWidth="1"/>
    <col min="9" max="11" width="15.25" customWidth="1"/>
    <col min="12" max="14" width="16.5" customWidth="1"/>
    <col min="15" max="15" width="13.625" customWidth="1"/>
    <col min="16" max="23" width="12.875" customWidth="1"/>
    <col min="24" max="27" width="13.5" customWidth="1"/>
  </cols>
  <sheetData>
    <row r="2" spans="1:27" s="967" customFormat="1" ht="23.25" customHeight="1">
      <c r="A2" s="1184" t="s">
        <v>690</v>
      </c>
      <c r="B2" s="1185"/>
      <c r="C2" s="1186"/>
      <c r="D2" s="1187"/>
      <c r="E2" s="1187"/>
      <c r="F2" s="1187"/>
      <c r="G2" s="1187"/>
      <c r="H2" s="1187"/>
      <c r="I2" s="1187"/>
      <c r="J2" s="1187"/>
      <c r="K2" s="1187"/>
      <c r="L2" s="966"/>
    </row>
    <row r="3" spans="1:27" ht="16.5" thickBot="1"/>
    <row r="4" spans="1:27" ht="49.15" customHeight="1">
      <c r="B4" s="1473"/>
      <c r="C4" s="1475" t="s">
        <v>79</v>
      </c>
      <c r="D4" s="1473" t="s">
        <v>149</v>
      </c>
      <c r="E4" s="1477" t="s">
        <v>625</v>
      </c>
      <c r="F4" s="1478"/>
      <c r="G4" s="1479"/>
      <c r="H4" s="1480" t="s">
        <v>691</v>
      </c>
      <c r="I4" s="1478"/>
      <c r="J4" s="1479"/>
      <c r="K4" s="1471" t="s">
        <v>386</v>
      </c>
      <c r="L4" s="1481" t="s">
        <v>692</v>
      </c>
      <c r="M4" s="1482"/>
      <c r="N4" s="1483"/>
      <c r="O4" s="1484" t="s">
        <v>693</v>
      </c>
      <c r="P4" s="1481" t="s">
        <v>701</v>
      </c>
      <c r="Q4" s="1482"/>
      <c r="R4" s="1483"/>
      <c r="S4" s="1484" t="s">
        <v>700</v>
      </c>
      <c r="T4" s="1481" t="s">
        <v>711</v>
      </c>
      <c r="U4" s="1482"/>
      <c r="V4" s="1483"/>
      <c r="W4" s="1484" t="s">
        <v>705</v>
      </c>
      <c r="X4" s="1481" t="s">
        <v>706</v>
      </c>
      <c r="Y4" s="1482"/>
      <c r="Z4" s="1483"/>
      <c r="AA4" s="1484" t="s">
        <v>710</v>
      </c>
    </row>
    <row r="5" spans="1:27" ht="38.450000000000003" customHeight="1" thickBot="1">
      <c r="B5" s="1474"/>
      <c r="C5" s="1476"/>
      <c r="D5" s="1474"/>
      <c r="E5" s="1024" t="s">
        <v>164</v>
      </c>
      <c r="F5" s="1025" t="s">
        <v>165</v>
      </c>
      <c r="G5" s="1026" t="s">
        <v>166</v>
      </c>
      <c r="H5" s="1024" t="s">
        <v>167</v>
      </c>
      <c r="I5" s="1025" t="s">
        <v>168</v>
      </c>
      <c r="J5" s="1026" t="s">
        <v>169</v>
      </c>
      <c r="K5" s="1472"/>
      <c r="L5" s="209" t="s">
        <v>694</v>
      </c>
      <c r="M5" s="210" t="s">
        <v>695</v>
      </c>
      <c r="N5" s="211" t="s">
        <v>696</v>
      </c>
      <c r="O5" s="1485"/>
      <c r="P5" s="209" t="s">
        <v>697</v>
      </c>
      <c r="Q5" s="210" t="s">
        <v>698</v>
      </c>
      <c r="R5" s="211" t="s">
        <v>699</v>
      </c>
      <c r="S5" s="1485"/>
      <c r="T5" s="209" t="s">
        <v>702</v>
      </c>
      <c r="U5" s="210" t="s">
        <v>703</v>
      </c>
      <c r="V5" s="211" t="s">
        <v>704</v>
      </c>
      <c r="W5" s="1485"/>
      <c r="X5" s="209" t="s">
        <v>707</v>
      </c>
      <c r="Y5" s="210" t="s">
        <v>708</v>
      </c>
      <c r="Z5" s="211" t="s">
        <v>709</v>
      </c>
      <c r="AA5" s="1485"/>
    </row>
    <row r="6" spans="1:27" ht="19.5" thickBot="1">
      <c r="B6" s="1045" t="s">
        <v>42</v>
      </c>
      <c r="C6" s="1034" t="s">
        <v>638</v>
      </c>
      <c r="D6" s="1035"/>
      <c r="E6" s="1036"/>
      <c r="F6" s="1036"/>
      <c r="G6" s="1036"/>
      <c r="H6" s="1035"/>
      <c r="I6" s="1035"/>
      <c r="J6" s="1035"/>
      <c r="K6" s="1042"/>
      <c r="L6" s="1035"/>
      <c r="M6" s="1035"/>
      <c r="N6" s="1035"/>
      <c r="O6" s="1042"/>
      <c r="P6" s="1035"/>
      <c r="Q6" s="1035"/>
      <c r="R6" s="1035"/>
      <c r="S6" s="1042"/>
      <c r="T6" s="1035"/>
      <c r="U6" s="1035"/>
      <c r="V6" s="1035"/>
      <c r="W6" s="1042"/>
      <c r="X6" s="1035"/>
      <c r="Y6" s="1035"/>
      <c r="Z6" s="1035"/>
      <c r="AA6" s="1042"/>
    </row>
    <row r="7" spans="1:27" ht="19.5" thickBot="1">
      <c r="B7" s="1045" t="s">
        <v>43</v>
      </c>
      <c r="C7" s="1034" t="s">
        <v>391</v>
      </c>
      <c r="D7" s="1035"/>
      <c r="E7" s="1036"/>
      <c r="F7" s="1036"/>
      <c r="G7" s="1036"/>
      <c r="H7" s="1035"/>
      <c r="I7" s="1035"/>
      <c r="J7" s="1035"/>
      <c r="K7" s="1042"/>
      <c r="L7" s="1035"/>
      <c r="M7" s="1035"/>
      <c r="N7" s="1035"/>
      <c r="O7" s="1042"/>
      <c r="P7" s="1035"/>
      <c r="Q7" s="1035"/>
      <c r="R7" s="1035"/>
      <c r="S7" s="1042"/>
      <c r="T7" s="1035"/>
      <c r="U7" s="1035"/>
      <c r="V7" s="1035"/>
      <c r="W7" s="1042"/>
      <c r="X7" s="1035"/>
      <c r="Y7" s="1035"/>
      <c r="Z7" s="1035"/>
      <c r="AA7" s="1042"/>
    </row>
    <row r="8" spans="1:27" ht="18.75">
      <c r="B8" s="1027"/>
      <c r="C8" s="1039" t="s">
        <v>151</v>
      </c>
      <c r="D8" s="284" t="s">
        <v>1</v>
      </c>
      <c r="E8" s="212">
        <v>1361.82</v>
      </c>
      <c r="F8" s="213">
        <v>926.55</v>
      </c>
      <c r="G8" s="214">
        <f>E8+F8</f>
        <v>2288.37</v>
      </c>
      <c r="H8" s="212">
        <f>'[268]Тарифное меню_!!'!H44</f>
        <v>1532.44</v>
      </c>
      <c r="I8" s="213">
        <f>'[268]Тарифное меню_!!'!I44</f>
        <v>992.77</v>
      </c>
      <c r="J8" s="214">
        <f>H8+I8</f>
        <v>2525.21</v>
      </c>
      <c r="K8" s="971">
        <f>J8/G8</f>
        <v>1.103497249133663</v>
      </c>
      <c r="L8" s="212">
        <f>ROUND(L9*L10/1000,2)</f>
        <v>1655.05</v>
      </c>
      <c r="M8" s="213">
        <f>ROUND(M9*M10/1000,2)</f>
        <v>1072.2</v>
      </c>
      <c r="N8" s="214">
        <f>L8+M8</f>
        <v>2727.25</v>
      </c>
      <c r="O8" s="971">
        <f>N8/J8</f>
        <v>1.0800091873547151</v>
      </c>
      <c r="P8" s="212">
        <f>ROUND(P9*P10/1000,2)</f>
        <v>1787.48</v>
      </c>
      <c r="Q8" s="213">
        <f>ROUND(Q9*Q10/1000,2)</f>
        <v>1115</v>
      </c>
      <c r="R8" s="214">
        <f>P8+Q8</f>
        <v>2902.48</v>
      </c>
      <c r="S8" s="971">
        <f>R8/N8</f>
        <v>1.0642515354294619</v>
      </c>
      <c r="T8" s="212">
        <f>ROUND(T9*T10/1000,2)</f>
        <v>1858.82</v>
      </c>
      <c r="U8" s="213">
        <f>ROUND(U9*U10/1000,2)</f>
        <v>1159.6600000000001</v>
      </c>
      <c r="V8" s="214">
        <f>T8+U8</f>
        <v>3018.48</v>
      </c>
      <c r="W8" s="971">
        <f>V8/R8</f>
        <v>1.0399658223312478</v>
      </c>
      <c r="X8" s="212">
        <f>ROUND(X9*X10/1000,2)</f>
        <v>1933.28</v>
      </c>
      <c r="Y8" s="213">
        <f>ROUND(Y9*Y10/1000,2)</f>
        <v>1205.93</v>
      </c>
      <c r="Z8" s="214">
        <f>X8+Y8</f>
        <v>3139.21</v>
      </c>
      <c r="AA8" s="971">
        <f>Z8/V8</f>
        <v>1.0399969521083459</v>
      </c>
    </row>
    <row r="9" spans="1:27" ht="19.5" thickBot="1">
      <c r="B9" s="1022"/>
      <c r="C9" s="1043" t="s">
        <v>643</v>
      </c>
      <c r="D9" s="1360" t="s">
        <v>29</v>
      </c>
      <c r="E9" s="1356">
        <v>44373.46</v>
      </c>
      <c r="F9" s="1357">
        <v>26958.07</v>
      </c>
      <c r="G9" s="1358">
        <f>E9+F9</f>
        <v>71331.53</v>
      </c>
      <c r="H9" s="1356">
        <f>'[268]Тарифное меню_!!'!H45</f>
        <v>44586.61</v>
      </c>
      <c r="I9" s="1357">
        <f>'[268]Тарифное меню_!!'!I45</f>
        <v>26744.92</v>
      </c>
      <c r="J9" s="1358">
        <f>H9+I9</f>
        <v>71331.53</v>
      </c>
      <c r="K9" s="1359">
        <f t="shared" ref="K9:K10" si="0">J9/G9</f>
        <v>1</v>
      </c>
      <c r="L9" s="1356">
        <f>H9</f>
        <v>44586.61</v>
      </c>
      <c r="M9" s="1357">
        <f>I9</f>
        <v>26744.92</v>
      </c>
      <c r="N9" s="1358">
        <f>L9+M9</f>
        <v>71331.53</v>
      </c>
      <c r="O9" s="1359">
        <f t="shared" ref="O9:O10" si="1">N9/J9</f>
        <v>1</v>
      </c>
      <c r="P9" s="1356">
        <f>L9</f>
        <v>44586.61</v>
      </c>
      <c r="Q9" s="1357">
        <f>M9</f>
        <v>26744.92</v>
      </c>
      <c r="R9" s="1358">
        <f>P9+Q9</f>
        <v>71331.53</v>
      </c>
      <c r="S9" s="1359">
        <f t="shared" ref="S9:S10" si="2">R9/N9</f>
        <v>1</v>
      </c>
      <c r="T9" s="1356">
        <f>P9</f>
        <v>44586.61</v>
      </c>
      <c r="U9" s="1357">
        <f>Q9</f>
        <v>26744.92</v>
      </c>
      <c r="V9" s="1358">
        <f>T9+U9</f>
        <v>71331.53</v>
      </c>
      <c r="W9" s="1359">
        <f t="shared" ref="W9:W10" si="3">V9/R9</f>
        <v>1</v>
      </c>
      <c r="X9" s="1356">
        <f>T9</f>
        <v>44586.61</v>
      </c>
      <c r="Y9" s="1357">
        <f>U9</f>
        <v>26744.92</v>
      </c>
      <c r="Z9" s="1358">
        <f>X9+Y9</f>
        <v>71331.53</v>
      </c>
      <c r="AA9" s="1359">
        <f t="shared" ref="AA9:AA10" si="4">Z9/V9</f>
        <v>1</v>
      </c>
    </row>
    <row r="10" spans="1:27" ht="57" thickBot="1">
      <c r="B10" s="1023"/>
      <c r="C10" s="1044" t="s">
        <v>645</v>
      </c>
      <c r="D10" s="282" t="s">
        <v>19</v>
      </c>
      <c r="E10" s="283">
        <f>ROUND(E8/E9*1000,2)</f>
        <v>30.69</v>
      </c>
      <c r="F10" s="217">
        <f t="shared" ref="F10:G10" si="5">ROUND(F8/F9*1000,2)</f>
        <v>34.369999999999997</v>
      </c>
      <c r="G10" s="218">
        <f t="shared" si="5"/>
        <v>32.08</v>
      </c>
      <c r="H10" s="283">
        <f>ROUND(H8/H9*1000,2)</f>
        <v>34.369999999999997</v>
      </c>
      <c r="I10" s="217">
        <f t="shared" ref="I10:J10" si="6">ROUND(I8/I9*1000,2)</f>
        <v>37.119999999999997</v>
      </c>
      <c r="J10" s="218">
        <f t="shared" si="6"/>
        <v>35.4</v>
      </c>
      <c r="K10" s="978">
        <f t="shared" si="0"/>
        <v>1.1034912718204488</v>
      </c>
      <c r="L10" s="984">
        <f>I10</f>
        <v>37.119999999999997</v>
      </c>
      <c r="M10" s="217">
        <f>ROUND(L10*[268]индексы!$I$10,2)</f>
        <v>40.090000000000003</v>
      </c>
      <c r="N10" s="218">
        <f t="shared" ref="N10" si="7">ROUND(N8/N9*1000,2)</f>
        <v>38.229999999999997</v>
      </c>
      <c r="O10" s="978">
        <f t="shared" si="1"/>
        <v>1.0799435028248587</v>
      </c>
      <c r="P10" s="984">
        <f>M10</f>
        <v>40.090000000000003</v>
      </c>
      <c r="Q10" s="217">
        <f>ROUND(P10*[268]индексы!$J$10,2)</f>
        <v>41.69</v>
      </c>
      <c r="R10" s="218">
        <f t="shared" ref="R10" si="8">ROUND(R8/R9*1000,2)</f>
        <v>40.69</v>
      </c>
      <c r="S10" s="978">
        <f t="shared" si="2"/>
        <v>1.0643473711744704</v>
      </c>
      <c r="T10" s="984">
        <f>Q10</f>
        <v>41.69</v>
      </c>
      <c r="U10" s="217">
        <f>ROUND(T10*[268]индексы!$K$10,2)</f>
        <v>43.36</v>
      </c>
      <c r="V10" s="218">
        <f t="shared" ref="V10" si="9">ROUND(V8/V9*1000,2)</f>
        <v>42.32</v>
      </c>
      <c r="W10" s="978">
        <f t="shared" si="3"/>
        <v>1.0400589825509954</v>
      </c>
      <c r="X10" s="984">
        <f>U10</f>
        <v>43.36</v>
      </c>
      <c r="Y10" s="217">
        <f>ROUND(X10*[268]индексы!$L$10,2)</f>
        <v>45.09</v>
      </c>
      <c r="Z10" s="218">
        <f t="shared" ref="Z10" si="10">ROUND(Z8/Z9*1000,2)</f>
        <v>44.01</v>
      </c>
      <c r="AA10" s="978">
        <f t="shared" si="4"/>
        <v>1.0399338374291114</v>
      </c>
    </row>
    <row r="11" spans="1:27" ht="19.5" thickBot="1">
      <c r="C11" s="219" t="s">
        <v>150</v>
      </c>
      <c r="D11" s="979"/>
      <c r="E11" s="981"/>
      <c r="F11" s="980">
        <f>F10/E10</f>
        <v>1.1199087650700552</v>
      </c>
      <c r="G11" s="979"/>
      <c r="H11" s="981"/>
      <c r="I11" s="980">
        <f>I10/H10</f>
        <v>1.0800116380564446</v>
      </c>
      <c r="J11" s="979"/>
      <c r="K11" s="982"/>
      <c r="L11" s="981"/>
      <c r="M11" s="980">
        <f>M10/L10</f>
        <v>1.0800107758620692</v>
      </c>
      <c r="N11" s="979"/>
      <c r="O11" s="982"/>
      <c r="P11" s="981"/>
      <c r="Q11" s="980">
        <f>Q10/P10</f>
        <v>1.0399102020453976</v>
      </c>
      <c r="R11" s="979"/>
      <c r="S11" s="982"/>
      <c r="T11" s="981"/>
      <c r="U11" s="980">
        <f>U10/T10</f>
        <v>1.0400575677620534</v>
      </c>
      <c r="V11" s="979"/>
      <c r="W11" s="982"/>
      <c r="X11" s="981"/>
      <c r="Y11" s="980">
        <f>Y10/X10</f>
        <v>1.0398985239852399</v>
      </c>
      <c r="Z11" s="979"/>
      <c r="AA11" s="982"/>
    </row>
    <row r="12" spans="1:27" ht="19.5" hidden="1" thickBot="1">
      <c r="C12" s="219"/>
      <c r="D12" s="979"/>
      <c r="E12" s="981"/>
      <c r="F12" s="1361"/>
      <c r="G12" s="979"/>
      <c r="H12" s="981"/>
      <c r="I12" s="1361"/>
      <c r="J12" s="979"/>
      <c r="K12" s="982"/>
      <c r="L12" s="981"/>
      <c r="M12" s="1361"/>
      <c r="N12" s="979"/>
      <c r="O12" s="982"/>
      <c r="P12" s="981"/>
      <c r="Q12" s="1361"/>
      <c r="R12" s="979"/>
      <c r="S12" s="982"/>
      <c r="T12" s="981"/>
      <c r="U12" s="1361"/>
      <c r="V12" s="979"/>
      <c r="W12" s="982"/>
      <c r="X12" s="981"/>
      <c r="Y12" s="1361"/>
      <c r="Z12" s="979"/>
      <c r="AA12" s="982"/>
    </row>
    <row r="13" spans="1:27" ht="19.5" hidden="1" thickBot="1">
      <c r="C13" s="219"/>
      <c r="D13" s="979"/>
      <c r="E13" s="981"/>
      <c r="F13" s="1361"/>
      <c r="G13" s="979"/>
      <c r="H13" s="981"/>
      <c r="I13" s="1361"/>
      <c r="J13" s="979"/>
      <c r="K13" s="982"/>
      <c r="L13" s="981"/>
      <c r="M13" s="1361"/>
      <c r="N13" s="979"/>
      <c r="O13" s="982"/>
      <c r="P13" s="981"/>
      <c r="Q13" s="1361"/>
      <c r="R13" s="979"/>
      <c r="S13" s="982"/>
      <c r="T13" s="981"/>
      <c r="U13" s="1361"/>
      <c r="V13" s="979"/>
      <c r="W13" s="982"/>
      <c r="X13" s="981"/>
      <c r="Y13" s="1361"/>
      <c r="Z13" s="979"/>
      <c r="AA13" s="982"/>
    </row>
    <row r="14" spans="1:27" ht="19.5" thickBot="1">
      <c r="B14" s="1045" t="s">
        <v>44</v>
      </c>
      <c r="C14" s="1034" t="s">
        <v>376</v>
      </c>
      <c r="D14" s="1035"/>
      <c r="E14" s="1036"/>
      <c r="F14" s="1036"/>
      <c r="G14" s="1036"/>
      <c r="H14" s="1035"/>
      <c r="I14" s="1035"/>
      <c r="J14" s="1035"/>
      <c r="K14" s="1042"/>
      <c r="L14" s="1035"/>
      <c r="M14" s="1035"/>
      <c r="N14" s="1035"/>
      <c r="O14" s="1042"/>
      <c r="P14" s="1035"/>
      <c r="Q14" s="1035"/>
      <c r="R14" s="1035"/>
      <c r="S14" s="1042"/>
      <c r="T14" s="1035"/>
      <c r="U14" s="1035"/>
      <c r="V14" s="1035"/>
      <c r="W14" s="1042"/>
      <c r="X14" s="1035"/>
      <c r="Y14" s="1035"/>
      <c r="Z14" s="1035"/>
      <c r="AA14" s="1042"/>
    </row>
    <row r="15" spans="1:27" ht="23.45" customHeight="1">
      <c r="B15" s="1027"/>
      <c r="C15" s="1039" t="s">
        <v>151</v>
      </c>
      <c r="D15" s="284" t="s">
        <v>1</v>
      </c>
      <c r="E15" s="212">
        <v>143141.18</v>
      </c>
      <c r="F15" s="213">
        <v>86962.050000000017</v>
      </c>
      <c r="G15" s="214">
        <f>E15+F15</f>
        <v>230103.23</v>
      </c>
      <c r="H15" s="212">
        <v>135675.76999999999</v>
      </c>
      <c r="I15" s="213">
        <v>87995.192027086377</v>
      </c>
      <c r="J15" s="214">
        <v>223670.96202708635</v>
      </c>
      <c r="K15" s="971">
        <f>J15/G15</f>
        <v>0.97204616391993426</v>
      </c>
      <c r="L15" s="212">
        <f>ROUND(L16*L17/1000,2)</f>
        <v>143448.67000000001</v>
      </c>
      <c r="M15" s="213">
        <f>ROUND(M16*M17/1000,2)</f>
        <v>87705.96</v>
      </c>
      <c r="N15" s="214">
        <f>L15+M15</f>
        <v>231154.63</v>
      </c>
      <c r="O15" s="971">
        <f>N15/J15</f>
        <v>1.0334583796890335</v>
      </c>
      <c r="P15" s="212">
        <f>ROUND(P16*P17/1000,2)</f>
        <v>143448.67000000001</v>
      </c>
      <c r="Q15" s="213">
        <f>ROUND(Q16*Q17/1000,2)</f>
        <v>96360.01</v>
      </c>
      <c r="R15" s="214">
        <f>P15+Q15</f>
        <v>239808.68</v>
      </c>
      <c r="S15" s="971">
        <f>R15/N15</f>
        <v>1.0374383589028695</v>
      </c>
      <c r="T15" s="212">
        <f>ROUND(T16*T17/1000,2)</f>
        <v>157602.92000000001</v>
      </c>
      <c r="U15" s="213">
        <f>ROUND(U16*U17/1000,2)</f>
        <v>96360.01</v>
      </c>
      <c r="V15" s="214">
        <f>T15+U15</f>
        <v>253962.93</v>
      </c>
      <c r="W15" s="971">
        <f>V15/R15</f>
        <v>1.0590230929088973</v>
      </c>
      <c r="X15" s="212">
        <f>ROUND(X16*X17/1000,2)</f>
        <v>157602.92000000001</v>
      </c>
      <c r="Y15" s="213">
        <f>ROUND(Y16*Y17/1000,2)</f>
        <v>96360.01</v>
      </c>
      <c r="Z15" s="214">
        <f>X15+Y15</f>
        <v>253962.93</v>
      </c>
      <c r="AA15" s="971">
        <f>Z15/V15</f>
        <v>1</v>
      </c>
    </row>
    <row r="16" spans="1:27" ht="23.45" customHeight="1" thickBot="1">
      <c r="B16" s="1022"/>
      <c r="C16" s="1043" t="s">
        <v>636</v>
      </c>
      <c r="D16" s="1360" t="s">
        <v>13</v>
      </c>
      <c r="E16" s="1356">
        <v>73808.08</v>
      </c>
      <c r="F16" s="1357">
        <v>44840.399999999994</v>
      </c>
      <c r="G16" s="1358">
        <f>E16+F16</f>
        <v>118648.48</v>
      </c>
      <c r="H16" s="1356">
        <v>69958.679999999993</v>
      </c>
      <c r="I16" s="1357">
        <v>42198.94</v>
      </c>
      <c r="J16" s="1358">
        <v>112157.62</v>
      </c>
      <c r="K16" s="1359">
        <f t="shared" ref="K16:K17" si="11">J16/G16</f>
        <v>0.94529335731903186</v>
      </c>
      <c r="L16" s="1356">
        <v>69342.759999999995</v>
      </c>
      <c r="M16" s="1357">
        <v>42396.86</v>
      </c>
      <c r="N16" s="1358">
        <f>L16+M16</f>
        <v>111739.62</v>
      </c>
      <c r="O16" s="1359">
        <f t="shared" ref="O16:O17" si="12">N16/J16</f>
        <v>0.99627310208615338</v>
      </c>
      <c r="P16" s="1356">
        <v>69342.759999999995</v>
      </c>
      <c r="Q16" s="1357">
        <v>42396.86</v>
      </c>
      <c r="R16" s="1358">
        <f>P16+Q16</f>
        <v>111739.62</v>
      </c>
      <c r="S16" s="1359">
        <f t="shared" ref="S16:S17" si="13">R16/N16</f>
        <v>1</v>
      </c>
      <c r="T16" s="1356">
        <v>69342.759999999995</v>
      </c>
      <c r="U16" s="1357">
        <v>42396.86</v>
      </c>
      <c r="V16" s="1358">
        <f>T16+U16</f>
        <v>111739.62</v>
      </c>
      <c r="W16" s="1359">
        <f t="shared" ref="W16:W17" si="14">V16/R16</f>
        <v>1</v>
      </c>
      <c r="X16" s="1356">
        <v>69342.759999999995</v>
      </c>
      <c r="Y16" s="1357">
        <v>42396.86</v>
      </c>
      <c r="Z16" s="1358">
        <f>X16+Y16</f>
        <v>111739.62</v>
      </c>
      <c r="AA16" s="1359">
        <f t="shared" ref="AA16:AA17" si="15">Z16/V16</f>
        <v>1</v>
      </c>
    </row>
    <row r="17" spans="2:27" ht="23.45" customHeight="1" thickBot="1">
      <c r="B17" s="1023"/>
      <c r="C17" s="1044" t="s">
        <v>637</v>
      </c>
      <c r="D17" s="282" t="s">
        <v>12</v>
      </c>
      <c r="E17" s="283">
        <f>ROUND(E15/E16*1000,2)</f>
        <v>1939.37</v>
      </c>
      <c r="F17" s="217">
        <f t="shared" ref="F17:G17" si="16">ROUND(F15/F16*1000,2)</f>
        <v>1939.37</v>
      </c>
      <c r="G17" s="218">
        <f t="shared" si="16"/>
        <v>1939.37</v>
      </c>
      <c r="H17" s="283">
        <v>1939.37</v>
      </c>
      <c r="I17" s="217">
        <v>2085.25</v>
      </c>
      <c r="J17" s="218">
        <v>1994.26</v>
      </c>
      <c r="K17" s="978">
        <f t="shared" si="11"/>
        <v>1.0283030056152256</v>
      </c>
      <c r="L17" s="283">
        <v>2068.69</v>
      </c>
      <c r="M17" s="217">
        <v>2068.69</v>
      </c>
      <c r="N17" s="218">
        <f>ROUND(N15/N16*1000,2)</f>
        <v>2068.69</v>
      </c>
      <c r="O17" s="978">
        <f t="shared" si="12"/>
        <v>1.0373221144685247</v>
      </c>
      <c r="P17" s="283">
        <v>2068.69</v>
      </c>
      <c r="Q17" s="217">
        <v>2272.81</v>
      </c>
      <c r="R17" s="218">
        <f>ROUND(R15/R16*1000,2)</f>
        <v>2146.14</v>
      </c>
      <c r="S17" s="978">
        <f t="shared" si="13"/>
        <v>1.0374391523137829</v>
      </c>
      <c r="T17" s="283">
        <f>Q17</f>
        <v>2272.81</v>
      </c>
      <c r="U17" s="217">
        <f>T17</f>
        <v>2272.81</v>
      </c>
      <c r="V17" s="218">
        <f>ROUND(V15/V16*1000,2)</f>
        <v>2272.81</v>
      </c>
      <c r="W17" s="978">
        <f t="shared" si="14"/>
        <v>1.059022244587958</v>
      </c>
      <c r="X17" s="283">
        <f>U17</f>
        <v>2272.81</v>
      </c>
      <c r="Y17" s="217">
        <f>X17</f>
        <v>2272.81</v>
      </c>
      <c r="Z17" s="218">
        <f>ROUND(Z15/Z16*1000,2)</f>
        <v>2272.81</v>
      </c>
      <c r="AA17" s="978">
        <f t="shared" si="15"/>
        <v>1</v>
      </c>
    </row>
    <row r="18" spans="2:27" ht="18.75">
      <c r="C18" s="219" t="s">
        <v>150</v>
      </c>
      <c r="D18" s="979"/>
      <c r="E18" s="981"/>
      <c r="F18" s="980">
        <f>F17/E17</f>
        <v>1</v>
      </c>
      <c r="G18" s="979"/>
      <c r="H18" s="981"/>
      <c r="I18" s="980">
        <f>I17/H17</f>
        <v>1.0752203035006214</v>
      </c>
      <c r="J18" s="979"/>
      <c r="K18" s="982"/>
      <c r="L18" s="981"/>
      <c r="M18" s="980">
        <f>M17/L17</f>
        <v>1</v>
      </c>
      <c r="N18" s="979"/>
      <c r="O18" s="982"/>
      <c r="P18" s="981"/>
      <c r="Q18" s="980">
        <f>Q17/P17</f>
        <v>1.098671139706771</v>
      </c>
      <c r="R18" s="979"/>
      <c r="S18" s="982"/>
      <c r="T18" s="981"/>
      <c r="U18" s="980">
        <f>U17/T17</f>
        <v>1</v>
      </c>
      <c r="V18" s="979"/>
      <c r="W18" s="982"/>
      <c r="X18" s="981"/>
      <c r="Y18" s="980">
        <f>Y17/X17</f>
        <v>1</v>
      </c>
      <c r="Z18" s="979"/>
      <c r="AA18" s="982"/>
    </row>
    <row r="23" spans="2:27">
      <c r="N23" s="51"/>
    </row>
  </sheetData>
  <mergeCells count="14">
    <mergeCell ref="K4:K5"/>
    <mergeCell ref="B4:B5"/>
    <mergeCell ref="C4:C5"/>
    <mergeCell ref="D4:D5"/>
    <mergeCell ref="E4:G4"/>
    <mergeCell ref="H4:J4"/>
    <mergeCell ref="X4:Z4"/>
    <mergeCell ref="AA4:AA5"/>
    <mergeCell ref="L4:N4"/>
    <mergeCell ref="O4:O5"/>
    <mergeCell ref="P4:R4"/>
    <mergeCell ref="S4:S5"/>
    <mergeCell ref="T4:V4"/>
    <mergeCell ref="W4:W5"/>
  </mergeCells>
  <pageMargins left="0.70866141732283472" right="0.70866141732283472" top="0.74803149606299213" bottom="0.74803149606299213" header="0.31496062992125984" footer="0.31496062992125984"/>
  <pageSetup paperSize="8" scale="51" orientation="landscape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G37"/>
  <sheetViews>
    <sheetView zoomScale="85" zoomScaleNormal="85" workbookViewId="0">
      <selection activeCell="P26" sqref="P26"/>
    </sheetView>
  </sheetViews>
  <sheetFormatPr defaultRowHeight="15.75"/>
  <cols>
    <col min="1" max="1" width="6.75" style="1198" customWidth="1"/>
    <col min="2" max="2" width="59.125" style="1199" customWidth="1"/>
    <col min="3" max="3" width="17.375" style="1199" customWidth="1"/>
    <col min="4" max="4" width="25.125" style="1199" customWidth="1"/>
    <col min="5" max="5" width="9.375" style="1199" hidden="1" customWidth="1"/>
    <col min="6" max="6" width="9" style="1199"/>
    <col min="7" max="7" width="22.375" style="1199" customWidth="1"/>
    <col min="8" max="233" width="9" style="1199"/>
    <col min="234" max="234" width="6.75" style="1199" customWidth="1"/>
    <col min="235" max="235" width="57.25" style="1199" customWidth="1"/>
    <col min="236" max="236" width="11.5" style="1199" customWidth="1"/>
    <col min="237" max="237" width="19" style="1199" customWidth="1"/>
    <col min="238" max="259" width="0" style="1199" hidden="1" customWidth="1"/>
    <col min="260" max="260" width="9" style="1199"/>
    <col min="261" max="261" width="8.875" style="1199" bestFit="1" customWidth="1"/>
    <col min="262" max="489" width="9" style="1199"/>
    <col min="490" max="490" width="6.75" style="1199" customWidth="1"/>
    <col min="491" max="491" width="57.25" style="1199" customWidth="1"/>
    <col min="492" max="492" width="11.5" style="1199" customWidth="1"/>
    <col min="493" max="493" width="19" style="1199" customWidth="1"/>
    <col min="494" max="515" width="0" style="1199" hidden="1" customWidth="1"/>
    <col min="516" max="516" width="9" style="1199"/>
    <col min="517" max="517" width="8.875" style="1199" bestFit="1" customWidth="1"/>
    <col min="518" max="745" width="9" style="1199"/>
    <col min="746" max="746" width="6.75" style="1199" customWidth="1"/>
    <col min="747" max="747" width="57.25" style="1199" customWidth="1"/>
    <col min="748" max="748" width="11.5" style="1199" customWidth="1"/>
    <col min="749" max="749" width="19" style="1199" customWidth="1"/>
    <col min="750" max="771" width="0" style="1199" hidden="1" customWidth="1"/>
    <col min="772" max="772" width="9" style="1199"/>
    <col min="773" max="773" width="8.875" style="1199" bestFit="1" customWidth="1"/>
    <col min="774" max="1001" width="9" style="1199"/>
    <col min="1002" max="1002" width="6.75" style="1199" customWidth="1"/>
    <col min="1003" max="1003" width="57.25" style="1199" customWidth="1"/>
    <col min="1004" max="1004" width="11.5" style="1199" customWidth="1"/>
    <col min="1005" max="1005" width="19" style="1199" customWidth="1"/>
    <col min="1006" max="1027" width="0" style="1199" hidden="1" customWidth="1"/>
    <col min="1028" max="1028" width="9" style="1199"/>
    <col min="1029" max="1029" width="8.875" style="1199" bestFit="1" customWidth="1"/>
    <col min="1030" max="1257" width="9" style="1199"/>
    <col min="1258" max="1258" width="6.75" style="1199" customWidth="1"/>
    <col min="1259" max="1259" width="57.25" style="1199" customWidth="1"/>
    <col min="1260" max="1260" width="11.5" style="1199" customWidth="1"/>
    <col min="1261" max="1261" width="19" style="1199" customWidth="1"/>
    <col min="1262" max="1283" width="0" style="1199" hidden="1" customWidth="1"/>
    <col min="1284" max="1284" width="9" style="1199"/>
    <col min="1285" max="1285" width="8.875" style="1199" bestFit="1" customWidth="1"/>
    <col min="1286" max="1513" width="9" style="1199"/>
    <col min="1514" max="1514" width="6.75" style="1199" customWidth="1"/>
    <col min="1515" max="1515" width="57.25" style="1199" customWidth="1"/>
    <col min="1516" max="1516" width="11.5" style="1199" customWidth="1"/>
    <col min="1517" max="1517" width="19" style="1199" customWidth="1"/>
    <col min="1518" max="1539" width="0" style="1199" hidden="1" customWidth="1"/>
    <col min="1540" max="1540" width="9" style="1199"/>
    <col min="1541" max="1541" width="8.875" style="1199" bestFit="1" customWidth="1"/>
    <col min="1542" max="1769" width="9" style="1199"/>
    <col min="1770" max="1770" width="6.75" style="1199" customWidth="1"/>
    <col min="1771" max="1771" width="57.25" style="1199" customWidth="1"/>
    <col min="1772" max="1772" width="11.5" style="1199" customWidth="1"/>
    <col min="1773" max="1773" width="19" style="1199" customWidth="1"/>
    <col min="1774" max="1795" width="0" style="1199" hidden="1" customWidth="1"/>
    <col min="1796" max="1796" width="9" style="1199"/>
    <col min="1797" max="1797" width="8.875" style="1199" bestFit="1" customWidth="1"/>
    <col min="1798" max="2025" width="9" style="1199"/>
    <col min="2026" max="2026" width="6.75" style="1199" customWidth="1"/>
    <col min="2027" max="2027" width="57.25" style="1199" customWidth="1"/>
    <col min="2028" max="2028" width="11.5" style="1199" customWidth="1"/>
    <col min="2029" max="2029" width="19" style="1199" customWidth="1"/>
    <col min="2030" max="2051" width="0" style="1199" hidden="1" customWidth="1"/>
    <col min="2052" max="2052" width="9" style="1199"/>
    <col min="2053" max="2053" width="8.875" style="1199" bestFit="1" customWidth="1"/>
    <col min="2054" max="2281" width="9" style="1199"/>
    <col min="2282" max="2282" width="6.75" style="1199" customWidth="1"/>
    <col min="2283" max="2283" width="57.25" style="1199" customWidth="1"/>
    <col min="2284" max="2284" width="11.5" style="1199" customWidth="1"/>
    <col min="2285" max="2285" width="19" style="1199" customWidth="1"/>
    <col min="2286" max="2307" width="0" style="1199" hidden="1" customWidth="1"/>
    <col min="2308" max="2308" width="9" style="1199"/>
    <col min="2309" max="2309" width="8.875" style="1199" bestFit="1" customWidth="1"/>
    <col min="2310" max="2537" width="9" style="1199"/>
    <col min="2538" max="2538" width="6.75" style="1199" customWidth="1"/>
    <col min="2539" max="2539" width="57.25" style="1199" customWidth="1"/>
    <col min="2540" max="2540" width="11.5" style="1199" customWidth="1"/>
    <col min="2541" max="2541" width="19" style="1199" customWidth="1"/>
    <col min="2542" max="2563" width="0" style="1199" hidden="1" customWidth="1"/>
    <col min="2564" max="2564" width="9" style="1199"/>
    <col min="2565" max="2565" width="8.875" style="1199" bestFit="1" customWidth="1"/>
    <col min="2566" max="2793" width="9" style="1199"/>
    <col min="2794" max="2794" width="6.75" style="1199" customWidth="1"/>
    <col min="2795" max="2795" width="57.25" style="1199" customWidth="1"/>
    <col min="2796" max="2796" width="11.5" style="1199" customWidth="1"/>
    <col min="2797" max="2797" width="19" style="1199" customWidth="1"/>
    <col min="2798" max="2819" width="0" style="1199" hidden="1" customWidth="1"/>
    <col min="2820" max="2820" width="9" style="1199"/>
    <col min="2821" max="2821" width="8.875" style="1199" bestFit="1" customWidth="1"/>
    <col min="2822" max="3049" width="9" style="1199"/>
    <col min="3050" max="3050" width="6.75" style="1199" customWidth="1"/>
    <col min="3051" max="3051" width="57.25" style="1199" customWidth="1"/>
    <col min="3052" max="3052" width="11.5" style="1199" customWidth="1"/>
    <col min="3053" max="3053" width="19" style="1199" customWidth="1"/>
    <col min="3054" max="3075" width="0" style="1199" hidden="1" customWidth="1"/>
    <col min="3076" max="3076" width="9" style="1199"/>
    <col min="3077" max="3077" width="8.875" style="1199" bestFit="1" customWidth="1"/>
    <col min="3078" max="3305" width="9" style="1199"/>
    <col min="3306" max="3306" width="6.75" style="1199" customWidth="1"/>
    <col min="3307" max="3307" width="57.25" style="1199" customWidth="1"/>
    <col min="3308" max="3308" width="11.5" style="1199" customWidth="1"/>
    <col min="3309" max="3309" width="19" style="1199" customWidth="1"/>
    <col min="3310" max="3331" width="0" style="1199" hidden="1" customWidth="1"/>
    <col min="3332" max="3332" width="9" style="1199"/>
    <col min="3333" max="3333" width="8.875" style="1199" bestFit="1" customWidth="1"/>
    <col min="3334" max="3561" width="9" style="1199"/>
    <col min="3562" max="3562" width="6.75" style="1199" customWidth="1"/>
    <col min="3563" max="3563" width="57.25" style="1199" customWidth="1"/>
    <col min="3564" max="3564" width="11.5" style="1199" customWidth="1"/>
    <col min="3565" max="3565" width="19" style="1199" customWidth="1"/>
    <col min="3566" max="3587" width="0" style="1199" hidden="1" customWidth="1"/>
    <col min="3588" max="3588" width="9" style="1199"/>
    <col min="3589" max="3589" width="8.875" style="1199" bestFit="1" customWidth="1"/>
    <col min="3590" max="3817" width="9" style="1199"/>
    <col min="3818" max="3818" width="6.75" style="1199" customWidth="1"/>
    <col min="3819" max="3819" width="57.25" style="1199" customWidth="1"/>
    <col min="3820" max="3820" width="11.5" style="1199" customWidth="1"/>
    <col min="3821" max="3821" width="19" style="1199" customWidth="1"/>
    <col min="3822" max="3843" width="0" style="1199" hidden="1" customWidth="1"/>
    <col min="3844" max="3844" width="9" style="1199"/>
    <col min="3845" max="3845" width="8.875" style="1199" bestFit="1" customWidth="1"/>
    <col min="3846" max="4073" width="9" style="1199"/>
    <col min="4074" max="4074" width="6.75" style="1199" customWidth="1"/>
    <col min="4075" max="4075" width="57.25" style="1199" customWidth="1"/>
    <col min="4076" max="4076" width="11.5" style="1199" customWidth="1"/>
    <col min="4077" max="4077" width="19" style="1199" customWidth="1"/>
    <col min="4078" max="4099" width="0" style="1199" hidden="1" customWidth="1"/>
    <col min="4100" max="4100" width="9" style="1199"/>
    <col min="4101" max="4101" width="8.875" style="1199" bestFit="1" customWidth="1"/>
    <col min="4102" max="4329" width="9" style="1199"/>
    <col min="4330" max="4330" width="6.75" style="1199" customWidth="1"/>
    <col min="4331" max="4331" width="57.25" style="1199" customWidth="1"/>
    <col min="4332" max="4332" width="11.5" style="1199" customWidth="1"/>
    <col min="4333" max="4333" width="19" style="1199" customWidth="1"/>
    <col min="4334" max="4355" width="0" style="1199" hidden="1" customWidth="1"/>
    <col min="4356" max="4356" width="9" style="1199"/>
    <col min="4357" max="4357" width="8.875" style="1199" bestFit="1" customWidth="1"/>
    <col min="4358" max="4585" width="9" style="1199"/>
    <col min="4586" max="4586" width="6.75" style="1199" customWidth="1"/>
    <col min="4587" max="4587" width="57.25" style="1199" customWidth="1"/>
    <col min="4588" max="4588" width="11.5" style="1199" customWidth="1"/>
    <col min="4589" max="4589" width="19" style="1199" customWidth="1"/>
    <col min="4590" max="4611" width="0" style="1199" hidden="1" customWidth="1"/>
    <col min="4612" max="4612" width="9" style="1199"/>
    <col min="4613" max="4613" width="8.875" style="1199" bestFit="1" customWidth="1"/>
    <col min="4614" max="4841" width="9" style="1199"/>
    <col min="4842" max="4842" width="6.75" style="1199" customWidth="1"/>
    <col min="4843" max="4843" width="57.25" style="1199" customWidth="1"/>
    <col min="4844" max="4844" width="11.5" style="1199" customWidth="1"/>
    <col min="4845" max="4845" width="19" style="1199" customWidth="1"/>
    <col min="4846" max="4867" width="0" style="1199" hidden="1" customWidth="1"/>
    <col min="4868" max="4868" width="9" style="1199"/>
    <col min="4869" max="4869" width="8.875" style="1199" bestFit="1" customWidth="1"/>
    <col min="4870" max="5097" width="9" style="1199"/>
    <col min="5098" max="5098" width="6.75" style="1199" customWidth="1"/>
    <col min="5099" max="5099" width="57.25" style="1199" customWidth="1"/>
    <col min="5100" max="5100" width="11.5" style="1199" customWidth="1"/>
    <col min="5101" max="5101" width="19" style="1199" customWidth="1"/>
    <col min="5102" max="5123" width="0" style="1199" hidden="1" customWidth="1"/>
    <col min="5124" max="5124" width="9" style="1199"/>
    <col min="5125" max="5125" width="8.875" style="1199" bestFit="1" customWidth="1"/>
    <col min="5126" max="5353" width="9" style="1199"/>
    <col min="5354" max="5354" width="6.75" style="1199" customWidth="1"/>
    <col min="5355" max="5355" width="57.25" style="1199" customWidth="1"/>
    <col min="5356" max="5356" width="11.5" style="1199" customWidth="1"/>
    <col min="5357" max="5357" width="19" style="1199" customWidth="1"/>
    <col min="5358" max="5379" width="0" style="1199" hidden="1" customWidth="1"/>
    <col min="5380" max="5380" width="9" style="1199"/>
    <col min="5381" max="5381" width="8.875" style="1199" bestFit="1" customWidth="1"/>
    <col min="5382" max="5609" width="9" style="1199"/>
    <col min="5610" max="5610" width="6.75" style="1199" customWidth="1"/>
    <col min="5611" max="5611" width="57.25" style="1199" customWidth="1"/>
    <col min="5612" max="5612" width="11.5" style="1199" customWidth="1"/>
    <col min="5613" max="5613" width="19" style="1199" customWidth="1"/>
    <col min="5614" max="5635" width="0" style="1199" hidden="1" customWidth="1"/>
    <col min="5636" max="5636" width="9" style="1199"/>
    <col min="5637" max="5637" width="8.875" style="1199" bestFit="1" customWidth="1"/>
    <col min="5638" max="5865" width="9" style="1199"/>
    <col min="5866" max="5866" width="6.75" style="1199" customWidth="1"/>
    <col min="5867" max="5867" width="57.25" style="1199" customWidth="1"/>
    <col min="5868" max="5868" width="11.5" style="1199" customWidth="1"/>
    <col min="5869" max="5869" width="19" style="1199" customWidth="1"/>
    <col min="5870" max="5891" width="0" style="1199" hidden="1" customWidth="1"/>
    <col min="5892" max="5892" width="9" style="1199"/>
    <col min="5893" max="5893" width="8.875" style="1199" bestFit="1" customWidth="1"/>
    <col min="5894" max="6121" width="9" style="1199"/>
    <col min="6122" max="6122" width="6.75" style="1199" customWidth="1"/>
    <col min="6123" max="6123" width="57.25" style="1199" customWidth="1"/>
    <col min="6124" max="6124" width="11.5" style="1199" customWidth="1"/>
    <col min="6125" max="6125" width="19" style="1199" customWidth="1"/>
    <col min="6126" max="6147" width="0" style="1199" hidden="1" customWidth="1"/>
    <col min="6148" max="6148" width="9" style="1199"/>
    <col min="6149" max="6149" width="8.875" style="1199" bestFit="1" customWidth="1"/>
    <col min="6150" max="6377" width="9" style="1199"/>
    <col min="6378" max="6378" width="6.75" style="1199" customWidth="1"/>
    <col min="6379" max="6379" width="57.25" style="1199" customWidth="1"/>
    <col min="6380" max="6380" width="11.5" style="1199" customWidth="1"/>
    <col min="6381" max="6381" width="19" style="1199" customWidth="1"/>
    <col min="6382" max="6403" width="0" style="1199" hidden="1" customWidth="1"/>
    <col min="6404" max="6404" width="9" style="1199"/>
    <col min="6405" max="6405" width="8.875" style="1199" bestFit="1" customWidth="1"/>
    <col min="6406" max="6633" width="9" style="1199"/>
    <col min="6634" max="6634" width="6.75" style="1199" customWidth="1"/>
    <col min="6635" max="6635" width="57.25" style="1199" customWidth="1"/>
    <col min="6636" max="6636" width="11.5" style="1199" customWidth="1"/>
    <col min="6637" max="6637" width="19" style="1199" customWidth="1"/>
    <col min="6638" max="6659" width="0" style="1199" hidden="1" customWidth="1"/>
    <col min="6660" max="6660" width="9" style="1199"/>
    <col min="6661" max="6661" width="8.875" style="1199" bestFit="1" customWidth="1"/>
    <col min="6662" max="6889" width="9" style="1199"/>
    <col min="6890" max="6890" width="6.75" style="1199" customWidth="1"/>
    <col min="6891" max="6891" width="57.25" style="1199" customWidth="1"/>
    <col min="6892" max="6892" width="11.5" style="1199" customWidth="1"/>
    <col min="6893" max="6893" width="19" style="1199" customWidth="1"/>
    <col min="6894" max="6915" width="0" style="1199" hidden="1" customWidth="1"/>
    <col min="6916" max="6916" width="9" style="1199"/>
    <col min="6917" max="6917" width="8.875" style="1199" bestFit="1" customWidth="1"/>
    <col min="6918" max="7145" width="9" style="1199"/>
    <col min="7146" max="7146" width="6.75" style="1199" customWidth="1"/>
    <col min="7147" max="7147" width="57.25" style="1199" customWidth="1"/>
    <col min="7148" max="7148" width="11.5" style="1199" customWidth="1"/>
    <col min="7149" max="7149" width="19" style="1199" customWidth="1"/>
    <col min="7150" max="7171" width="0" style="1199" hidden="1" customWidth="1"/>
    <col min="7172" max="7172" width="9" style="1199"/>
    <col min="7173" max="7173" width="8.875" style="1199" bestFit="1" customWidth="1"/>
    <col min="7174" max="7401" width="9" style="1199"/>
    <col min="7402" max="7402" width="6.75" style="1199" customWidth="1"/>
    <col min="7403" max="7403" width="57.25" style="1199" customWidth="1"/>
    <col min="7404" max="7404" width="11.5" style="1199" customWidth="1"/>
    <col min="7405" max="7405" width="19" style="1199" customWidth="1"/>
    <col min="7406" max="7427" width="0" style="1199" hidden="1" customWidth="1"/>
    <col min="7428" max="7428" width="9" style="1199"/>
    <col min="7429" max="7429" width="8.875" style="1199" bestFit="1" customWidth="1"/>
    <col min="7430" max="7657" width="9" style="1199"/>
    <col min="7658" max="7658" width="6.75" style="1199" customWidth="1"/>
    <col min="7659" max="7659" width="57.25" style="1199" customWidth="1"/>
    <col min="7660" max="7660" width="11.5" style="1199" customWidth="1"/>
    <col min="7661" max="7661" width="19" style="1199" customWidth="1"/>
    <col min="7662" max="7683" width="0" style="1199" hidden="1" customWidth="1"/>
    <col min="7684" max="7684" width="9" style="1199"/>
    <col min="7685" max="7685" width="8.875" style="1199" bestFit="1" customWidth="1"/>
    <col min="7686" max="7913" width="9" style="1199"/>
    <col min="7914" max="7914" width="6.75" style="1199" customWidth="1"/>
    <col min="7915" max="7915" width="57.25" style="1199" customWidth="1"/>
    <col min="7916" max="7916" width="11.5" style="1199" customWidth="1"/>
    <col min="7917" max="7917" width="19" style="1199" customWidth="1"/>
    <col min="7918" max="7939" width="0" style="1199" hidden="1" customWidth="1"/>
    <col min="7940" max="7940" width="9" style="1199"/>
    <col min="7941" max="7941" width="8.875" style="1199" bestFit="1" customWidth="1"/>
    <col min="7942" max="8169" width="9" style="1199"/>
    <col min="8170" max="8170" width="6.75" style="1199" customWidth="1"/>
    <col min="8171" max="8171" width="57.25" style="1199" customWidth="1"/>
    <col min="8172" max="8172" width="11.5" style="1199" customWidth="1"/>
    <col min="8173" max="8173" width="19" style="1199" customWidth="1"/>
    <col min="8174" max="8195" width="0" style="1199" hidden="1" customWidth="1"/>
    <col min="8196" max="8196" width="9" style="1199"/>
    <col min="8197" max="8197" width="8.875" style="1199" bestFit="1" customWidth="1"/>
    <col min="8198" max="8425" width="9" style="1199"/>
    <col min="8426" max="8426" width="6.75" style="1199" customWidth="1"/>
    <col min="8427" max="8427" width="57.25" style="1199" customWidth="1"/>
    <col min="8428" max="8428" width="11.5" style="1199" customWidth="1"/>
    <col min="8429" max="8429" width="19" style="1199" customWidth="1"/>
    <col min="8430" max="8451" width="0" style="1199" hidden="1" customWidth="1"/>
    <col min="8452" max="8452" width="9" style="1199"/>
    <col min="8453" max="8453" width="8.875" style="1199" bestFit="1" customWidth="1"/>
    <col min="8454" max="8681" width="9" style="1199"/>
    <col min="8682" max="8682" width="6.75" style="1199" customWidth="1"/>
    <col min="8683" max="8683" width="57.25" style="1199" customWidth="1"/>
    <col min="8684" max="8684" width="11.5" style="1199" customWidth="1"/>
    <col min="8685" max="8685" width="19" style="1199" customWidth="1"/>
    <col min="8686" max="8707" width="0" style="1199" hidden="1" customWidth="1"/>
    <col min="8708" max="8708" width="9" style="1199"/>
    <col min="8709" max="8709" width="8.875" style="1199" bestFit="1" customWidth="1"/>
    <col min="8710" max="8937" width="9" style="1199"/>
    <col min="8938" max="8938" width="6.75" style="1199" customWidth="1"/>
    <col min="8939" max="8939" width="57.25" style="1199" customWidth="1"/>
    <col min="8940" max="8940" width="11.5" style="1199" customWidth="1"/>
    <col min="8941" max="8941" width="19" style="1199" customWidth="1"/>
    <col min="8942" max="8963" width="0" style="1199" hidden="1" customWidth="1"/>
    <col min="8964" max="8964" width="9" style="1199"/>
    <col min="8965" max="8965" width="8.875" style="1199" bestFit="1" customWidth="1"/>
    <col min="8966" max="9193" width="9" style="1199"/>
    <col min="9194" max="9194" width="6.75" style="1199" customWidth="1"/>
    <col min="9195" max="9195" width="57.25" style="1199" customWidth="1"/>
    <col min="9196" max="9196" width="11.5" style="1199" customWidth="1"/>
    <col min="9197" max="9197" width="19" style="1199" customWidth="1"/>
    <col min="9198" max="9219" width="0" style="1199" hidden="1" customWidth="1"/>
    <col min="9220" max="9220" width="9" style="1199"/>
    <col min="9221" max="9221" width="8.875" style="1199" bestFit="1" customWidth="1"/>
    <col min="9222" max="9449" width="9" style="1199"/>
    <col min="9450" max="9450" width="6.75" style="1199" customWidth="1"/>
    <col min="9451" max="9451" width="57.25" style="1199" customWidth="1"/>
    <col min="9452" max="9452" width="11.5" style="1199" customWidth="1"/>
    <col min="9453" max="9453" width="19" style="1199" customWidth="1"/>
    <col min="9454" max="9475" width="0" style="1199" hidden="1" customWidth="1"/>
    <col min="9476" max="9476" width="9" style="1199"/>
    <col min="9477" max="9477" width="8.875" style="1199" bestFit="1" customWidth="1"/>
    <col min="9478" max="9705" width="9" style="1199"/>
    <col min="9706" max="9706" width="6.75" style="1199" customWidth="1"/>
    <col min="9707" max="9707" width="57.25" style="1199" customWidth="1"/>
    <col min="9708" max="9708" width="11.5" style="1199" customWidth="1"/>
    <col min="9709" max="9709" width="19" style="1199" customWidth="1"/>
    <col min="9710" max="9731" width="0" style="1199" hidden="1" customWidth="1"/>
    <col min="9732" max="9732" width="9" style="1199"/>
    <col min="9733" max="9733" width="8.875" style="1199" bestFit="1" customWidth="1"/>
    <col min="9734" max="9961" width="9" style="1199"/>
    <col min="9962" max="9962" width="6.75" style="1199" customWidth="1"/>
    <col min="9963" max="9963" width="57.25" style="1199" customWidth="1"/>
    <col min="9964" max="9964" width="11.5" style="1199" customWidth="1"/>
    <col min="9965" max="9965" width="19" style="1199" customWidth="1"/>
    <col min="9966" max="9987" width="0" style="1199" hidden="1" customWidth="1"/>
    <col min="9988" max="9988" width="9" style="1199"/>
    <col min="9989" max="9989" width="8.875" style="1199" bestFit="1" customWidth="1"/>
    <col min="9990" max="10217" width="9" style="1199"/>
    <col min="10218" max="10218" width="6.75" style="1199" customWidth="1"/>
    <col min="10219" max="10219" width="57.25" style="1199" customWidth="1"/>
    <col min="10220" max="10220" width="11.5" style="1199" customWidth="1"/>
    <col min="10221" max="10221" width="19" style="1199" customWidth="1"/>
    <col min="10222" max="10243" width="0" style="1199" hidden="1" customWidth="1"/>
    <col min="10244" max="10244" width="9" style="1199"/>
    <col min="10245" max="10245" width="8.875" style="1199" bestFit="1" customWidth="1"/>
    <col min="10246" max="10473" width="9" style="1199"/>
    <col min="10474" max="10474" width="6.75" style="1199" customWidth="1"/>
    <col min="10475" max="10475" width="57.25" style="1199" customWidth="1"/>
    <col min="10476" max="10476" width="11.5" style="1199" customWidth="1"/>
    <col min="10477" max="10477" width="19" style="1199" customWidth="1"/>
    <col min="10478" max="10499" width="0" style="1199" hidden="1" customWidth="1"/>
    <col min="10500" max="10500" width="9" style="1199"/>
    <col min="10501" max="10501" width="8.875" style="1199" bestFit="1" customWidth="1"/>
    <col min="10502" max="10729" width="9" style="1199"/>
    <col min="10730" max="10730" width="6.75" style="1199" customWidth="1"/>
    <col min="10731" max="10731" width="57.25" style="1199" customWidth="1"/>
    <col min="10732" max="10732" width="11.5" style="1199" customWidth="1"/>
    <col min="10733" max="10733" width="19" style="1199" customWidth="1"/>
    <col min="10734" max="10755" width="0" style="1199" hidden="1" customWidth="1"/>
    <col min="10756" max="10756" width="9" style="1199"/>
    <col min="10757" max="10757" width="8.875" style="1199" bestFit="1" customWidth="1"/>
    <col min="10758" max="10985" width="9" style="1199"/>
    <col min="10986" max="10986" width="6.75" style="1199" customWidth="1"/>
    <col min="10987" max="10987" width="57.25" style="1199" customWidth="1"/>
    <col min="10988" max="10988" width="11.5" style="1199" customWidth="1"/>
    <col min="10989" max="10989" width="19" style="1199" customWidth="1"/>
    <col min="10990" max="11011" width="0" style="1199" hidden="1" customWidth="1"/>
    <col min="11012" max="11012" width="9" style="1199"/>
    <col min="11013" max="11013" width="8.875" style="1199" bestFit="1" customWidth="1"/>
    <col min="11014" max="11241" width="9" style="1199"/>
    <col min="11242" max="11242" width="6.75" style="1199" customWidth="1"/>
    <col min="11243" max="11243" width="57.25" style="1199" customWidth="1"/>
    <col min="11244" max="11244" width="11.5" style="1199" customWidth="1"/>
    <col min="11245" max="11245" width="19" style="1199" customWidth="1"/>
    <col min="11246" max="11267" width="0" style="1199" hidden="1" customWidth="1"/>
    <col min="11268" max="11268" width="9" style="1199"/>
    <col min="11269" max="11269" width="8.875" style="1199" bestFit="1" customWidth="1"/>
    <col min="11270" max="11497" width="9" style="1199"/>
    <col min="11498" max="11498" width="6.75" style="1199" customWidth="1"/>
    <col min="11499" max="11499" width="57.25" style="1199" customWidth="1"/>
    <col min="11500" max="11500" width="11.5" style="1199" customWidth="1"/>
    <col min="11501" max="11501" width="19" style="1199" customWidth="1"/>
    <col min="11502" max="11523" width="0" style="1199" hidden="1" customWidth="1"/>
    <col min="11524" max="11524" width="9" style="1199"/>
    <col min="11525" max="11525" width="8.875" style="1199" bestFit="1" customWidth="1"/>
    <col min="11526" max="11753" width="9" style="1199"/>
    <col min="11754" max="11754" width="6.75" style="1199" customWidth="1"/>
    <col min="11755" max="11755" width="57.25" style="1199" customWidth="1"/>
    <col min="11756" max="11756" width="11.5" style="1199" customWidth="1"/>
    <col min="11757" max="11757" width="19" style="1199" customWidth="1"/>
    <col min="11758" max="11779" width="0" style="1199" hidden="1" customWidth="1"/>
    <col min="11780" max="11780" width="9" style="1199"/>
    <col min="11781" max="11781" width="8.875" style="1199" bestFit="1" customWidth="1"/>
    <col min="11782" max="12009" width="9" style="1199"/>
    <col min="12010" max="12010" width="6.75" style="1199" customWidth="1"/>
    <col min="12011" max="12011" width="57.25" style="1199" customWidth="1"/>
    <col min="12012" max="12012" width="11.5" style="1199" customWidth="1"/>
    <col min="12013" max="12013" width="19" style="1199" customWidth="1"/>
    <col min="12014" max="12035" width="0" style="1199" hidden="1" customWidth="1"/>
    <col min="12036" max="12036" width="9" style="1199"/>
    <col min="12037" max="12037" width="8.875" style="1199" bestFit="1" customWidth="1"/>
    <col min="12038" max="12265" width="9" style="1199"/>
    <col min="12266" max="12266" width="6.75" style="1199" customWidth="1"/>
    <col min="12267" max="12267" width="57.25" style="1199" customWidth="1"/>
    <col min="12268" max="12268" width="11.5" style="1199" customWidth="1"/>
    <col min="12269" max="12269" width="19" style="1199" customWidth="1"/>
    <col min="12270" max="12291" width="0" style="1199" hidden="1" customWidth="1"/>
    <col min="12292" max="12292" width="9" style="1199"/>
    <col min="12293" max="12293" width="8.875" style="1199" bestFit="1" customWidth="1"/>
    <col min="12294" max="12521" width="9" style="1199"/>
    <col min="12522" max="12522" width="6.75" style="1199" customWidth="1"/>
    <col min="12523" max="12523" width="57.25" style="1199" customWidth="1"/>
    <col min="12524" max="12524" width="11.5" style="1199" customWidth="1"/>
    <col min="12525" max="12525" width="19" style="1199" customWidth="1"/>
    <col min="12526" max="12547" width="0" style="1199" hidden="1" customWidth="1"/>
    <col min="12548" max="12548" width="9" style="1199"/>
    <col min="12549" max="12549" width="8.875" style="1199" bestFit="1" customWidth="1"/>
    <col min="12550" max="12777" width="9" style="1199"/>
    <col min="12778" max="12778" width="6.75" style="1199" customWidth="1"/>
    <col min="12779" max="12779" width="57.25" style="1199" customWidth="1"/>
    <col min="12780" max="12780" width="11.5" style="1199" customWidth="1"/>
    <col min="12781" max="12781" width="19" style="1199" customWidth="1"/>
    <col min="12782" max="12803" width="0" style="1199" hidden="1" customWidth="1"/>
    <col min="12804" max="12804" width="9" style="1199"/>
    <col min="12805" max="12805" width="8.875" style="1199" bestFit="1" customWidth="1"/>
    <col min="12806" max="13033" width="9" style="1199"/>
    <col min="13034" max="13034" width="6.75" style="1199" customWidth="1"/>
    <col min="13035" max="13035" width="57.25" style="1199" customWidth="1"/>
    <col min="13036" max="13036" width="11.5" style="1199" customWidth="1"/>
    <col min="13037" max="13037" width="19" style="1199" customWidth="1"/>
    <col min="13038" max="13059" width="0" style="1199" hidden="1" customWidth="1"/>
    <col min="13060" max="13060" width="9" style="1199"/>
    <col min="13061" max="13061" width="8.875" style="1199" bestFit="1" customWidth="1"/>
    <col min="13062" max="13289" width="9" style="1199"/>
    <col min="13290" max="13290" width="6.75" style="1199" customWidth="1"/>
    <col min="13291" max="13291" width="57.25" style="1199" customWidth="1"/>
    <col min="13292" max="13292" width="11.5" style="1199" customWidth="1"/>
    <col min="13293" max="13293" width="19" style="1199" customWidth="1"/>
    <col min="13294" max="13315" width="0" style="1199" hidden="1" customWidth="1"/>
    <col min="13316" max="13316" width="9" style="1199"/>
    <col min="13317" max="13317" width="8.875" style="1199" bestFit="1" customWidth="1"/>
    <col min="13318" max="13545" width="9" style="1199"/>
    <col min="13546" max="13546" width="6.75" style="1199" customWidth="1"/>
    <col min="13547" max="13547" width="57.25" style="1199" customWidth="1"/>
    <col min="13548" max="13548" width="11.5" style="1199" customWidth="1"/>
    <col min="13549" max="13549" width="19" style="1199" customWidth="1"/>
    <col min="13550" max="13571" width="0" style="1199" hidden="1" customWidth="1"/>
    <col min="13572" max="13572" width="9" style="1199"/>
    <col min="13573" max="13573" width="8.875" style="1199" bestFit="1" customWidth="1"/>
    <col min="13574" max="13801" width="9" style="1199"/>
    <col min="13802" max="13802" width="6.75" style="1199" customWidth="1"/>
    <col min="13803" max="13803" width="57.25" style="1199" customWidth="1"/>
    <col min="13804" max="13804" width="11.5" style="1199" customWidth="1"/>
    <col min="13805" max="13805" width="19" style="1199" customWidth="1"/>
    <col min="13806" max="13827" width="0" style="1199" hidden="1" customWidth="1"/>
    <col min="13828" max="13828" width="9" style="1199"/>
    <col min="13829" max="13829" width="8.875" style="1199" bestFit="1" customWidth="1"/>
    <col min="13830" max="14057" width="9" style="1199"/>
    <col min="14058" max="14058" width="6.75" style="1199" customWidth="1"/>
    <col min="14059" max="14059" width="57.25" style="1199" customWidth="1"/>
    <col min="14060" max="14060" width="11.5" style="1199" customWidth="1"/>
    <col min="14061" max="14061" width="19" style="1199" customWidth="1"/>
    <col min="14062" max="14083" width="0" style="1199" hidden="1" customWidth="1"/>
    <col min="14084" max="14084" width="9" style="1199"/>
    <col min="14085" max="14085" width="8.875" style="1199" bestFit="1" customWidth="1"/>
    <col min="14086" max="14313" width="9" style="1199"/>
    <col min="14314" max="14314" width="6.75" style="1199" customWidth="1"/>
    <col min="14315" max="14315" width="57.25" style="1199" customWidth="1"/>
    <col min="14316" max="14316" width="11.5" style="1199" customWidth="1"/>
    <col min="14317" max="14317" width="19" style="1199" customWidth="1"/>
    <col min="14318" max="14339" width="0" style="1199" hidden="1" customWidth="1"/>
    <col min="14340" max="14340" width="9" style="1199"/>
    <col min="14341" max="14341" width="8.875" style="1199" bestFit="1" customWidth="1"/>
    <col min="14342" max="14569" width="9" style="1199"/>
    <col min="14570" max="14570" width="6.75" style="1199" customWidth="1"/>
    <col min="14571" max="14571" width="57.25" style="1199" customWidth="1"/>
    <col min="14572" max="14572" width="11.5" style="1199" customWidth="1"/>
    <col min="14573" max="14573" width="19" style="1199" customWidth="1"/>
    <col min="14574" max="14595" width="0" style="1199" hidden="1" customWidth="1"/>
    <col min="14596" max="14596" width="9" style="1199"/>
    <col min="14597" max="14597" width="8.875" style="1199" bestFit="1" customWidth="1"/>
    <col min="14598" max="14825" width="9" style="1199"/>
    <col min="14826" max="14826" width="6.75" style="1199" customWidth="1"/>
    <col min="14827" max="14827" width="57.25" style="1199" customWidth="1"/>
    <col min="14828" max="14828" width="11.5" style="1199" customWidth="1"/>
    <col min="14829" max="14829" width="19" style="1199" customWidth="1"/>
    <col min="14830" max="14851" width="0" style="1199" hidden="1" customWidth="1"/>
    <col min="14852" max="14852" width="9" style="1199"/>
    <col min="14853" max="14853" width="8.875" style="1199" bestFit="1" customWidth="1"/>
    <col min="14854" max="15081" width="9" style="1199"/>
    <col min="15082" max="15082" width="6.75" style="1199" customWidth="1"/>
    <col min="15083" max="15083" width="57.25" style="1199" customWidth="1"/>
    <col min="15084" max="15084" width="11.5" style="1199" customWidth="1"/>
    <col min="15085" max="15085" width="19" style="1199" customWidth="1"/>
    <col min="15086" max="15107" width="0" style="1199" hidden="1" customWidth="1"/>
    <col min="15108" max="15108" width="9" style="1199"/>
    <col min="15109" max="15109" width="8.875" style="1199" bestFit="1" customWidth="1"/>
    <col min="15110" max="15337" width="9" style="1199"/>
    <col min="15338" max="15338" width="6.75" style="1199" customWidth="1"/>
    <col min="15339" max="15339" width="57.25" style="1199" customWidth="1"/>
    <col min="15340" max="15340" width="11.5" style="1199" customWidth="1"/>
    <col min="15341" max="15341" width="19" style="1199" customWidth="1"/>
    <col min="15342" max="15363" width="0" style="1199" hidden="1" customWidth="1"/>
    <col min="15364" max="15364" width="9" style="1199"/>
    <col min="15365" max="15365" width="8.875" style="1199" bestFit="1" customWidth="1"/>
    <col min="15366" max="15593" width="9" style="1199"/>
    <col min="15594" max="15594" width="6.75" style="1199" customWidth="1"/>
    <col min="15595" max="15595" width="57.25" style="1199" customWidth="1"/>
    <col min="15596" max="15596" width="11.5" style="1199" customWidth="1"/>
    <col min="15597" max="15597" width="19" style="1199" customWidth="1"/>
    <col min="15598" max="15619" width="0" style="1199" hidden="1" customWidth="1"/>
    <col min="15620" max="15620" width="9" style="1199"/>
    <col min="15621" max="15621" width="8.875" style="1199" bestFit="1" customWidth="1"/>
    <col min="15622" max="15849" width="9" style="1199"/>
    <col min="15850" max="15850" width="6.75" style="1199" customWidth="1"/>
    <col min="15851" max="15851" width="57.25" style="1199" customWidth="1"/>
    <col min="15852" max="15852" width="11.5" style="1199" customWidth="1"/>
    <col min="15853" max="15853" width="19" style="1199" customWidth="1"/>
    <col min="15854" max="15875" width="0" style="1199" hidden="1" customWidth="1"/>
    <col min="15876" max="15876" width="9" style="1199"/>
    <col min="15877" max="15877" width="8.875" style="1199" bestFit="1" customWidth="1"/>
    <col min="15878" max="16105" width="9" style="1199"/>
    <col min="16106" max="16106" width="6.75" style="1199" customWidth="1"/>
    <col min="16107" max="16107" width="57.25" style="1199" customWidth="1"/>
    <col min="16108" max="16108" width="11.5" style="1199" customWidth="1"/>
    <col min="16109" max="16109" width="19" style="1199" customWidth="1"/>
    <col min="16110" max="16131" width="0" style="1199" hidden="1" customWidth="1"/>
    <col min="16132" max="16132" width="9" style="1199"/>
    <col min="16133" max="16133" width="8.875" style="1199" bestFit="1" customWidth="1"/>
    <col min="16134" max="16384" width="9" style="1199"/>
  </cols>
  <sheetData>
    <row r="1" spans="1:5" ht="89.25" customHeight="1">
      <c r="C1" s="1489" t="s">
        <v>973</v>
      </c>
      <c r="D1" s="1489"/>
      <c r="E1" s="1489"/>
    </row>
    <row r="2" spans="1:5" ht="16.5" customHeight="1">
      <c r="B2" s="1490"/>
      <c r="C2" s="1490"/>
    </row>
    <row r="3" spans="1:5" ht="94.5" customHeight="1">
      <c r="A3" s="1491" t="s">
        <v>974</v>
      </c>
      <c r="B3" s="1491"/>
      <c r="C3" s="1491"/>
      <c r="D3" s="1491"/>
      <c r="E3" s="1491"/>
    </row>
    <row r="4" spans="1:5" s="1201" customFormat="1" ht="19.149999999999999" customHeight="1">
      <c r="A4" s="1492" t="s">
        <v>80</v>
      </c>
      <c r="B4" s="1492" t="s">
        <v>10</v>
      </c>
      <c r="C4" s="1494" t="s">
        <v>630</v>
      </c>
      <c r="D4" s="1496" t="s">
        <v>712</v>
      </c>
      <c r="E4" s="1200"/>
    </row>
    <row r="5" spans="1:5" s="1201" customFormat="1" ht="27" customHeight="1">
      <c r="A5" s="1493"/>
      <c r="B5" s="1493"/>
      <c r="C5" s="1495"/>
      <c r="D5" s="1497"/>
      <c r="E5" s="1202" t="s">
        <v>435</v>
      </c>
    </row>
    <row r="6" spans="1:5" s="1205" customFormat="1" ht="15" customHeight="1">
      <c r="A6" s="1203">
        <v>1</v>
      </c>
      <c r="B6" s="1203">
        <v>2</v>
      </c>
      <c r="C6" s="1203">
        <v>3</v>
      </c>
      <c r="D6" s="1203">
        <v>4</v>
      </c>
      <c r="E6" s="1204">
        <v>6</v>
      </c>
    </row>
    <row r="7" spans="1:5" s="1198" customFormat="1" ht="36.75" customHeight="1">
      <c r="A7" s="1206">
        <v>1</v>
      </c>
      <c r="B7" s="1207" t="s">
        <v>713</v>
      </c>
      <c r="C7" s="1208" t="s">
        <v>13</v>
      </c>
      <c r="D7" s="1208">
        <v>119066.48</v>
      </c>
      <c r="E7" s="1209">
        <f>D7</f>
        <v>119066.48</v>
      </c>
    </row>
    <row r="8" spans="1:5" ht="33" customHeight="1">
      <c r="A8" s="1206">
        <v>2</v>
      </c>
      <c r="B8" s="1207" t="s">
        <v>714</v>
      </c>
      <c r="C8" s="1208" t="s">
        <v>715</v>
      </c>
      <c r="D8" s="1210">
        <v>72.19</v>
      </c>
      <c r="E8" s="1211">
        <v>18.876999999999999</v>
      </c>
    </row>
    <row r="9" spans="1:5" ht="33" customHeight="1">
      <c r="A9" s="1206">
        <v>3</v>
      </c>
      <c r="B9" s="1212" t="s">
        <v>716</v>
      </c>
      <c r="C9" s="1213" t="s">
        <v>717</v>
      </c>
      <c r="D9" s="1214">
        <f>[269]Тарифы!M31/1000</f>
        <v>326.99089000000004</v>
      </c>
      <c r="E9" s="1211"/>
    </row>
    <row r="10" spans="1:5" ht="20.25" customHeight="1">
      <c r="A10" s="1206">
        <v>4</v>
      </c>
      <c r="B10" s="1207" t="s">
        <v>15</v>
      </c>
      <c r="C10" s="1208" t="s">
        <v>3</v>
      </c>
      <c r="D10" s="1215">
        <v>104.6</v>
      </c>
      <c r="E10" s="1216">
        <v>105</v>
      </c>
    </row>
    <row r="11" spans="1:5" ht="20.25" customHeight="1">
      <c r="A11" s="1206">
        <v>5</v>
      </c>
      <c r="B11" s="1207" t="s">
        <v>718</v>
      </c>
      <c r="C11" s="1208"/>
      <c r="D11" s="1217"/>
      <c r="E11" s="1218"/>
    </row>
    <row r="12" spans="1:5" ht="18.75" customHeight="1">
      <c r="A12" s="1206"/>
      <c r="B12" s="1219" t="s">
        <v>719</v>
      </c>
      <c r="C12" s="1208" t="s">
        <v>3</v>
      </c>
      <c r="D12" s="1220">
        <v>101.4</v>
      </c>
      <c r="E12" s="1221">
        <v>103</v>
      </c>
    </row>
    <row r="13" spans="1:5" ht="18.75" customHeight="1">
      <c r="A13" s="1206"/>
      <c r="B13" s="1219" t="s">
        <v>720</v>
      </c>
      <c r="C13" s="1208" t="s">
        <v>3</v>
      </c>
      <c r="D13" s="1220">
        <v>105.9</v>
      </c>
      <c r="E13" s="1221">
        <v>107.1</v>
      </c>
    </row>
    <row r="14" spans="1:5" ht="18.75" customHeight="1">
      <c r="A14" s="1206"/>
      <c r="B14" s="1219" t="s">
        <v>721</v>
      </c>
      <c r="C14" s="1208" t="s">
        <v>3</v>
      </c>
      <c r="D14" s="1220">
        <v>105.9</v>
      </c>
      <c r="E14" s="1221">
        <v>104.69999999999999</v>
      </c>
    </row>
    <row r="15" spans="1:5" ht="18.75" customHeight="1">
      <c r="A15" s="1206"/>
      <c r="B15" s="1219" t="s">
        <v>722</v>
      </c>
      <c r="C15" s="1208" t="s">
        <v>3</v>
      </c>
      <c r="D15" s="1220">
        <v>108</v>
      </c>
      <c r="E15" s="1221">
        <v>112.00000000000001</v>
      </c>
    </row>
    <row r="16" spans="1:5" ht="18.75" customHeight="1">
      <c r="A16" s="1206">
        <v>6</v>
      </c>
      <c r="B16" s="1219" t="s">
        <v>723</v>
      </c>
      <c r="C16" s="1208" t="s">
        <v>3</v>
      </c>
      <c r="D16" s="1217">
        <f>'[269]Кальк_корр 2018'!Y8</f>
        <v>0</v>
      </c>
      <c r="E16" s="1218">
        <v>0</v>
      </c>
    </row>
    <row r="17" spans="1:7" ht="30.75" customHeight="1">
      <c r="A17" s="1206">
        <v>7</v>
      </c>
      <c r="B17" s="1207" t="s">
        <v>724</v>
      </c>
      <c r="C17" s="1208" t="s">
        <v>13</v>
      </c>
      <c r="D17" s="1208" t="s">
        <v>725</v>
      </c>
      <c r="E17" s="1209" t="s">
        <v>725</v>
      </c>
    </row>
    <row r="18" spans="1:7" ht="30.75" customHeight="1">
      <c r="A18" s="1206">
        <v>8</v>
      </c>
      <c r="B18" s="1207" t="s">
        <v>726</v>
      </c>
      <c r="C18" s="1208" t="s">
        <v>13</v>
      </c>
      <c r="D18" s="1208">
        <v>3644.52</v>
      </c>
      <c r="E18" s="1209">
        <f>D18</f>
        <v>3644.52</v>
      </c>
    </row>
    <row r="19" spans="1:7" ht="30.75" customHeight="1">
      <c r="A19" s="1206">
        <v>9</v>
      </c>
      <c r="B19" s="1207" t="s">
        <v>727</v>
      </c>
      <c r="C19" s="1222" t="s">
        <v>728</v>
      </c>
      <c r="D19" s="1217" t="s">
        <v>725</v>
      </c>
      <c r="E19" s="1218" t="s">
        <v>725</v>
      </c>
    </row>
    <row r="20" spans="1:7" ht="30.75" customHeight="1">
      <c r="A20" s="1206">
        <v>10</v>
      </c>
      <c r="B20" s="1207" t="s">
        <v>729</v>
      </c>
      <c r="C20" s="1222" t="s">
        <v>728</v>
      </c>
      <c r="D20" s="1220">
        <v>162.37</v>
      </c>
      <c r="E20" s="1221">
        <f>D20</f>
        <v>162.37</v>
      </c>
    </row>
    <row r="21" spans="1:7" ht="21" customHeight="1">
      <c r="A21" s="1206">
        <v>11</v>
      </c>
      <c r="B21" s="1207" t="s">
        <v>730</v>
      </c>
      <c r="C21" s="1208"/>
      <c r="D21" s="1208" t="s">
        <v>725</v>
      </c>
      <c r="E21" s="1209" t="s">
        <v>725</v>
      </c>
    </row>
    <row r="22" spans="1:7" ht="31.5" customHeight="1">
      <c r="A22" s="1206">
        <v>12</v>
      </c>
      <c r="B22" s="1207" t="s">
        <v>731</v>
      </c>
      <c r="C22" s="1208"/>
      <c r="D22" s="1208" t="s">
        <v>725</v>
      </c>
      <c r="E22" s="1209" t="s">
        <v>725</v>
      </c>
    </row>
    <row r="23" spans="1:7" ht="170.25" customHeight="1">
      <c r="A23" s="1206">
        <v>13</v>
      </c>
      <c r="B23" s="1207" t="s">
        <v>732</v>
      </c>
      <c r="C23" s="1208"/>
      <c r="D23" s="1208" t="s">
        <v>733</v>
      </c>
      <c r="E23" s="1209" t="s">
        <v>725</v>
      </c>
      <c r="G23" s="1223"/>
    </row>
    <row r="24" spans="1:7" ht="24" customHeight="1">
      <c r="A24" s="1206">
        <v>14</v>
      </c>
      <c r="B24" s="1207" t="s">
        <v>734</v>
      </c>
      <c r="C24" s="1208" t="s">
        <v>21</v>
      </c>
      <c r="D24" s="1208" t="s">
        <v>725</v>
      </c>
      <c r="E24" s="1209" t="s">
        <v>725</v>
      </c>
    </row>
    <row r="25" spans="1:7">
      <c r="A25" s="1486" t="s">
        <v>33</v>
      </c>
      <c r="B25" s="1487"/>
      <c r="C25" s="1488"/>
      <c r="D25" s="1224"/>
      <c r="E25" s="1225"/>
    </row>
    <row r="26" spans="1:7" ht="21" customHeight="1">
      <c r="A26" s="1226"/>
      <c r="B26" s="1227" t="s">
        <v>735</v>
      </c>
      <c r="C26" s="1228" t="s">
        <v>12</v>
      </c>
      <c r="D26" s="1217">
        <f>D37/D7*1000</f>
        <v>279.58767236589171</v>
      </c>
      <c r="E26" s="1218">
        <f>'[270]Кальк_2016-2018'!Q13/'Прил 2'!E7*1000</f>
        <v>353.54904251809575</v>
      </c>
    </row>
    <row r="29" spans="1:7" hidden="1"/>
    <row r="30" spans="1:7" hidden="1"/>
    <row r="31" spans="1:7" hidden="1"/>
    <row r="32" spans="1:7" hidden="1"/>
    <row r="33" spans="4:5" hidden="1"/>
    <row r="34" spans="4:5" hidden="1"/>
    <row r="35" spans="4:5" hidden="1"/>
    <row r="36" spans="4:5" hidden="1"/>
    <row r="37" spans="4:5">
      <c r="D37" s="1223">
        <f>'Кальк. корр.2019 (ДИ)'!W16</f>
        <v>33289.519999999997</v>
      </c>
      <c r="E37" s="1223"/>
    </row>
  </sheetData>
  <mergeCells count="8">
    <mergeCell ref="A25:C25"/>
    <mergeCell ref="C1:E1"/>
    <mergeCell ref="B2:C2"/>
    <mergeCell ref="A3:E3"/>
    <mergeCell ref="A4:A5"/>
    <mergeCell ref="B4:B5"/>
    <mergeCell ref="C4:C5"/>
    <mergeCell ref="D4:D5"/>
  </mergeCells>
  <printOptions horizontalCentered="1"/>
  <pageMargins left="0.6692913385826772" right="0.47244094488188981" top="0.55118110236220474" bottom="0.35433070866141736" header="0.31496062992125984" footer="0.31496062992125984"/>
  <pageSetup paperSize="9" scale="78" orientation="portrait" blackAndWhite="1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G66"/>
  <sheetViews>
    <sheetView workbookViewId="0">
      <selection activeCell="H61" sqref="H61"/>
    </sheetView>
  </sheetViews>
  <sheetFormatPr defaultRowHeight="12.75"/>
  <cols>
    <col min="1" max="1" width="5" style="1229" customWidth="1"/>
    <col min="2" max="2" width="48.25" style="1229" customWidth="1"/>
    <col min="3" max="3" width="9.625" style="1229" customWidth="1"/>
    <col min="4" max="4" width="11.625" style="1229" customWidth="1"/>
    <col min="5" max="5" width="11.25" style="1229" customWidth="1"/>
    <col min="6" max="6" width="14.75" style="1229" customWidth="1"/>
    <col min="7" max="7" width="28.875" style="1229" customWidth="1"/>
    <col min="8" max="16384" width="9" style="1229"/>
  </cols>
  <sheetData>
    <row r="1" spans="1:7" ht="98.25" customHeight="1">
      <c r="A1" s="1255"/>
      <c r="B1" s="1255"/>
      <c r="C1" s="1255"/>
      <c r="E1" s="1257"/>
      <c r="F1" s="1503" t="s">
        <v>976</v>
      </c>
      <c r="G1" s="1503"/>
    </row>
    <row r="2" spans="1:7" ht="15.75">
      <c r="A2" s="1255"/>
      <c r="B2" s="1255"/>
      <c r="C2" s="1255"/>
      <c r="D2" s="1256"/>
      <c r="E2" s="1256"/>
      <c r="F2" s="1256"/>
      <c r="G2" s="1255"/>
    </row>
    <row r="3" spans="1:7" ht="48" customHeight="1">
      <c r="A3" s="1504" t="s">
        <v>977</v>
      </c>
      <c r="B3" s="1504"/>
      <c r="C3" s="1504"/>
      <c r="D3" s="1504"/>
      <c r="E3" s="1504"/>
      <c r="F3" s="1504"/>
      <c r="G3" s="1504"/>
    </row>
    <row r="4" spans="1:7" ht="35.25" customHeight="1">
      <c r="A4" s="1505" t="s">
        <v>975</v>
      </c>
      <c r="B4" s="1505"/>
      <c r="C4" s="1505"/>
      <c r="D4" s="1505"/>
      <c r="E4" s="1505"/>
      <c r="F4" s="1505"/>
      <c r="G4" s="1505"/>
    </row>
    <row r="5" spans="1:7" ht="15.75">
      <c r="A5" s="1255"/>
      <c r="B5" s="1255"/>
      <c r="C5" s="1255"/>
      <c r="D5" s="1256"/>
      <c r="E5" s="1256"/>
      <c r="F5" s="1256"/>
      <c r="G5" s="1255"/>
    </row>
    <row r="6" spans="1:7" ht="14.25" customHeight="1">
      <c r="A6" s="1506" t="s">
        <v>95</v>
      </c>
      <c r="B6" s="1506" t="s">
        <v>96</v>
      </c>
      <c r="C6" s="1506" t="s">
        <v>97</v>
      </c>
      <c r="D6" s="1507" t="s">
        <v>435</v>
      </c>
      <c r="E6" s="1507"/>
      <c r="F6" s="1507"/>
      <c r="G6" s="1506" t="s">
        <v>786</v>
      </c>
    </row>
    <row r="7" spans="1:7" ht="51">
      <c r="A7" s="1506"/>
      <c r="B7" s="1506"/>
      <c r="C7" s="1506"/>
      <c r="D7" s="1254" t="s">
        <v>785</v>
      </c>
      <c r="E7" s="1254" t="s">
        <v>784</v>
      </c>
      <c r="F7" s="1254" t="s">
        <v>783</v>
      </c>
      <c r="G7" s="1506"/>
    </row>
    <row r="8" spans="1:7">
      <c r="A8" s="1253" t="s">
        <v>42</v>
      </c>
      <c r="B8" s="1253">
        <v>2</v>
      </c>
      <c r="C8" s="1251">
        <v>3</v>
      </c>
      <c r="D8" s="1252">
        <v>4</v>
      </c>
      <c r="E8" s="1252">
        <v>5</v>
      </c>
      <c r="F8" s="1252">
        <v>6</v>
      </c>
      <c r="G8" s="1251">
        <v>7</v>
      </c>
    </row>
    <row r="9" spans="1:7" s="1230" customFormat="1" ht="33.75" customHeight="1">
      <c r="A9" s="1234" t="s">
        <v>89</v>
      </c>
      <c r="B9" s="1233" t="s">
        <v>408</v>
      </c>
      <c r="C9" s="1232" t="s">
        <v>1</v>
      </c>
      <c r="D9" s="1231">
        <f>SUM(D10:D14)</f>
        <v>214413</v>
      </c>
      <c r="E9" s="1231">
        <f>SUM(E10:E14)</f>
        <v>226036.96000000002</v>
      </c>
      <c r="F9" s="1231">
        <f>E9-D9</f>
        <v>11623.960000000021</v>
      </c>
      <c r="G9" s="1355"/>
    </row>
    <row r="10" spans="1:7" ht="15.75">
      <c r="A10" s="1250" t="s">
        <v>782</v>
      </c>
      <c r="B10" s="1249" t="s">
        <v>49</v>
      </c>
      <c r="C10" s="1236" t="s">
        <v>1</v>
      </c>
      <c r="D10" s="1235">
        <v>33241.57</v>
      </c>
      <c r="E10" s="1235">
        <v>33289.519999999997</v>
      </c>
      <c r="F10" s="1235">
        <f t="shared" ref="F10:F66" si="0">E10-D10</f>
        <v>47.94999999999709</v>
      </c>
      <c r="G10" s="1355"/>
    </row>
    <row r="11" spans="1:7" ht="85.5" customHeight="1">
      <c r="A11" s="1250" t="s">
        <v>781</v>
      </c>
      <c r="B11" s="1249" t="s">
        <v>107</v>
      </c>
      <c r="C11" s="1236" t="s">
        <v>1</v>
      </c>
      <c r="D11" s="1235">
        <v>8800.08</v>
      </c>
      <c r="E11" s="1235">
        <v>8727.73</v>
      </c>
      <c r="F11" s="1235">
        <f t="shared" si="0"/>
        <v>-72.350000000000364</v>
      </c>
      <c r="G11" s="1355" t="s">
        <v>1006</v>
      </c>
    </row>
    <row r="12" spans="1:7" ht="15.75">
      <c r="A12" s="1250" t="s">
        <v>780</v>
      </c>
      <c r="B12" s="1249" t="s">
        <v>108</v>
      </c>
      <c r="C12" s="1236" t="s">
        <v>1</v>
      </c>
      <c r="D12" s="1235">
        <v>161270.42000000001</v>
      </c>
      <c r="E12" s="1235">
        <v>172131.35</v>
      </c>
      <c r="F12" s="1235">
        <f t="shared" si="0"/>
        <v>10860.929999999993</v>
      </c>
      <c r="G12" s="1355"/>
    </row>
    <row r="13" spans="1:7" ht="15.75">
      <c r="A13" s="1238" t="s">
        <v>779</v>
      </c>
      <c r="B13" s="1245" t="s">
        <v>50</v>
      </c>
      <c r="C13" s="1236" t="s">
        <v>1</v>
      </c>
      <c r="D13" s="1235">
        <v>1943.29</v>
      </c>
      <c r="E13" s="1235">
        <v>2182.7600000000002</v>
      </c>
      <c r="F13" s="1235">
        <f t="shared" si="0"/>
        <v>239.47000000000025</v>
      </c>
      <c r="G13" s="1355"/>
    </row>
    <row r="14" spans="1:7" ht="15.75">
      <c r="A14" s="1238" t="s">
        <v>778</v>
      </c>
      <c r="B14" s="1245" t="s">
        <v>51</v>
      </c>
      <c r="C14" s="1236" t="s">
        <v>1</v>
      </c>
      <c r="D14" s="1235">
        <v>9157.64</v>
      </c>
      <c r="E14" s="1235">
        <v>9705.6</v>
      </c>
      <c r="F14" s="1235">
        <f t="shared" si="0"/>
        <v>547.96000000000095</v>
      </c>
      <c r="G14" s="1355"/>
    </row>
    <row r="15" spans="1:7" s="1230" customFormat="1" ht="31.5">
      <c r="A15" s="1234" t="s">
        <v>90</v>
      </c>
      <c r="B15" s="1233" t="s">
        <v>777</v>
      </c>
      <c r="C15" s="1232" t="s">
        <v>1</v>
      </c>
      <c r="D15" s="1231">
        <f>D16+D17+D26+D36+D37</f>
        <v>30496.77</v>
      </c>
      <c r="E15" s="1231">
        <f>E16+E17+E26+E36+E37-0.01</f>
        <v>21454.37</v>
      </c>
      <c r="F15" s="1231">
        <f t="shared" si="0"/>
        <v>-9042.4000000000015</v>
      </c>
      <c r="G15" s="1355"/>
    </row>
    <row r="16" spans="1:7" ht="15.75" customHeight="1">
      <c r="A16" s="1238">
        <v>1</v>
      </c>
      <c r="B16" s="1245" t="s">
        <v>109</v>
      </c>
      <c r="C16" s="1236" t="s">
        <v>1</v>
      </c>
      <c r="D16" s="1235">
        <v>2695.9</v>
      </c>
      <c r="E16" s="1235">
        <f>'[269]Кальк_корр 2018'!Y19</f>
        <v>0</v>
      </c>
      <c r="F16" s="1235">
        <f t="shared" si="0"/>
        <v>-2695.9</v>
      </c>
      <c r="G16" s="1498" t="s">
        <v>1007</v>
      </c>
    </row>
    <row r="17" spans="1:7" ht="15.75">
      <c r="A17" s="1238" t="s">
        <v>45</v>
      </c>
      <c r="B17" s="1245" t="s">
        <v>111</v>
      </c>
      <c r="C17" s="1236" t="s">
        <v>1</v>
      </c>
      <c r="D17" s="1235">
        <v>19439.23</v>
      </c>
      <c r="E17" s="1235">
        <v>19495</v>
      </c>
      <c r="F17" s="1235">
        <f t="shared" si="0"/>
        <v>55.770000000000437</v>
      </c>
      <c r="G17" s="1499"/>
    </row>
    <row r="18" spans="1:7" ht="15.75">
      <c r="A18" s="1238"/>
      <c r="B18" s="1241" t="s">
        <v>753</v>
      </c>
      <c r="C18" s="1236" t="s">
        <v>1</v>
      </c>
      <c r="D18" s="1235">
        <v>16056.81</v>
      </c>
      <c r="E18" s="1235">
        <v>169972.11</v>
      </c>
      <c r="F18" s="1235">
        <f t="shared" si="0"/>
        <v>153915.29999999999</v>
      </c>
      <c r="G18" s="1499"/>
    </row>
    <row r="19" spans="1:7" ht="15.75" hidden="1" customHeight="1">
      <c r="A19" s="1238"/>
      <c r="B19" s="1241" t="s">
        <v>752</v>
      </c>
      <c r="C19" s="1236" t="s">
        <v>1</v>
      </c>
      <c r="D19" s="1235"/>
      <c r="E19" s="1235">
        <f>'[269]Кальк_корр 2018'!Y23</f>
        <v>0</v>
      </c>
      <c r="F19" s="1235">
        <f t="shared" si="0"/>
        <v>0</v>
      </c>
      <c r="G19" s="1499"/>
    </row>
    <row r="20" spans="1:7" ht="15.75">
      <c r="A20" s="1238"/>
      <c r="B20" s="1241" t="s">
        <v>750</v>
      </c>
      <c r="C20" s="1236" t="s">
        <v>1</v>
      </c>
      <c r="D20" s="1235">
        <v>3382.43</v>
      </c>
      <c r="E20" s="1235">
        <v>2522.89</v>
      </c>
      <c r="F20" s="1235">
        <f t="shared" si="0"/>
        <v>-859.54</v>
      </c>
      <c r="G20" s="1499"/>
    </row>
    <row r="21" spans="1:7" ht="15.75">
      <c r="A21" s="1238"/>
      <c r="B21" s="1245" t="s">
        <v>112</v>
      </c>
      <c r="C21" s="1236" t="s">
        <v>93</v>
      </c>
      <c r="D21" s="1235">
        <v>86</v>
      </c>
      <c r="E21" s="1235">
        <f>'[269]Кальк_корр 2018'!Y25</f>
        <v>85</v>
      </c>
      <c r="F21" s="1235">
        <f t="shared" si="0"/>
        <v>-1</v>
      </c>
      <c r="G21" s="1499"/>
    </row>
    <row r="22" spans="1:7" ht="15.75">
      <c r="A22" s="1242"/>
      <c r="B22" s="1248" t="s">
        <v>775</v>
      </c>
      <c r="C22" s="1240" t="s">
        <v>93</v>
      </c>
      <c r="D22" s="1235">
        <v>77</v>
      </c>
      <c r="E22" s="1235">
        <f>'[269]Кальк_корр 2018'!Y26</f>
        <v>74</v>
      </c>
      <c r="F22" s="1235">
        <f t="shared" si="0"/>
        <v>-3</v>
      </c>
      <c r="G22" s="1499"/>
    </row>
    <row r="23" spans="1:7" ht="15.75" hidden="1" customHeight="1">
      <c r="A23" s="1238"/>
      <c r="B23" s="1241" t="s">
        <v>114</v>
      </c>
      <c r="C23" s="1236" t="s">
        <v>93</v>
      </c>
      <c r="D23" s="1235"/>
      <c r="E23" s="1235">
        <f>'[269]Кальк_корр 2018'!Y27</f>
        <v>0</v>
      </c>
      <c r="F23" s="1235">
        <f t="shared" si="0"/>
        <v>0</v>
      </c>
      <c r="G23" s="1499"/>
    </row>
    <row r="24" spans="1:7" ht="15.75">
      <c r="A24" s="1238"/>
      <c r="B24" s="1241" t="s">
        <v>774</v>
      </c>
      <c r="C24" s="1236" t="s">
        <v>93</v>
      </c>
      <c r="D24" s="1235">
        <v>9</v>
      </c>
      <c r="E24" s="1235">
        <f>'[269]Кальк_корр 2018'!Y28</f>
        <v>11</v>
      </c>
      <c r="F24" s="1235">
        <f t="shared" si="0"/>
        <v>2</v>
      </c>
      <c r="G24" s="1499"/>
    </row>
    <row r="25" spans="1:7" ht="31.5">
      <c r="A25" s="1242"/>
      <c r="B25" s="1247" t="s">
        <v>8</v>
      </c>
      <c r="C25" s="1246" t="s">
        <v>9</v>
      </c>
      <c r="D25" s="1235">
        <v>38235.24</v>
      </c>
      <c r="E25" s="1235">
        <v>38225.49</v>
      </c>
      <c r="F25" s="1235">
        <f t="shared" si="0"/>
        <v>-9.75</v>
      </c>
      <c r="G25" s="1499"/>
    </row>
    <row r="26" spans="1:7" ht="47.25">
      <c r="A26" s="1238" t="s">
        <v>46</v>
      </c>
      <c r="B26" s="1245" t="s">
        <v>116</v>
      </c>
      <c r="C26" s="1236" t="s">
        <v>1</v>
      </c>
      <c r="D26" s="1235">
        <v>7852.18</v>
      </c>
      <c r="E26" s="1235">
        <v>1779.67</v>
      </c>
      <c r="F26" s="1235">
        <f t="shared" si="0"/>
        <v>-6072.51</v>
      </c>
      <c r="G26" s="1499"/>
    </row>
    <row r="27" spans="1:7" ht="31.5" hidden="1" customHeight="1">
      <c r="A27" s="1238">
        <v>5</v>
      </c>
      <c r="B27" s="1245" t="s">
        <v>154</v>
      </c>
      <c r="C27" s="1236" t="s">
        <v>1</v>
      </c>
      <c r="D27" s="1235"/>
      <c r="E27" s="1235">
        <f>'[269]Кальк_корр 2018'!Y31</f>
        <v>0</v>
      </c>
      <c r="F27" s="1235">
        <f t="shared" si="0"/>
        <v>0</v>
      </c>
      <c r="G27" s="1499"/>
    </row>
    <row r="28" spans="1:7" ht="15.75" hidden="1" customHeight="1">
      <c r="A28" s="1238"/>
      <c r="B28" s="1241" t="s">
        <v>772</v>
      </c>
      <c r="C28" s="1236" t="s">
        <v>1</v>
      </c>
      <c r="D28" s="1235"/>
      <c r="E28" s="1235">
        <f>'[269]Кальк_корр 2018'!Y32</f>
        <v>0</v>
      </c>
      <c r="F28" s="1235">
        <f t="shared" si="0"/>
        <v>0</v>
      </c>
      <c r="G28" s="1499"/>
    </row>
    <row r="29" spans="1:7" ht="15.75" hidden="1" customHeight="1">
      <c r="A29" s="1238"/>
      <c r="B29" s="1241" t="s">
        <v>771</v>
      </c>
      <c r="C29" s="1236" t="s">
        <v>1</v>
      </c>
      <c r="D29" s="1235"/>
      <c r="E29" s="1235">
        <f>'[269]Кальк_корр 2018'!Y33</f>
        <v>0</v>
      </c>
      <c r="F29" s="1235">
        <f t="shared" si="0"/>
        <v>0</v>
      </c>
      <c r="G29" s="1499"/>
    </row>
    <row r="30" spans="1:7" ht="15.75" hidden="1" customHeight="1">
      <c r="A30" s="1238"/>
      <c r="B30" s="1241" t="s">
        <v>770</v>
      </c>
      <c r="C30" s="1236" t="s">
        <v>1</v>
      </c>
      <c r="D30" s="1235"/>
      <c r="E30" s="1235">
        <f>'[269]Кальк_корр 2018'!Y34</f>
        <v>0</v>
      </c>
      <c r="F30" s="1235">
        <f t="shared" si="0"/>
        <v>0</v>
      </c>
      <c r="G30" s="1499"/>
    </row>
    <row r="31" spans="1:7" ht="15.75" hidden="1" customHeight="1">
      <c r="A31" s="1238"/>
      <c r="B31" s="1241" t="s">
        <v>769</v>
      </c>
      <c r="C31" s="1236" t="s">
        <v>1</v>
      </c>
      <c r="D31" s="1235"/>
      <c r="E31" s="1235">
        <f>'[269]Кальк_корр 2018'!Y35</f>
        <v>0</v>
      </c>
      <c r="F31" s="1235">
        <f t="shared" si="0"/>
        <v>0</v>
      </c>
      <c r="G31" s="1499"/>
    </row>
    <row r="32" spans="1:7" ht="15.75" hidden="1" customHeight="1">
      <c r="A32" s="1238"/>
      <c r="B32" s="1241" t="s">
        <v>768</v>
      </c>
      <c r="C32" s="1236" t="s">
        <v>1</v>
      </c>
      <c r="D32" s="1235"/>
      <c r="E32" s="1235">
        <f>'[269]Кальк_корр 2018'!Y36</f>
        <v>0</v>
      </c>
      <c r="F32" s="1235">
        <f t="shared" si="0"/>
        <v>0</v>
      </c>
      <c r="G32" s="1499"/>
    </row>
    <row r="33" spans="1:7" ht="15.75" hidden="1" customHeight="1">
      <c r="A33" s="1238"/>
      <c r="B33" s="1241" t="s">
        <v>226</v>
      </c>
      <c r="C33" s="1236" t="s">
        <v>1</v>
      </c>
      <c r="D33" s="1235"/>
      <c r="E33" s="1235">
        <f>'[269]Кальк_корр 2018'!Y37</f>
        <v>0</v>
      </c>
      <c r="F33" s="1235">
        <f t="shared" si="0"/>
        <v>0</v>
      </c>
      <c r="G33" s="1499"/>
    </row>
    <row r="34" spans="1:7" ht="15.75" hidden="1" customHeight="1">
      <c r="A34" s="1238"/>
      <c r="B34" s="1241" t="s">
        <v>767</v>
      </c>
      <c r="C34" s="1236" t="s">
        <v>1</v>
      </c>
      <c r="D34" s="1235"/>
      <c r="E34" s="1235">
        <f>'[269]Кальк_корр 2018'!Y38</f>
        <v>0</v>
      </c>
      <c r="F34" s="1235">
        <f t="shared" si="0"/>
        <v>0</v>
      </c>
      <c r="G34" s="1499"/>
    </row>
    <row r="35" spans="1:7" ht="15.75" hidden="1" customHeight="1">
      <c r="A35" s="1238">
        <v>6</v>
      </c>
      <c r="B35" s="1245" t="s">
        <v>118</v>
      </c>
      <c r="C35" s="1236" t="s">
        <v>1</v>
      </c>
      <c r="D35" s="1235"/>
      <c r="E35" s="1235">
        <f>'[269]Кальк_корр 2018'!Y39</f>
        <v>0</v>
      </c>
      <c r="F35" s="1235">
        <f t="shared" si="0"/>
        <v>0</v>
      </c>
      <c r="G35" s="1499"/>
    </row>
    <row r="36" spans="1:7" ht="15.75">
      <c r="A36" s="1238" t="s">
        <v>48</v>
      </c>
      <c r="B36" s="1245" t="s">
        <v>119</v>
      </c>
      <c r="C36" s="1236" t="s">
        <v>1</v>
      </c>
      <c r="D36" s="1235">
        <v>178.68</v>
      </c>
      <c r="E36" s="1235">
        <v>179.71</v>
      </c>
      <c r="F36" s="1235">
        <f t="shared" si="0"/>
        <v>1.0300000000000011</v>
      </c>
      <c r="G36" s="1499"/>
    </row>
    <row r="37" spans="1:7" ht="31.5" customHeight="1">
      <c r="A37" s="1238" t="s">
        <v>47</v>
      </c>
      <c r="B37" s="1245" t="s">
        <v>765</v>
      </c>
      <c r="C37" s="1236" t="s">
        <v>1</v>
      </c>
      <c r="D37" s="1235">
        <v>330.78</v>
      </c>
      <c r="E37" s="1235">
        <f>'[269]Кальк_корр 2018'!Y43</f>
        <v>0</v>
      </c>
      <c r="F37" s="1235">
        <f t="shared" si="0"/>
        <v>-330.78</v>
      </c>
      <c r="G37" s="1499"/>
    </row>
    <row r="38" spans="1:7" s="1230" customFormat="1" ht="15.75">
      <c r="A38" s="1234" t="s">
        <v>91</v>
      </c>
      <c r="B38" s="1233" t="s">
        <v>412</v>
      </c>
      <c r="C38" s="1232" t="s">
        <v>1</v>
      </c>
      <c r="D38" s="1231">
        <f>D39+D41+D50+D54+D57+0.01</f>
        <v>27527.959999999995</v>
      </c>
      <c r="E38" s="1231">
        <f>E39+E41+E50+E54+E57</f>
        <v>8281.75</v>
      </c>
      <c r="F38" s="1231">
        <f t="shared" si="0"/>
        <v>-19246.209999999995</v>
      </c>
      <c r="G38" s="1355"/>
    </row>
    <row r="39" spans="1:7" ht="47.25">
      <c r="A39" s="1238" t="s">
        <v>764</v>
      </c>
      <c r="B39" s="1237" t="s">
        <v>421</v>
      </c>
      <c r="C39" s="1236" t="s">
        <v>1</v>
      </c>
      <c r="D39" s="1235">
        <v>46.78</v>
      </c>
      <c r="E39" s="1235">
        <v>51.63</v>
      </c>
      <c r="F39" s="1235">
        <f t="shared" si="0"/>
        <v>4.8500000000000014</v>
      </c>
      <c r="G39" s="1355"/>
    </row>
    <row r="40" spans="1:7" ht="15.75">
      <c r="A40" s="1238" t="s">
        <v>763</v>
      </c>
      <c r="B40" s="1244" t="s">
        <v>762</v>
      </c>
      <c r="C40" s="1236" t="s">
        <v>1</v>
      </c>
      <c r="D40" s="1235">
        <v>46.78</v>
      </c>
      <c r="E40" s="1235">
        <v>51.53</v>
      </c>
      <c r="F40" s="1235">
        <f t="shared" si="0"/>
        <v>4.75</v>
      </c>
      <c r="G40" s="1355"/>
    </row>
    <row r="41" spans="1:7" ht="31.5">
      <c r="A41" s="1238" t="s">
        <v>761</v>
      </c>
      <c r="B41" s="1237" t="s">
        <v>123</v>
      </c>
      <c r="C41" s="1236" t="s">
        <v>1</v>
      </c>
      <c r="D41" s="1235">
        <f>D43+D44</f>
        <v>1821.83</v>
      </c>
      <c r="E41" s="1235">
        <f>E43+E44</f>
        <v>819.11</v>
      </c>
      <c r="F41" s="1235">
        <f t="shared" si="0"/>
        <v>-1002.7199999999999</v>
      </c>
      <c r="G41" s="1500" t="s">
        <v>1008</v>
      </c>
    </row>
    <row r="42" spans="1:7" ht="15.75" hidden="1" customHeight="1">
      <c r="A42" s="1238"/>
      <c r="B42" s="1239" t="s">
        <v>760</v>
      </c>
      <c r="C42" s="1236" t="s">
        <v>1</v>
      </c>
      <c r="D42" s="1235"/>
      <c r="E42" s="1235">
        <f>'[269]Кальк_корр 2018'!Y48</f>
        <v>0</v>
      </c>
      <c r="F42" s="1235">
        <f t="shared" si="0"/>
        <v>0</v>
      </c>
      <c r="G42" s="1501"/>
    </row>
    <row r="43" spans="1:7" ht="15.75">
      <c r="A43" s="1238" t="s">
        <v>759</v>
      </c>
      <c r="B43" s="1239" t="s">
        <v>124</v>
      </c>
      <c r="C43" s="1236" t="s">
        <v>1</v>
      </c>
      <c r="D43" s="1235">
        <v>33.5</v>
      </c>
      <c r="E43" s="1235">
        <v>33.5</v>
      </c>
      <c r="F43" s="1235">
        <f t="shared" si="0"/>
        <v>0</v>
      </c>
      <c r="G43" s="1501"/>
    </row>
    <row r="44" spans="1:7" ht="15.75">
      <c r="A44" s="1238" t="s">
        <v>758</v>
      </c>
      <c r="B44" s="1239" t="s">
        <v>125</v>
      </c>
      <c r="C44" s="1236" t="s">
        <v>1</v>
      </c>
      <c r="D44" s="1235">
        <v>1788.33</v>
      </c>
      <c r="E44" s="1235">
        <v>785.61</v>
      </c>
      <c r="F44" s="1235">
        <f t="shared" si="0"/>
        <v>-1002.7199999999999</v>
      </c>
      <c r="G44" s="1502"/>
    </row>
    <row r="45" spans="1:7" ht="15.75" hidden="1" customHeight="1">
      <c r="A45" s="1238"/>
      <c r="B45" s="1239" t="s">
        <v>127</v>
      </c>
      <c r="C45" s="1236" t="s">
        <v>1</v>
      </c>
      <c r="D45" s="1235"/>
      <c r="E45" s="1235">
        <f>'[269]Кальк_корр 2018'!Y51</f>
        <v>0</v>
      </c>
      <c r="F45" s="1235">
        <f t="shared" si="0"/>
        <v>0</v>
      </c>
      <c r="G45" s="1355"/>
    </row>
    <row r="46" spans="1:7" ht="15.75" hidden="1" customHeight="1">
      <c r="A46" s="1238"/>
      <c r="B46" s="1239" t="s">
        <v>130</v>
      </c>
      <c r="C46" s="1243" t="s">
        <v>1</v>
      </c>
      <c r="D46" s="1235"/>
      <c r="E46" s="1235">
        <f>'[269]Кальк_корр 2018'!Y52</f>
        <v>0</v>
      </c>
      <c r="F46" s="1235">
        <f t="shared" si="0"/>
        <v>0</v>
      </c>
      <c r="G46" s="1355"/>
    </row>
    <row r="47" spans="1:7" ht="15.75" hidden="1" customHeight="1">
      <c r="A47" s="1238" t="s">
        <v>46</v>
      </c>
      <c r="B47" s="1237" t="s">
        <v>131</v>
      </c>
      <c r="C47" s="1236" t="s">
        <v>1</v>
      </c>
      <c r="D47" s="1235"/>
      <c r="E47" s="1235">
        <f>'[269]Кальк_корр 2018'!Y53</f>
        <v>0</v>
      </c>
      <c r="F47" s="1235">
        <f t="shared" si="0"/>
        <v>0</v>
      </c>
      <c r="G47" s="1355"/>
    </row>
    <row r="48" spans="1:7" ht="47.25" hidden="1" customHeight="1">
      <c r="A48" s="1238" t="s">
        <v>48</v>
      </c>
      <c r="B48" s="1237" t="s">
        <v>757</v>
      </c>
      <c r="C48" s="1236" t="s">
        <v>1</v>
      </c>
      <c r="D48" s="1235"/>
      <c r="E48" s="1235">
        <f>'[269]Кальк_корр 2018'!Y54</f>
        <v>0</v>
      </c>
      <c r="F48" s="1235">
        <f t="shared" si="0"/>
        <v>0</v>
      </c>
      <c r="G48" s="1355"/>
    </row>
    <row r="49" spans="1:7" ht="15.75" hidden="1" customHeight="1">
      <c r="A49" s="1238" t="s">
        <v>47</v>
      </c>
      <c r="B49" s="1237" t="s">
        <v>132</v>
      </c>
      <c r="C49" s="1236" t="s">
        <v>1</v>
      </c>
      <c r="D49" s="1235"/>
      <c r="E49" s="1235">
        <f>'[269]Кальк_корр 2018'!Y55</f>
        <v>0</v>
      </c>
      <c r="F49" s="1235">
        <f t="shared" si="0"/>
        <v>0</v>
      </c>
      <c r="G49" s="1355"/>
    </row>
    <row r="50" spans="1:7" ht="15.75">
      <c r="A50" s="1238" t="s">
        <v>756</v>
      </c>
      <c r="B50" s="1237" t="s">
        <v>755</v>
      </c>
      <c r="C50" s="1236" t="s">
        <v>1</v>
      </c>
      <c r="D50" s="1235">
        <v>5870.65</v>
      </c>
      <c r="E50" s="1235">
        <v>5887.49</v>
      </c>
      <c r="F50" s="1235">
        <f t="shared" si="0"/>
        <v>16.840000000000146</v>
      </c>
      <c r="G50" s="1355"/>
    </row>
    <row r="51" spans="1:7" ht="15.75">
      <c r="A51" s="1242" t="s">
        <v>754</v>
      </c>
      <c r="B51" s="1241" t="s">
        <v>753</v>
      </c>
      <c r="C51" s="1240" t="s">
        <v>1</v>
      </c>
      <c r="D51" s="1235">
        <v>4849.16</v>
      </c>
      <c r="E51" s="1235">
        <v>5125.58</v>
      </c>
      <c r="F51" s="1235">
        <f t="shared" si="0"/>
        <v>276.42000000000007</v>
      </c>
      <c r="G51" s="1355"/>
    </row>
    <row r="52" spans="1:7" ht="15.75" hidden="1" customHeight="1">
      <c r="A52" s="1242"/>
      <c r="B52" s="1241" t="s">
        <v>752</v>
      </c>
      <c r="C52" s="1240" t="s">
        <v>1</v>
      </c>
      <c r="D52" s="1235"/>
      <c r="E52" s="1235">
        <f>'[269]Кальк_корр 2018'!Y58</f>
        <v>0</v>
      </c>
      <c r="F52" s="1235">
        <f t="shared" si="0"/>
        <v>0</v>
      </c>
      <c r="G52" s="1355"/>
    </row>
    <row r="53" spans="1:7" ht="15.75">
      <c r="A53" s="1242" t="s">
        <v>751</v>
      </c>
      <c r="B53" s="1241" t="s">
        <v>750</v>
      </c>
      <c r="C53" s="1240" t="s">
        <v>1</v>
      </c>
      <c r="D53" s="1235">
        <v>1021.49</v>
      </c>
      <c r="E53" s="1235">
        <v>761.91</v>
      </c>
      <c r="F53" s="1235">
        <f t="shared" si="0"/>
        <v>-259.58000000000004</v>
      </c>
      <c r="G53" s="1355"/>
    </row>
    <row r="54" spans="1:7" ht="15.75">
      <c r="A54" s="1238" t="s">
        <v>749</v>
      </c>
      <c r="B54" s="1237" t="s">
        <v>439</v>
      </c>
      <c r="C54" s="1236" t="s">
        <v>1</v>
      </c>
      <c r="D54" s="1235">
        <v>19508.34</v>
      </c>
      <c r="E54" s="1235">
        <v>1482.2</v>
      </c>
      <c r="F54" s="1235">
        <f t="shared" si="0"/>
        <v>-18026.14</v>
      </c>
      <c r="G54" s="1500" t="s">
        <v>1009</v>
      </c>
    </row>
    <row r="55" spans="1:7" ht="24" customHeight="1">
      <c r="A55" s="1238" t="s">
        <v>748</v>
      </c>
      <c r="B55" s="1239" t="s">
        <v>747</v>
      </c>
      <c r="C55" s="1236" t="s">
        <v>1</v>
      </c>
      <c r="D55" s="1235">
        <v>19508.34</v>
      </c>
      <c r="E55" s="1235">
        <v>1482.2</v>
      </c>
      <c r="F55" s="1235">
        <f t="shared" si="0"/>
        <v>-18026.14</v>
      </c>
      <c r="G55" s="1502"/>
    </row>
    <row r="56" spans="1:7" ht="24" hidden="1" customHeight="1">
      <c r="A56" s="1238"/>
      <c r="B56" s="1239" t="s">
        <v>746</v>
      </c>
      <c r="C56" s="1236" t="s">
        <v>1</v>
      </c>
      <c r="D56" s="1235"/>
      <c r="E56" s="1235">
        <f>'[269]Кальк_корр 2018'!Y62</f>
        <v>0</v>
      </c>
      <c r="F56" s="1235">
        <f t="shared" si="0"/>
        <v>0</v>
      </c>
      <c r="G56" s="1355"/>
    </row>
    <row r="57" spans="1:7" ht="24" customHeight="1">
      <c r="A57" s="1238" t="s">
        <v>745</v>
      </c>
      <c r="B57" s="1237" t="s">
        <v>389</v>
      </c>
      <c r="C57" s="1236" t="s">
        <v>1</v>
      </c>
      <c r="D57" s="1235">
        <f>D59+D60</f>
        <v>280.34999999999997</v>
      </c>
      <c r="E57" s="1235">
        <f>E58+E59+E60</f>
        <v>41.32</v>
      </c>
      <c r="F57" s="1235">
        <f t="shared" si="0"/>
        <v>-239.02999999999997</v>
      </c>
      <c r="G57" s="1355"/>
    </row>
    <row r="58" spans="1:7" ht="15.75" customHeight="1">
      <c r="A58" s="1238"/>
      <c r="B58" s="1239" t="s">
        <v>744</v>
      </c>
      <c r="C58" s="1236" t="s">
        <v>1</v>
      </c>
      <c r="D58" s="1235">
        <v>0</v>
      </c>
      <c r="E58" s="1235">
        <v>2.5</v>
      </c>
      <c r="F58" s="1235">
        <f t="shared" si="0"/>
        <v>2.5</v>
      </c>
      <c r="G58" s="1355"/>
    </row>
    <row r="59" spans="1:7" ht="63">
      <c r="A59" s="1238" t="s">
        <v>743</v>
      </c>
      <c r="B59" s="1239" t="s">
        <v>69</v>
      </c>
      <c r="C59" s="1236" t="s">
        <v>1</v>
      </c>
      <c r="D59" s="1235">
        <v>271.2</v>
      </c>
      <c r="E59" s="1235">
        <v>38.82</v>
      </c>
      <c r="F59" s="1235">
        <f t="shared" si="0"/>
        <v>-232.38</v>
      </c>
      <c r="G59" s="1355" t="s">
        <v>1010</v>
      </c>
    </row>
    <row r="60" spans="1:7" ht="53.25" customHeight="1">
      <c r="A60" s="1238" t="s">
        <v>978</v>
      </c>
      <c r="B60" s="1241" t="s">
        <v>86</v>
      </c>
      <c r="C60" s="1236" t="s">
        <v>1</v>
      </c>
      <c r="D60" s="1235">
        <v>9.15</v>
      </c>
      <c r="E60" s="1235">
        <f>'[269]Кальк_корр 2018'!Y70</f>
        <v>0</v>
      </c>
      <c r="F60" s="1235">
        <f t="shared" si="0"/>
        <v>-9.15</v>
      </c>
      <c r="G60" s="1355" t="s">
        <v>1010</v>
      </c>
    </row>
    <row r="61" spans="1:7" s="1230" customFormat="1" ht="113.25" customHeight="1">
      <c r="A61" s="1234" t="s">
        <v>92</v>
      </c>
      <c r="B61" s="1233" t="s">
        <v>140</v>
      </c>
      <c r="C61" s="1232" t="s">
        <v>1</v>
      </c>
      <c r="D61" s="1231">
        <v>0</v>
      </c>
      <c r="E61" s="1231">
        <v>-6657.38</v>
      </c>
      <c r="F61" s="1231">
        <f t="shared" si="0"/>
        <v>-6657.38</v>
      </c>
      <c r="G61" s="1355" t="s">
        <v>1011</v>
      </c>
    </row>
    <row r="62" spans="1:7" ht="47.25" hidden="1" customHeight="1">
      <c r="A62" s="1238" t="s">
        <v>42</v>
      </c>
      <c r="B62" s="1237" t="s">
        <v>741</v>
      </c>
      <c r="C62" s="1236" t="s">
        <v>1</v>
      </c>
      <c r="D62" s="1235"/>
      <c r="E62" s="1231">
        <f>'[269]Кальк_корр 2018'!Y81</f>
        <v>0</v>
      </c>
      <c r="F62" s="1231">
        <f t="shared" si="0"/>
        <v>0</v>
      </c>
      <c r="G62" s="1355"/>
    </row>
    <row r="63" spans="1:7" ht="47.25" hidden="1" customHeight="1">
      <c r="A63" s="1238" t="s">
        <v>45</v>
      </c>
      <c r="B63" s="1237" t="s">
        <v>740</v>
      </c>
      <c r="C63" s="1236" t="s">
        <v>1</v>
      </c>
      <c r="D63" s="1235"/>
      <c r="E63" s="1235">
        <f>'[269]Кальк_корр 2018'!Y82</f>
        <v>0</v>
      </c>
      <c r="F63" s="1231">
        <f t="shared" si="0"/>
        <v>0</v>
      </c>
      <c r="G63" s="1355"/>
    </row>
    <row r="64" spans="1:7" ht="47.25" hidden="1" customHeight="1">
      <c r="A64" s="1238" t="s">
        <v>46</v>
      </c>
      <c r="B64" s="1237" t="s">
        <v>739</v>
      </c>
      <c r="C64" s="1236" t="s">
        <v>1</v>
      </c>
      <c r="D64" s="1235"/>
      <c r="E64" s="1235">
        <f>'[269]Кальк_корр 2018'!Y83</f>
        <v>0</v>
      </c>
      <c r="F64" s="1231">
        <f t="shared" si="0"/>
        <v>0</v>
      </c>
      <c r="G64" s="1355"/>
    </row>
    <row r="65" spans="1:7" ht="63" hidden="1" customHeight="1">
      <c r="A65" s="1238" t="s">
        <v>48</v>
      </c>
      <c r="B65" s="1237" t="s">
        <v>738</v>
      </c>
      <c r="C65" s="1236" t="s">
        <v>1</v>
      </c>
      <c r="D65" s="1235"/>
      <c r="E65" s="1235">
        <f>'[269]Кальк_корр 2018'!Y84</f>
        <v>0</v>
      </c>
      <c r="F65" s="1231">
        <f t="shared" si="0"/>
        <v>0</v>
      </c>
      <c r="G65" s="1355"/>
    </row>
    <row r="66" spans="1:7" s="1230" customFormat="1" ht="15.75">
      <c r="A66" s="1234" t="s">
        <v>737</v>
      </c>
      <c r="B66" s="1233" t="s">
        <v>736</v>
      </c>
      <c r="C66" s="1232" t="s">
        <v>1</v>
      </c>
      <c r="D66" s="1231">
        <f>D9+D15+D38+D61+0.01</f>
        <v>272437.74</v>
      </c>
      <c r="E66" s="1231">
        <f>E9+E15+E38+E61</f>
        <v>249115.7</v>
      </c>
      <c r="F66" s="1231">
        <f t="shared" si="0"/>
        <v>-23322.039999999979</v>
      </c>
      <c r="G66" s="1355"/>
    </row>
  </sheetData>
  <mergeCells count="11">
    <mergeCell ref="G16:G37"/>
    <mergeCell ref="G41:G44"/>
    <mergeCell ref="G54:G55"/>
    <mergeCell ref="F1:G1"/>
    <mergeCell ref="A3:G3"/>
    <mergeCell ref="A4:G4"/>
    <mergeCell ref="A6:A7"/>
    <mergeCell ref="B6:B7"/>
    <mergeCell ref="C6:C7"/>
    <mergeCell ref="D6:F6"/>
    <mergeCell ref="G6:G7"/>
  </mergeCells>
  <pageMargins left="0.70866141732283472" right="0.70866141732283472" top="0.74803149606299213" bottom="0.74803149606299213" header="0.31496062992125984" footer="0.31496062992125984"/>
  <pageSetup paperSize="9" scale="61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198"/>
  <sheetViews>
    <sheetView view="pageBreakPreview" topLeftCell="A145" zoomScale="60" zoomScaleNormal="100" workbookViewId="0">
      <selection activeCell="N161" sqref="N161"/>
    </sheetView>
  </sheetViews>
  <sheetFormatPr defaultColWidth="8" defaultRowHeight="15"/>
  <cols>
    <col min="1" max="1" width="7.75" style="1295" customWidth="1"/>
    <col min="2" max="2" width="27.75" style="1258" customWidth="1"/>
    <col min="3" max="3" width="24.125" style="1258" customWidth="1"/>
    <col min="4" max="4" width="57.75" style="1258" customWidth="1"/>
    <col min="5" max="5" width="12.5" style="1259" customWidth="1"/>
    <col min="6" max="6" width="13.25" style="1259" customWidth="1"/>
    <col min="7" max="7" width="12.875" style="1259" customWidth="1"/>
    <col min="8" max="8" width="13" style="1260" customWidth="1"/>
    <col min="9" max="9" width="12.375" style="1260" customWidth="1"/>
    <col min="10" max="10" width="11.875" style="1260" customWidth="1"/>
    <col min="11" max="11" width="11.625" style="1260" customWidth="1"/>
    <col min="12" max="13" width="12.5" style="1260" customWidth="1"/>
    <col min="14" max="14" width="12" style="1260" customWidth="1"/>
    <col min="15" max="15" width="12.5" style="1260" customWidth="1"/>
    <col min="16" max="16384" width="8" style="1260"/>
  </cols>
  <sheetData>
    <row r="1" spans="1:9" ht="114.75" customHeight="1">
      <c r="A1" s="1591"/>
      <c r="B1" s="1591"/>
      <c r="C1" s="1591"/>
      <c r="E1" s="1593" t="s">
        <v>989</v>
      </c>
      <c r="F1" s="1594"/>
      <c r="G1" s="1594"/>
      <c r="H1" s="1594"/>
      <c r="I1" s="1594"/>
    </row>
    <row r="2" spans="1:9" hidden="1">
      <c r="A2" s="1591"/>
      <c r="B2" s="1591"/>
      <c r="C2" s="1591"/>
    </row>
    <row r="3" spans="1:9" hidden="1">
      <c r="A3" s="1591"/>
      <c r="B3" s="1591"/>
      <c r="C3" s="1591"/>
    </row>
    <row r="4" spans="1:9" ht="18.75" hidden="1">
      <c r="A4" s="1261"/>
      <c r="B4" s="1262"/>
      <c r="C4" s="1262"/>
    </row>
    <row r="5" spans="1:9" ht="18.75" hidden="1">
      <c r="A5" s="1591"/>
      <c r="B5" s="1591"/>
      <c r="C5" s="1591"/>
    </row>
    <row r="6" spans="1:9" ht="15.75">
      <c r="A6" s="1592" t="s">
        <v>787</v>
      </c>
      <c r="B6" s="1592"/>
      <c r="C6" s="1592"/>
      <c r="D6" s="1592"/>
      <c r="E6" s="1592"/>
      <c r="F6" s="1592"/>
    </row>
    <row r="7" spans="1:9" ht="36.75" customHeight="1">
      <c r="A7" s="1590" t="s">
        <v>788</v>
      </c>
      <c r="B7" s="1590"/>
      <c r="C7" s="1590"/>
      <c r="D7" s="1590"/>
      <c r="E7" s="1590"/>
      <c r="F7" s="1590"/>
    </row>
    <row r="8" spans="1:9" ht="4.7" hidden="1" customHeight="1">
      <c r="A8" s="1263"/>
      <c r="B8" s="1264"/>
      <c r="C8" s="1264"/>
      <c r="D8" s="1264"/>
      <c r="E8" s="1265"/>
      <c r="F8" s="1265"/>
    </row>
    <row r="9" spans="1:9" ht="14.25" customHeight="1">
      <c r="A9" s="1590" t="s">
        <v>789</v>
      </c>
      <c r="B9" s="1590"/>
      <c r="C9" s="1590"/>
      <c r="D9" s="1590"/>
      <c r="E9" s="1590"/>
      <c r="F9" s="1590"/>
    </row>
    <row r="10" spans="1:9" ht="15.75" hidden="1">
      <c r="A10" s="1590"/>
      <c r="B10" s="1590"/>
      <c r="C10" s="1590"/>
      <c r="D10" s="1590"/>
      <c r="E10" s="1590"/>
      <c r="F10" s="1590"/>
    </row>
    <row r="11" spans="1:9" ht="15.75">
      <c r="A11" s="1590" t="s">
        <v>990</v>
      </c>
      <c r="B11" s="1590"/>
      <c r="C11" s="1590"/>
      <c r="D11" s="1590"/>
      <c r="E11" s="1590"/>
      <c r="F11" s="1590"/>
    </row>
    <row r="12" spans="1:9">
      <c r="A12" s="1266"/>
      <c r="B12" s="1267"/>
      <c r="C12" s="1267"/>
      <c r="D12" s="1267"/>
      <c r="E12" s="1268"/>
      <c r="F12" s="1268"/>
    </row>
    <row r="13" spans="1:9">
      <c r="A13" s="1570" t="s">
        <v>790</v>
      </c>
      <c r="B13" s="1570"/>
      <c r="C13" s="1570"/>
      <c r="D13" s="1570"/>
      <c r="E13" s="1570"/>
      <c r="F13" s="1570"/>
      <c r="G13" s="1269"/>
    </row>
    <row r="14" spans="1:9" ht="30" customHeight="1">
      <c r="A14" s="1589" t="s">
        <v>791</v>
      </c>
      <c r="B14" s="1589"/>
      <c r="C14" s="1509" t="s">
        <v>792</v>
      </c>
      <c r="D14" s="1509"/>
      <c r="E14" s="1509"/>
      <c r="F14" s="1509"/>
      <c r="G14" s="1509"/>
    </row>
    <row r="15" spans="1:9" ht="29.45" customHeight="1">
      <c r="A15" s="1589" t="s">
        <v>793</v>
      </c>
      <c r="B15" s="1589"/>
      <c r="C15" s="1509" t="s">
        <v>794</v>
      </c>
      <c r="D15" s="1509"/>
      <c r="E15" s="1509"/>
      <c r="F15" s="1509"/>
      <c r="G15" s="1509"/>
    </row>
    <row r="16" spans="1:9" ht="30" customHeight="1">
      <c r="A16" s="1589" t="s">
        <v>795</v>
      </c>
      <c r="B16" s="1589"/>
      <c r="C16" s="1509" t="s">
        <v>796</v>
      </c>
      <c r="D16" s="1509"/>
      <c r="E16" s="1509"/>
      <c r="F16" s="1509"/>
      <c r="G16" s="1509"/>
    </row>
    <row r="17" spans="1:7" ht="43.7" customHeight="1">
      <c r="A17" s="1589" t="s">
        <v>797</v>
      </c>
      <c r="B17" s="1589"/>
      <c r="C17" s="1509" t="s">
        <v>798</v>
      </c>
      <c r="D17" s="1509"/>
      <c r="E17" s="1509"/>
      <c r="F17" s="1509"/>
      <c r="G17" s="1509"/>
    </row>
    <row r="18" spans="1:7" ht="21" customHeight="1">
      <c r="A18" s="1588" t="s">
        <v>799</v>
      </c>
      <c r="B18" s="1588"/>
      <c r="C18" s="1588"/>
      <c r="D18" s="1588"/>
      <c r="E18" s="1588"/>
      <c r="F18" s="1588"/>
      <c r="G18" s="1588"/>
    </row>
    <row r="19" spans="1:7">
      <c r="A19" s="1524" t="s">
        <v>80</v>
      </c>
      <c r="B19" s="1509" t="s">
        <v>800</v>
      </c>
      <c r="C19" s="1509" t="s">
        <v>801</v>
      </c>
      <c r="D19" s="1509" t="s">
        <v>802</v>
      </c>
      <c r="E19" s="1509" t="s">
        <v>803</v>
      </c>
      <c r="F19" s="1509"/>
      <c r="G19" s="1509"/>
    </row>
    <row r="20" spans="1:7" ht="5.25" customHeight="1">
      <c r="A20" s="1524"/>
      <c r="B20" s="1509"/>
      <c r="C20" s="1509"/>
      <c r="D20" s="1509"/>
      <c r="E20" s="1509"/>
      <c r="F20" s="1509"/>
      <c r="G20" s="1509"/>
    </row>
    <row r="21" spans="1:7" hidden="1">
      <c r="A21" s="1524"/>
      <c r="B21" s="1509"/>
      <c r="C21" s="1509"/>
      <c r="D21" s="1509"/>
      <c r="E21" s="1509"/>
      <c r="F21" s="1509"/>
      <c r="G21" s="1509"/>
    </row>
    <row r="22" spans="1:7" hidden="1">
      <c r="A22" s="1524"/>
      <c r="B22" s="1509"/>
      <c r="C22" s="1509"/>
      <c r="D22" s="1509"/>
      <c r="E22" s="1509"/>
      <c r="F22" s="1509"/>
      <c r="G22" s="1509"/>
    </row>
    <row r="23" spans="1:7">
      <c r="A23" s="1524"/>
      <c r="B23" s="1509"/>
      <c r="C23" s="1509"/>
      <c r="D23" s="1509"/>
      <c r="E23" s="1509" t="s">
        <v>804</v>
      </c>
      <c r="F23" s="1509" t="s">
        <v>1</v>
      </c>
      <c r="G23" s="1517" t="s">
        <v>3</v>
      </c>
    </row>
    <row r="24" spans="1:7">
      <c r="A24" s="1524"/>
      <c r="B24" s="1509"/>
      <c r="C24" s="1509"/>
      <c r="D24" s="1509"/>
      <c r="E24" s="1509"/>
      <c r="F24" s="1509"/>
      <c r="G24" s="1517"/>
    </row>
    <row r="25" spans="1:7">
      <c r="A25" s="1270" t="s">
        <v>89</v>
      </c>
      <c r="B25" s="1271" t="s">
        <v>733</v>
      </c>
      <c r="C25" s="1271" t="s">
        <v>733</v>
      </c>
      <c r="D25" s="1271" t="s">
        <v>733</v>
      </c>
      <c r="E25" s="1271" t="s">
        <v>733</v>
      </c>
      <c r="F25" s="1271" t="s">
        <v>733</v>
      </c>
      <c r="G25" s="1271" t="s">
        <v>733</v>
      </c>
    </row>
    <row r="26" spans="1:7" hidden="1">
      <c r="A26" s="1270" t="s">
        <v>90</v>
      </c>
      <c r="B26" s="1272"/>
      <c r="C26" s="1272"/>
      <c r="D26" s="1272"/>
      <c r="E26" s="1271"/>
      <c r="F26" s="1271"/>
      <c r="G26" s="1271"/>
    </row>
    <row r="27" spans="1:7" hidden="1">
      <c r="A27" s="1273" t="s">
        <v>91</v>
      </c>
      <c r="B27" s="1272"/>
      <c r="C27" s="1272"/>
      <c r="D27" s="1272"/>
      <c r="E27" s="1271"/>
      <c r="F27" s="1271"/>
      <c r="G27" s="1271"/>
    </row>
    <row r="28" spans="1:7" hidden="1">
      <c r="A28" s="1273" t="s">
        <v>805</v>
      </c>
      <c r="B28" s="1272" t="s">
        <v>805</v>
      </c>
      <c r="C28" s="1272"/>
      <c r="D28" s="1272"/>
      <c r="E28" s="1271"/>
      <c r="F28" s="1271"/>
      <c r="G28" s="1271"/>
    </row>
    <row r="29" spans="1:7" hidden="1">
      <c r="A29" s="1585"/>
      <c r="B29" s="1584" t="s">
        <v>806</v>
      </c>
      <c r="C29" s="1513"/>
      <c r="D29" s="1513"/>
      <c r="E29" s="1517"/>
      <c r="F29" s="1517"/>
      <c r="G29" s="1517"/>
    </row>
    <row r="30" spans="1:7" hidden="1">
      <c r="A30" s="1585"/>
      <c r="B30" s="1584"/>
      <c r="C30" s="1513"/>
      <c r="D30" s="1513"/>
      <c r="E30" s="1517"/>
      <c r="F30" s="1517"/>
      <c r="G30" s="1517"/>
    </row>
    <row r="31" spans="1:7" ht="39" customHeight="1">
      <c r="A31" s="1588" t="s">
        <v>807</v>
      </c>
      <c r="B31" s="1588"/>
      <c r="C31" s="1588"/>
      <c r="D31" s="1588"/>
      <c r="E31" s="1588"/>
      <c r="F31" s="1588"/>
      <c r="G31" s="1588"/>
    </row>
    <row r="32" spans="1:7">
      <c r="A32" s="1524" t="s">
        <v>80</v>
      </c>
      <c r="B32" s="1509" t="s">
        <v>800</v>
      </c>
      <c r="C32" s="1509" t="s">
        <v>801</v>
      </c>
      <c r="D32" s="1509" t="s">
        <v>802</v>
      </c>
      <c r="E32" s="1509" t="s">
        <v>803</v>
      </c>
      <c r="F32" s="1509"/>
      <c r="G32" s="1509"/>
    </row>
    <row r="33" spans="1:7">
      <c r="A33" s="1524"/>
      <c r="B33" s="1509"/>
      <c r="C33" s="1509"/>
      <c r="D33" s="1509"/>
      <c r="E33" s="1509"/>
      <c r="F33" s="1509"/>
      <c r="G33" s="1509"/>
    </row>
    <row r="34" spans="1:7" ht="8.25" customHeight="1">
      <c r="A34" s="1524"/>
      <c r="B34" s="1509"/>
      <c r="C34" s="1509"/>
      <c r="D34" s="1509"/>
      <c r="E34" s="1509"/>
      <c r="F34" s="1509"/>
      <c r="G34" s="1509"/>
    </row>
    <row r="35" spans="1:7" hidden="1">
      <c r="A35" s="1524"/>
      <c r="B35" s="1509"/>
      <c r="C35" s="1509"/>
      <c r="D35" s="1509"/>
      <c r="E35" s="1509"/>
      <c r="F35" s="1509"/>
      <c r="G35" s="1509"/>
    </row>
    <row r="36" spans="1:7" ht="25.7" customHeight="1">
      <c r="A36" s="1524"/>
      <c r="B36" s="1509"/>
      <c r="C36" s="1509"/>
      <c r="D36" s="1509"/>
      <c r="E36" s="1509" t="s">
        <v>804</v>
      </c>
      <c r="F36" s="1509" t="s">
        <v>1</v>
      </c>
      <c r="G36" s="1517" t="s">
        <v>3</v>
      </c>
    </row>
    <row r="37" spans="1:7">
      <c r="A37" s="1524"/>
      <c r="B37" s="1509"/>
      <c r="C37" s="1509"/>
      <c r="D37" s="1509"/>
      <c r="E37" s="1509"/>
      <c r="F37" s="1509"/>
      <c r="G37" s="1517"/>
    </row>
    <row r="38" spans="1:7">
      <c r="A38" s="1270" t="s">
        <v>89</v>
      </c>
      <c r="B38" s="1271" t="s">
        <v>733</v>
      </c>
      <c r="C38" s="1271" t="s">
        <v>733</v>
      </c>
      <c r="D38" s="1271" t="s">
        <v>733</v>
      </c>
      <c r="E38" s="1271" t="s">
        <v>733</v>
      </c>
      <c r="F38" s="1271" t="s">
        <v>733</v>
      </c>
      <c r="G38" s="1271" t="s">
        <v>733</v>
      </c>
    </row>
    <row r="39" spans="1:7" hidden="1">
      <c r="A39" s="1270" t="s">
        <v>90</v>
      </c>
      <c r="B39" s="1272"/>
      <c r="C39" s="1272"/>
      <c r="D39" s="1272"/>
      <c r="E39" s="1271"/>
      <c r="F39" s="1271"/>
      <c r="G39" s="1271"/>
    </row>
    <row r="40" spans="1:7" hidden="1">
      <c r="A40" s="1273" t="s">
        <v>91</v>
      </c>
      <c r="B40" s="1272"/>
      <c r="C40" s="1272"/>
      <c r="D40" s="1272"/>
      <c r="E40" s="1271"/>
      <c r="F40" s="1271"/>
      <c r="G40" s="1271"/>
    </row>
    <row r="41" spans="1:7" hidden="1">
      <c r="A41" s="1273" t="s">
        <v>805</v>
      </c>
      <c r="B41" s="1272" t="s">
        <v>805</v>
      </c>
      <c r="C41" s="1272"/>
      <c r="D41" s="1272"/>
      <c r="E41" s="1271"/>
      <c r="F41" s="1271"/>
      <c r="G41" s="1271"/>
    </row>
    <row r="42" spans="1:7" hidden="1">
      <c r="A42" s="1585"/>
      <c r="B42" s="1584" t="s">
        <v>806</v>
      </c>
      <c r="C42" s="1513"/>
      <c r="D42" s="1513"/>
      <c r="E42" s="1517"/>
      <c r="F42" s="1517"/>
      <c r="G42" s="1517"/>
    </row>
    <row r="43" spans="1:7" hidden="1">
      <c r="A43" s="1585"/>
      <c r="B43" s="1584"/>
      <c r="C43" s="1513"/>
      <c r="D43" s="1513"/>
      <c r="E43" s="1517"/>
      <c r="F43" s="1517"/>
      <c r="G43" s="1517"/>
    </row>
    <row r="44" spans="1:7" ht="43.35" customHeight="1">
      <c r="A44" s="1570" t="s">
        <v>808</v>
      </c>
      <c r="B44" s="1570"/>
      <c r="C44" s="1570"/>
      <c r="D44" s="1570"/>
      <c r="E44" s="1570"/>
      <c r="F44" s="1570"/>
      <c r="G44" s="1570"/>
    </row>
    <row r="45" spans="1:7" ht="13.7" customHeight="1">
      <c r="A45" s="1524" t="s">
        <v>80</v>
      </c>
      <c r="B45" s="1509" t="s">
        <v>800</v>
      </c>
      <c r="C45" s="1509" t="s">
        <v>801</v>
      </c>
      <c r="D45" s="1509" t="s">
        <v>802</v>
      </c>
      <c r="E45" s="1509" t="s">
        <v>803</v>
      </c>
      <c r="F45" s="1509"/>
      <c r="G45" s="1509"/>
    </row>
    <row r="46" spans="1:7" hidden="1">
      <c r="A46" s="1524"/>
      <c r="B46" s="1509"/>
      <c r="C46" s="1509"/>
      <c r="D46" s="1509"/>
      <c r="E46" s="1509"/>
      <c r="F46" s="1509"/>
      <c r="G46" s="1509"/>
    </row>
    <row r="47" spans="1:7" ht="6" customHeight="1">
      <c r="A47" s="1524"/>
      <c r="B47" s="1509"/>
      <c r="C47" s="1509"/>
      <c r="D47" s="1509"/>
      <c r="E47" s="1509"/>
      <c r="F47" s="1509"/>
      <c r="G47" s="1509"/>
    </row>
    <row r="48" spans="1:7">
      <c r="A48" s="1524"/>
      <c r="B48" s="1509"/>
      <c r="C48" s="1509"/>
      <c r="D48" s="1509"/>
      <c r="E48" s="1509" t="s">
        <v>804</v>
      </c>
      <c r="F48" s="1509" t="s">
        <v>1</v>
      </c>
      <c r="G48" s="1517" t="s">
        <v>3</v>
      </c>
    </row>
    <row r="49" spans="1:9">
      <c r="A49" s="1524"/>
      <c r="B49" s="1509"/>
      <c r="C49" s="1509"/>
      <c r="D49" s="1509"/>
      <c r="E49" s="1509"/>
      <c r="F49" s="1509"/>
      <c r="G49" s="1517"/>
    </row>
    <row r="50" spans="1:9" ht="12.75" customHeight="1">
      <c r="A50" s="1524" t="s">
        <v>89</v>
      </c>
      <c r="B50" s="1271" t="s">
        <v>733</v>
      </c>
      <c r="C50" s="1271" t="s">
        <v>733</v>
      </c>
      <c r="D50" s="1271" t="s">
        <v>733</v>
      </c>
      <c r="E50" s="1271" t="s">
        <v>733</v>
      </c>
      <c r="F50" s="1271" t="s">
        <v>733</v>
      </c>
      <c r="G50" s="1271" t="s">
        <v>733</v>
      </c>
    </row>
    <row r="51" spans="1:9" ht="15" hidden="1" customHeight="1">
      <c r="A51" s="1524"/>
      <c r="B51" s="1271" t="s">
        <v>733</v>
      </c>
      <c r="C51" s="1271" t="s">
        <v>733</v>
      </c>
      <c r="D51" s="1271" t="s">
        <v>733</v>
      </c>
      <c r="E51" s="1271" t="s">
        <v>733</v>
      </c>
      <c r="F51" s="1271" t="s">
        <v>733</v>
      </c>
      <c r="G51" s="1271" t="s">
        <v>733</v>
      </c>
    </row>
    <row r="52" spans="1:9" ht="14.25" hidden="1" customHeight="1">
      <c r="A52" s="1524" t="s">
        <v>90</v>
      </c>
      <c r="B52" s="1586"/>
      <c r="C52" s="1586"/>
      <c r="D52" s="1586"/>
      <c r="E52" s="1587"/>
      <c r="F52" s="1587"/>
      <c r="G52" s="1587"/>
    </row>
    <row r="53" spans="1:9" hidden="1">
      <c r="A53" s="1524"/>
      <c r="B53" s="1586"/>
      <c r="C53" s="1586"/>
      <c r="D53" s="1586"/>
      <c r="E53" s="1587"/>
      <c r="F53" s="1587"/>
      <c r="G53" s="1587"/>
    </row>
    <row r="54" spans="1:9" hidden="1">
      <c r="A54" s="1273" t="s">
        <v>91</v>
      </c>
      <c r="B54" s="1274"/>
      <c r="C54" s="1272"/>
      <c r="D54" s="1272"/>
      <c r="E54" s="1271"/>
      <c r="F54" s="1271"/>
      <c r="G54" s="1271"/>
    </row>
    <row r="55" spans="1:9" hidden="1">
      <c r="A55" s="1273" t="s">
        <v>805</v>
      </c>
      <c r="B55" s="1274"/>
      <c r="C55" s="1272"/>
      <c r="D55" s="1272"/>
      <c r="E55" s="1271"/>
      <c r="F55" s="1271"/>
      <c r="G55" s="1271"/>
    </row>
    <row r="56" spans="1:9" hidden="1">
      <c r="A56" s="1585"/>
      <c r="B56" s="1584" t="s">
        <v>806</v>
      </c>
      <c r="C56" s="1513"/>
      <c r="D56" s="1513"/>
      <c r="E56" s="1517"/>
      <c r="F56" s="1517"/>
      <c r="G56" s="1517"/>
    </row>
    <row r="57" spans="1:9" ht="5.25" hidden="1" customHeight="1">
      <c r="A57" s="1585"/>
      <c r="B57" s="1584"/>
      <c r="C57" s="1513"/>
      <c r="D57" s="1513"/>
      <c r="E57" s="1517"/>
      <c r="F57" s="1517"/>
      <c r="G57" s="1517"/>
    </row>
    <row r="58" spans="1:9">
      <c r="A58" s="1583" t="s">
        <v>809</v>
      </c>
      <c r="B58" s="1583"/>
      <c r="C58" s="1583"/>
      <c r="D58" s="1583"/>
      <c r="E58" s="1583"/>
      <c r="F58" s="1583"/>
      <c r="G58" s="1583"/>
    </row>
    <row r="59" spans="1:9" ht="15.75">
      <c r="A59" s="1524" t="s">
        <v>80</v>
      </c>
      <c r="B59" s="1509" t="s">
        <v>810</v>
      </c>
      <c r="C59" s="1509"/>
      <c r="D59" s="1509"/>
      <c r="E59" s="1530" t="s">
        <v>811</v>
      </c>
      <c r="F59" s="1525"/>
      <c r="G59" s="1525"/>
      <c r="H59" s="1531"/>
      <c r="I59" s="1532"/>
    </row>
    <row r="60" spans="1:9">
      <c r="A60" s="1524"/>
      <c r="B60" s="1509"/>
      <c r="C60" s="1509"/>
      <c r="D60" s="1509"/>
      <c r="E60" s="1276" t="s">
        <v>436</v>
      </c>
      <c r="F60" s="1276" t="s">
        <v>437</v>
      </c>
      <c r="G60" s="1276" t="s">
        <v>438</v>
      </c>
      <c r="H60" s="1373" t="s">
        <v>991</v>
      </c>
      <c r="I60" s="1373" t="s">
        <v>992</v>
      </c>
    </row>
    <row r="61" spans="1:9" ht="13.9" customHeight="1">
      <c r="A61" s="1270" t="s">
        <v>89</v>
      </c>
      <c r="B61" s="1584" t="s">
        <v>813</v>
      </c>
      <c r="C61" s="1584"/>
      <c r="D61" s="1584"/>
      <c r="E61" s="1277">
        <v>71331.53</v>
      </c>
      <c r="F61" s="1277">
        <f>E61</f>
        <v>71331.53</v>
      </c>
      <c r="G61" s="1277">
        <f>[269]Тарифы!M47</f>
        <v>71331.53</v>
      </c>
      <c r="H61" s="1293">
        <f>G61</f>
        <v>71331.53</v>
      </c>
      <c r="I61" s="1293">
        <f>H61</f>
        <v>71331.53</v>
      </c>
    </row>
    <row r="62" spans="1:9" ht="10.7" hidden="1" customHeight="1">
      <c r="A62" s="1270" t="s">
        <v>782</v>
      </c>
      <c r="B62" s="1514" t="s">
        <v>814</v>
      </c>
      <c r="C62" s="1515"/>
      <c r="D62" s="1516"/>
      <c r="E62" s="1276"/>
      <c r="F62" s="1271"/>
      <c r="G62" s="1271"/>
      <c r="H62" s="1275"/>
    </row>
    <row r="63" spans="1:9" ht="10.7" hidden="1" customHeight="1">
      <c r="A63" s="1278" t="s">
        <v>781</v>
      </c>
      <c r="B63" s="1514" t="s">
        <v>815</v>
      </c>
      <c r="C63" s="1515"/>
      <c r="D63" s="1516"/>
      <c r="E63" s="1279"/>
      <c r="F63" s="1271"/>
      <c r="G63" s="1271"/>
      <c r="H63" s="1275"/>
    </row>
    <row r="64" spans="1:9" hidden="1">
      <c r="A64" s="1270" t="s">
        <v>816</v>
      </c>
      <c r="B64" s="1514" t="s">
        <v>817</v>
      </c>
      <c r="C64" s="1515"/>
      <c r="D64" s="1516"/>
      <c r="E64" s="1276"/>
      <c r="F64" s="1271"/>
      <c r="G64" s="1271"/>
      <c r="H64" s="1275"/>
    </row>
    <row r="65" spans="1:9" ht="10.7" hidden="1" customHeight="1">
      <c r="A65" s="1278" t="s">
        <v>818</v>
      </c>
      <c r="B65" s="1510" t="s">
        <v>819</v>
      </c>
      <c r="C65" s="1511"/>
      <c r="D65" s="1512"/>
      <c r="E65" s="1279"/>
      <c r="F65" s="1271"/>
      <c r="G65" s="1271"/>
      <c r="H65" s="1275"/>
    </row>
    <row r="66" spans="1:9" hidden="1">
      <c r="A66" s="1278" t="s">
        <v>820</v>
      </c>
      <c r="B66" s="1514" t="s">
        <v>821</v>
      </c>
      <c r="C66" s="1515"/>
      <c r="D66" s="1516"/>
      <c r="E66" s="1279"/>
      <c r="F66" s="1271"/>
      <c r="G66" s="1271"/>
      <c r="H66" s="1275"/>
    </row>
    <row r="67" spans="1:9" ht="10.7" hidden="1" customHeight="1">
      <c r="A67" s="1278" t="s">
        <v>780</v>
      </c>
      <c r="B67" s="1510" t="s">
        <v>822</v>
      </c>
      <c r="C67" s="1511"/>
      <c r="D67" s="1512"/>
      <c r="E67" s="1279"/>
      <c r="F67" s="1271"/>
      <c r="G67" s="1271"/>
      <c r="H67" s="1275"/>
    </row>
    <row r="68" spans="1:9" ht="10.7" hidden="1" customHeight="1">
      <c r="A68" s="1270" t="s">
        <v>90</v>
      </c>
      <c r="B68" s="1514" t="s">
        <v>823</v>
      </c>
      <c r="C68" s="1515"/>
      <c r="D68" s="1516"/>
      <c r="E68" s="1276"/>
      <c r="F68" s="1271"/>
      <c r="G68" s="1271"/>
      <c r="H68" s="1275"/>
    </row>
    <row r="69" spans="1:9" hidden="1">
      <c r="A69" s="1270" t="s">
        <v>776</v>
      </c>
      <c r="B69" s="1514" t="s">
        <v>824</v>
      </c>
      <c r="C69" s="1515"/>
      <c r="D69" s="1516"/>
      <c r="E69" s="1276"/>
      <c r="F69" s="1271"/>
      <c r="G69" s="1271"/>
      <c r="H69" s="1275"/>
    </row>
    <row r="70" spans="1:9" ht="10.7" hidden="1" customHeight="1">
      <c r="A70" s="1270" t="s">
        <v>773</v>
      </c>
      <c r="B70" s="1510" t="s">
        <v>825</v>
      </c>
      <c r="C70" s="1511"/>
      <c r="D70" s="1512"/>
      <c r="E70" s="1276"/>
      <c r="F70" s="1271"/>
      <c r="G70" s="1271"/>
      <c r="H70" s="1275"/>
    </row>
    <row r="71" spans="1:9" hidden="1">
      <c r="A71" s="1270" t="s">
        <v>766</v>
      </c>
      <c r="B71" s="1514" t="s">
        <v>826</v>
      </c>
      <c r="C71" s="1515"/>
      <c r="D71" s="1516"/>
      <c r="E71" s="1276"/>
      <c r="F71" s="1271"/>
      <c r="G71" s="1271"/>
      <c r="H71" s="1275"/>
    </row>
    <row r="72" spans="1:9">
      <c r="A72" s="1570" t="s">
        <v>827</v>
      </c>
      <c r="B72" s="1570"/>
      <c r="C72" s="1570"/>
      <c r="D72" s="1570"/>
      <c r="E72" s="1570"/>
      <c r="F72" s="1570"/>
      <c r="G72" s="1570"/>
    </row>
    <row r="73" spans="1:9" ht="29.45" customHeight="1">
      <c r="A73" s="1571" t="s">
        <v>80</v>
      </c>
      <c r="B73" s="1574" t="s">
        <v>828</v>
      </c>
      <c r="C73" s="1575"/>
      <c r="D73" s="1576"/>
      <c r="E73" s="1530" t="s">
        <v>829</v>
      </c>
      <c r="F73" s="1525"/>
      <c r="G73" s="1525"/>
      <c r="H73" s="1531"/>
      <c r="I73" s="1532"/>
    </row>
    <row r="74" spans="1:9" ht="24.75" customHeight="1">
      <c r="A74" s="1572"/>
      <c r="B74" s="1577"/>
      <c r="C74" s="1578"/>
      <c r="D74" s="1579"/>
      <c r="E74" s="1354" t="str">
        <f>E60</f>
        <v>2019 год</v>
      </c>
      <c r="F74" s="1354" t="s">
        <v>437</v>
      </c>
      <c r="G74" s="1354" t="s">
        <v>438</v>
      </c>
      <c r="H74" s="1353" t="s">
        <v>991</v>
      </c>
      <c r="I74" s="1353" t="s">
        <v>992</v>
      </c>
    </row>
    <row r="75" spans="1:9" ht="10.35" customHeight="1">
      <c r="A75" s="1572"/>
      <c r="B75" s="1577"/>
      <c r="C75" s="1578"/>
      <c r="D75" s="1579"/>
      <c r="E75" s="1509" t="s">
        <v>98</v>
      </c>
      <c r="F75" s="1509" t="s">
        <v>98</v>
      </c>
      <c r="G75" s="1509" t="s">
        <v>98</v>
      </c>
      <c r="H75" s="1509" t="s">
        <v>98</v>
      </c>
      <c r="I75" s="1509" t="s">
        <v>98</v>
      </c>
    </row>
    <row r="76" spans="1:9" ht="15" customHeight="1">
      <c r="A76" s="1573"/>
      <c r="B76" s="1580"/>
      <c r="C76" s="1581"/>
      <c r="D76" s="1582"/>
      <c r="E76" s="1509"/>
      <c r="F76" s="1509"/>
      <c r="G76" s="1509"/>
      <c r="H76" s="1509"/>
      <c r="I76" s="1509"/>
    </row>
    <row r="77" spans="1:9">
      <c r="A77" s="1280" t="s">
        <v>89</v>
      </c>
      <c r="B77" s="1553" t="s">
        <v>830</v>
      </c>
      <c r="C77" s="1554"/>
      <c r="D77" s="1555"/>
      <c r="E77" s="1281">
        <v>1824.02</v>
      </c>
      <c r="F77" s="1281">
        <f>F99</f>
        <v>2727.25</v>
      </c>
      <c r="G77" s="1281">
        <f>G99</f>
        <v>2902.48</v>
      </c>
      <c r="H77" s="1281">
        <f>H99</f>
        <v>3018.48</v>
      </c>
      <c r="I77" s="1281">
        <f>I99</f>
        <v>3139.21</v>
      </c>
    </row>
    <row r="78" spans="1:9">
      <c r="A78" s="1280" t="s">
        <v>782</v>
      </c>
      <c r="B78" s="1553" t="s">
        <v>831</v>
      </c>
      <c r="C78" s="1554"/>
      <c r="D78" s="1555"/>
      <c r="E78" s="1281">
        <v>0</v>
      </c>
      <c r="F78" s="1281">
        <v>0</v>
      </c>
      <c r="G78" s="1281">
        <v>0</v>
      </c>
      <c r="H78" s="1293">
        <v>0</v>
      </c>
      <c r="I78" s="1293">
        <v>0</v>
      </c>
    </row>
    <row r="79" spans="1:9" ht="15" hidden="1" customHeight="1">
      <c r="A79" s="1282" t="s">
        <v>832</v>
      </c>
      <c r="B79" s="1568" t="s">
        <v>833</v>
      </c>
      <c r="C79" s="1569"/>
      <c r="D79" s="1569"/>
      <c r="E79" s="1283"/>
      <c r="F79" s="1283"/>
      <c r="G79" s="1283"/>
      <c r="H79" s="1293"/>
      <c r="I79" s="1293"/>
    </row>
    <row r="80" spans="1:9" ht="15" hidden="1" customHeight="1">
      <c r="A80" s="1284" t="s">
        <v>834</v>
      </c>
      <c r="B80" s="1514" t="s">
        <v>835</v>
      </c>
      <c r="C80" s="1515"/>
      <c r="D80" s="1515"/>
      <c r="E80" s="1281"/>
      <c r="F80" s="1281"/>
      <c r="G80" s="1281"/>
      <c r="H80" s="1293"/>
      <c r="I80" s="1293"/>
    </row>
    <row r="81" spans="1:9" ht="15" hidden="1" customHeight="1">
      <c r="A81" s="1284" t="s">
        <v>836</v>
      </c>
      <c r="B81" s="1514" t="s">
        <v>837</v>
      </c>
      <c r="C81" s="1515"/>
      <c r="D81" s="1516"/>
      <c r="E81" s="1281"/>
      <c r="F81" s="1281"/>
      <c r="G81" s="1281"/>
      <c r="H81" s="1293"/>
      <c r="I81" s="1293"/>
    </row>
    <row r="82" spans="1:9" ht="15" hidden="1" customHeight="1">
      <c r="A82" s="1284" t="s">
        <v>838</v>
      </c>
      <c r="B82" s="1514" t="s">
        <v>839</v>
      </c>
      <c r="C82" s="1515"/>
      <c r="D82" s="1516"/>
      <c r="E82" s="1281"/>
      <c r="F82" s="1281"/>
      <c r="G82" s="1281"/>
      <c r="H82" s="1293"/>
      <c r="I82" s="1293"/>
    </row>
    <row r="83" spans="1:9" ht="15" hidden="1" customHeight="1">
      <c r="A83" s="1284" t="s">
        <v>840</v>
      </c>
      <c r="B83" s="1514" t="s">
        <v>841</v>
      </c>
      <c r="C83" s="1515"/>
      <c r="D83" s="1516"/>
      <c r="E83" s="1281"/>
      <c r="F83" s="1281"/>
      <c r="G83" s="1281"/>
      <c r="H83" s="1293"/>
      <c r="I83" s="1293"/>
    </row>
    <row r="84" spans="1:9" ht="15" hidden="1" customHeight="1">
      <c r="A84" s="1284" t="s">
        <v>842</v>
      </c>
      <c r="B84" s="1514" t="s">
        <v>843</v>
      </c>
      <c r="C84" s="1515"/>
      <c r="D84" s="1516"/>
      <c r="E84" s="1281"/>
      <c r="F84" s="1281"/>
      <c r="G84" s="1281"/>
      <c r="H84" s="1293"/>
      <c r="I84" s="1293"/>
    </row>
    <row r="85" spans="1:9" ht="15" hidden="1" customHeight="1">
      <c r="A85" s="1284" t="s">
        <v>844</v>
      </c>
      <c r="B85" s="1514" t="s">
        <v>845</v>
      </c>
      <c r="C85" s="1515"/>
      <c r="D85" s="1516"/>
      <c r="E85" s="1281"/>
      <c r="F85" s="1281"/>
      <c r="G85" s="1281"/>
      <c r="H85" s="1293"/>
      <c r="I85" s="1293"/>
    </row>
    <row r="86" spans="1:9" ht="15" hidden="1" customHeight="1">
      <c r="A86" s="1285" t="s">
        <v>846</v>
      </c>
      <c r="B86" s="1553" t="s">
        <v>847</v>
      </c>
      <c r="C86" s="1554"/>
      <c r="D86" s="1555"/>
      <c r="E86" s="1283"/>
      <c r="F86" s="1283"/>
      <c r="G86" s="1283"/>
      <c r="H86" s="1293"/>
      <c r="I86" s="1293"/>
    </row>
    <row r="87" spans="1:9" ht="15" hidden="1" customHeight="1">
      <c r="A87" s="1284" t="s">
        <v>848</v>
      </c>
      <c r="B87" s="1514" t="s">
        <v>849</v>
      </c>
      <c r="C87" s="1515"/>
      <c r="D87" s="1516"/>
      <c r="E87" s="1281"/>
      <c r="F87" s="1281"/>
      <c r="G87" s="1281"/>
      <c r="H87" s="1293"/>
      <c r="I87" s="1293"/>
    </row>
    <row r="88" spans="1:9" ht="15" hidden="1" customHeight="1">
      <c r="A88" s="1284" t="s">
        <v>850</v>
      </c>
      <c r="B88" s="1514" t="s">
        <v>851</v>
      </c>
      <c r="C88" s="1515"/>
      <c r="D88" s="1516"/>
      <c r="E88" s="1281"/>
      <c r="F88" s="1281"/>
      <c r="G88" s="1281"/>
      <c r="H88" s="1293"/>
      <c r="I88" s="1293"/>
    </row>
    <row r="89" spans="1:9" ht="15" hidden="1" customHeight="1">
      <c r="A89" s="1284" t="s">
        <v>852</v>
      </c>
      <c r="B89" s="1514" t="s">
        <v>853</v>
      </c>
      <c r="C89" s="1515"/>
      <c r="D89" s="1516"/>
      <c r="E89" s="1281"/>
      <c r="F89" s="1281"/>
      <c r="G89" s="1281"/>
      <c r="H89" s="1293"/>
      <c r="I89" s="1293"/>
    </row>
    <row r="90" spans="1:9" ht="15" hidden="1" customHeight="1">
      <c r="A90" s="1285" t="s">
        <v>854</v>
      </c>
      <c r="B90" s="1553" t="s">
        <v>855</v>
      </c>
      <c r="C90" s="1554"/>
      <c r="D90" s="1555"/>
      <c r="E90" s="1283"/>
      <c r="F90" s="1283"/>
      <c r="G90" s="1283"/>
      <c r="H90" s="1293"/>
      <c r="I90" s="1293"/>
    </row>
    <row r="91" spans="1:9" ht="15" hidden="1" customHeight="1">
      <c r="A91" s="1286" t="s">
        <v>856</v>
      </c>
      <c r="B91" s="1514" t="s">
        <v>857</v>
      </c>
      <c r="C91" s="1515"/>
      <c r="D91" s="1516"/>
      <c r="E91" s="1281"/>
      <c r="F91" s="1281"/>
      <c r="G91" s="1281"/>
      <c r="H91" s="1293"/>
      <c r="I91" s="1293"/>
    </row>
    <row r="92" spans="1:9" ht="15" hidden="1" customHeight="1">
      <c r="A92" s="1284" t="s">
        <v>858</v>
      </c>
      <c r="B92" s="1514" t="s">
        <v>859</v>
      </c>
      <c r="C92" s="1515"/>
      <c r="D92" s="1516"/>
      <c r="E92" s="1281"/>
      <c r="F92" s="1281"/>
      <c r="G92" s="1281"/>
      <c r="H92" s="1293"/>
      <c r="I92" s="1293"/>
    </row>
    <row r="93" spans="1:9" ht="15" hidden="1" customHeight="1">
      <c r="A93" s="1284" t="s">
        <v>860</v>
      </c>
      <c r="B93" s="1514" t="s">
        <v>861</v>
      </c>
      <c r="C93" s="1515"/>
      <c r="D93" s="1516"/>
      <c r="E93" s="1281"/>
      <c r="F93" s="1281"/>
      <c r="G93" s="1281"/>
      <c r="H93" s="1293"/>
      <c r="I93" s="1293"/>
    </row>
    <row r="94" spans="1:9" ht="15" hidden="1" customHeight="1">
      <c r="A94" s="1284" t="s">
        <v>862</v>
      </c>
      <c r="B94" s="1514" t="s">
        <v>863</v>
      </c>
      <c r="C94" s="1515"/>
      <c r="D94" s="1516"/>
      <c r="E94" s="1281"/>
      <c r="F94" s="1281"/>
      <c r="G94" s="1281"/>
      <c r="H94" s="1293"/>
      <c r="I94" s="1293"/>
    </row>
    <row r="95" spans="1:9" ht="15" hidden="1" customHeight="1">
      <c r="A95" s="1284" t="s">
        <v>864</v>
      </c>
      <c r="B95" s="1514" t="s">
        <v>865</v>
      </c>
      <c r="C95" s="1515"/>
      <c r="D95" s="1516"/>
      <c r="E95" s="1281"/>
      <c r="F95" s="1281"/>
      <c r="G95" s="1281"/>
      <c r="H95" s="1293"/>
      <c r="I95" s="1293"/>
    </row>
    <row r="96" spans="1:9" ht="15" hidden="1" customHeight="1">
      <c r="A96" s="1284" t="s">
        <v>866</v>
      </c>
      <c r="B96" s="1514" t="s">
        <v>867</v>
      </c>
      <c r="C96" s="1515"/>
      <c r="D96" s="1516"/>
      <c r="E96" s="1281"/>
      <c r="F96" s="1281"/>
      <c r="G96" s="1281"/>
      <c r="H96" s="1293"/>
      <c r="I96" s="1293"/>
    </row>
    <row r="97" spans="1:9" ht="15" hidden="1" customHeight="1">
      <c r="A97" s="1284" t="s">
        <v>868</v>
      </c>
      <c r="B97" s="1514" t="s">
        <v>869</v>
      </c>
      <c r="C97" s="1515"/>
      <c r="D97" s="1516"/>
      <c r="E97" s="1281"/>
      <c r="F97" s="1281"/>
      <c r="G97" s="1281"/>
      <c r="H97" s="1293"/>
      <c r="I97" s="1293"/>
    </row>
    <row r="98" spans="1:9" ht="15" hidden="1" customHeight="1">
      <c r="A98" s="1285" t="s">
        <v>870</v>
      </c>
      <c r="B98" s="1553" t="s">
        <v>871</v>
      </c>
      <c r="C98" s="1554"/>
      <c r="D98" s="1555"/>
      <c r="E98" s="1283"/>
      <c r="F98" s="1283"/>
      <c r="G98" s="1283"/>
      <c r="H98" s="1293"/>
      <c r="I98" s="1293"/>
    </row>
    <row r="99" spans="1:9" ht="24" customHeight="1">
      <c r="A99" s="1285" t="s">
        <v>781</v>
      </c>
      <c r="B99" s="1565" t="s">
        <v>872</v>
      </c>
      <c r="C99" s="1566"/>
      <c r="D99" s="1567"/>
      <c r="E99" s="1281">
        <v>2525.21</v>
      </c>
      <c r="F99" s="1281">
        <v>2727.25</v>
      </c>
      <c r="G99" s="1281">
        <v>2902.48</v>
      </c>
      <c r="H99" s="1293">
        <v>3018.48</v>
      </c>
      <c r="I99" s="1293">
        <v>3139.21</v>
      </c>
    </row>
    <row r="100" spans="1:9">
      <c r="A100" s="1280" t="s">
        <v>780</v>
      </c>
      <c r="B100" s="1553" t="s">
        <v>873</v>
      </c>
      <c r="C100" s="1554"/>
      <c r="D100" s="1555"/>
      <c r="E100" s="1281">
        <v>0</v>
      </c>
      <c r="F100" s="1281">
        <v>0</v>
      </c>
      <c r="G100" s="1281">
        <v>0</v>
      </c>
      <c r="H100" s="1293">
        <v>0</v>
      </c>
      <c r="I100" s="1293">
        <v>0</v>
      </c>
    </row>
    <row r="101" spans="1:9" ht="15" hidden="1" customHeight="1">
      <c r="A101" s="1285" t="s">
        <v>874</v>
      </c>
      <c r="B101" s="1559" t="s">
        <v>875</v>
      </c>
      <c r="C101" s="1560"/>
      <c r="D101" s="1561"/>
      <c r="E101" s="1281">
        <v>0</v>
      </c>
      <c r="F101" s="1281">
        <v>0</v>
      </c>
      <c r="G101" s="1281">
        <v>0</v>
      </c>
      <c r="H101" s="1293"/>
      <c r="I101" s="1293"/>
    </row>
    <row r="102" spans="1:9" ht="15" hidden="1" customHeight="1">
      <c r="A102" s="1284" t="s">
        <v>876</v>
      </c>
      <c r="B102" s="1562" t="s">
        <v>877</v>
      </c>
      <c r="C102" s="1563"/>
      <c r="D102" s="1564"/>
      <c r="E102" s="1281">
        <v>0</v>
      </c>
      <c r="F102" s="1281">
        <v>0</v>
      </c>
      <c r="G102" s="1281">
        <v>0</v>
      </c>
      <c r="H102" s="1293"/>
      <c r="I102" s="1293"/>
    </row>
    <row r="103" spans="1:9" ht="15" hidden="1" customHeight="1">
      <c r="A103" s="1284" t="s">
        <v>878</v>
      </c>
      <c r="B103" s="1562" t="s">
        <v>879</v>
      </c>
      <c r="C103" s="1563"/>
      <c r="D103" s="1564"/>
      <c r="E103" s="1281">
        <v>0</v>
      </c>
      <c r="F103" s="1281">
        <v>0</v>
      </c>
      <c r="G103" s="1281">
        <v>0</v>
      </c>
      <c r="H103" s="1293"/>
      <c r="I103" s="1293"/>
    </row>
    <row r="104" spans="1:9" ht="15" hidden="1" customHeight="1">
      <c r="A104" s="1284" t="s">
        <v>880</v>
      </c>
      <c r="B104" s="1562" t="s">
        <v>881</v>
      </c>
      <c r="C104" s="1563"/>
      <c r="D104" s="1564"/>
      <c r="E104" s="1281">
        <v>0</v>
      </c>
      <c r="F104" s="1281">
        <v>0</v>
      </c>
      <c r="G104" s="1281">
        <v>0</v>
      </c>
      <c r="H104" s="1293"/>
      <c r="I104" s="1293"/>
    </row>
    <row r="105" spans="1:9" ht="15" hidden="1" customHeight="1">
      <c r="A105" s="1284" t="s">
        <v>882</v>
      </c>
      <c r="B105" s="1562" t="s">
        <v>883</v>
      </c>
      <c r="C105" s="1563"/>
      <c r="D105" s="1564"/>
      <c r="E105" s="1281">
        <v>0</v>
      </c>
      <c r="F105" s="1281">
        <v>0</v>
      </c>
      <c r="G105" s="1281">
        <v>0</v>
      </c>
      <c r="H105" s="1293"/>
      <c r="I105" s="1293"/>
    </row>
    <row r="106" spans="1:9" ht="15" hidden="1" customHeight="1">
      <c r="A106" s="1284" t="s">
        <v>884</v>
      </c>
      <c r="B106" s="1562" t="s">
        <v>122</v>
      </c>
      <c r="C106" s="1563"/>
      <c r="D106" s="1564"/>
      <c r="E106" s="1281">
        <v>0</v>
      </c>
      <c r="F106" s="1281">
        <v>0</v>
      </c>
      <c r="G106" s="1281">
        <v>0</v>
      </c>
      <c r="H106" s="1293"/>
      <c r="I106" s="1293"/>
    </row>
    <row r="107" spans="1:9" ht="15" hidden="1" customHeight="1">
      <c r="A107" s="1284" t="s">
        <v>876</v>
      </c>
      <c r="B107" s="1562" t="s">
        <v>885</v>
      </c>
      <c r="C107" s="1563"/>
      <c r="D107" s="1564"/>
      <c r="E107" s="1281">
        <v>0</v>
      </c>
      <c r="F107" s="1281">
        <v>0</v>
      </c>
      <c r="G107" s="1281">
        <v>0</v>
      </c>
      <c r="H107" s="1293"/>
      <c r="I107" s="1293"/>
    </row>
    <row r="108" spans="1:9" ht="15" hidden="1" customHeight="1">
      <c r="A108" s="1285" t="s">
        <v>886</v>
      </c>
      <c r="B108" s="1559" t="s">
        <v>887</v>
      </c>
      <c r="C108" s="1560"/>
      <c r="D108" s="1561"/>
      <c r="E108" s="1281">
        <v>0</v>
      </c>
      <c r="F108" s="1281">
        <v>0</v>
      </c>
      <c r="G108" s="1281">
        <v>0</v>
      </c>
      <c r="H108" s="1293"/>
      <c r="I108" s="1293"/>
    </row>
    <row r="109" spans="1:9" ht="15" hidden="1" customHeight="1">
      <c r="A109" s="1284" t="s">
        <v>888</v>
      </c>
      <c r="B109" s="1562" t="s">
        <v>889</v>
      </c>
      <c r="C109" s="1563"/>
      <c r="D109" s="1564"/>
      <c r="E109" s="1281">
        <v>0</v>
      </c>
      <c r="F109" s="1281">
        <v>0</v>
      </c>
      <c r="G109" s="1281">
        <v>0</v>
      </c>
      <c r="H109" s="1293"/>
      <c r="I109" s="1293"/>
    </row>
    <row r="110" spans="1:9" ht="15" hidden="1" customHeight="1">
      <c r="A110" s="1284" t="s">
        <v>890</v>
      </c>
      <c r="B110" s="1562" t="s">
        <v>891</v>
      </c>
      <c r="C110" s="1563"/>
      <c r="D110" s="1564"/>
      <c r="E110" s="1281">
        <v>0</v>
      </c>
      <c r="F110" s="1281">
        <v>0</v>
      </c>
      <c r="G110" s="1281">
        <v>0</v>
      </c>
      <c r="H110" s="1293"/>
      <c r="I110" s="1293"/>
    </row>
    <row r="111" spans="1:9" ht="15" hidden="1" customHeight="1">
      <c r="A111" s="1284" t="s">
        <v>892</v>
      </c>
      <c r="B111" s="1562" t="s">
        <v>893</v>
      </c>
      <c r="C111" s="1563"/>
      <c r="D111" s="1564"/>
      <c r="E111" s="1281">
        <v>0</v>
      </c>
      <c r="F111" s="1281">
        <v>0</v>
      </c>
      <c r="G111" s="1281">
        <v>0</v>
      </c>
      <c r="H111" s="1293"/>
      <c r="I111" s="1293"/>
    </row>
    <row r="112" spans="1:9" ht="15" hidden="1" customHeight="1">
      <c r="A112" s="1284" t="s">
        <v>894</v>
      </c>
      <c r="B112" s="1562" t="s">
        <v>895</v>
      </c>
      <c r="C112" s="1563"/>
      <c r="D112" s="1564"/>
      <c r="E112" s="1281">
        <v>0</v>
      </c>
      <c r="F112" s="1281">
        <v>0</v>
      </c>
      <c r="G112" s="1281">
        <v>0</v>
      </c>
      <c r="H112" s="1293"/>
      <c r="I112" s="1293"/>
    </row>
    <row r="113" spans="1:9" ht="15" hidden="1" customHeight="1">
      <c r="A113" s="1284" t="s">
        <v>896</v>
      </c>
      <c r="B113" s="1562" t="s">
        <v>897</v>
      </c>
      <c r="C113" s="1563"/>
      <c r="D113" s="1564"/>
      <c r="E113" s="1281">
        <v>0</v>
      </c>
      <c r="F113" s="1281">
        <v>0</v>
      </c>
      <c r="G113" s="1281">
        <v>0</v>
      </c>
      <c r="H113" s="1293"/>
      <c r="I113" s="1293"/>
    </row>
    <row r="114" spans="1:9" ht="15" hidden="1" customHeight="1">
      <c r="A114" s="1284" t="s">
        <v>898</v>
      </c>
      <c r="B114" s="1562" t="s">
        <v>899</v>
      </c>
      <c r="C114" s="1563"/>
      <c r="D114" s="1564"/>
      <c r="E114" s="1281">
        <v>0</v>
      </c>
      <c r="F114" s="1281">
        <v>0</v>
      </c>
      <c r="G114" s="1281">
        <v>0</v>
      </c>
      <c r="H114" s="1293"/>
      <c r="I114" s="1293"/>
    </row>
    <row r="115" spans="1:9" ht="15" hidden="1" customHeight="1">
      <c r="A115" s="1284" t="s">
        <v>900</v>
      </c>
      <c r="B115" s="1562" t="s">
        <v>901</v>
      </c>
      <c r="C115" s="1563"/>
      <c r="D115" s="1564"/>
      <c r="E115" s="1281">
        <v>0</v>
      </c>
      <c r="F115" s="1281">
        <v>0</v>
      </c>
      <c r="G115" s="1281">
        <v>0</v>
      </c>
      <c r="H115" s="1293"/>
      <c r="I115" s="1293"/>
    </row>
    <row r="116" spans="1:9" ht="15" hidden="1" customHeight="1">
      <c r="A116" s="1284" t="s">
        <v>902</v>
      </c>
      <c r="B116" s="1562" t="s">
        <v>903</v>
      </c>
      <c r="C116" s="1563"/>
      <c r="D116" s="1564"/>
      <c r="E116" s="1281">
        <v>0</v>
      </c>
      <c r="F116" s="1281">
        <v>0</v>
      </c>
      <c r="G116" s="1281">
        <v>0</v>
      </c>
      <c r="H116" s="1293"/>
      <c r="I116" s="1293"/>
    </row>
    <row r="117" spans="1:9" ht="15" hidden="1" customHeight="1">
      <c r="A117" s="1284" t="s">
        <v>904</v>
      </c>
      <c r="B117" s="1562" t="s">
        <v>905</v>
      </c>
      <c r="C117" s="1563"/>
      <c r="D117" s="1564"/>
      <c r="E117" s="1281">
        <v>0</v>
      </c>
      <c r="F117" s="1281">
        <v>0</v>
      </c>
      <c r="G117" s="1281">
        <v>0</v>
      </c>
      <c r="H117" s="1293"/>
      <c r="I117" s="1293"/>
    </row>
    <row r="118" spans="1:9" ht="15" hidden="1" customHeight="1">
      <c r="A118" s="1285" t="s">
        <v>906</v>
      </c>
      <c r="B118" s="1559" t="s">
        <v>907</v>
      </c>
      <c r="C118" s="1560"/>
      <c r="D118" s="1561"/>
      <c r="E118" s="1281">
        <v>0</v>
      </c>
      <c r="F118" s="1281">
        <v>0</v>
      </c>
      <c r="G118" s="1281">
        <v>0</v>
      </c>
      <c r="H118" s="1293"/>
      <c r="I118" s="1293"/>
    </row>
    <row r="119" spans="1:9" ht="15" hidden="1" customHeight="1">
      <c r="A119" s="1284" t="s">
        <v>908</v>
      </c>
      <c r="B119" s="1562" t="s">
        <v>909</v>
      </c>
      <c r="C119" s="1563"/>
      <c r="D119" s="1564"/>
      <c r="E119" s="1281">
        <v>0</v>
      </c>
      <c r="F119" s="1281">
        <v>0</v>
      </c>
      <c r="G119" s="1281">
        <v>0</v>
      </c>
      <c r="H119" s="1293"/>
      <c r="I119" s="1293"/>
    </row>
    <row r="120" spans="1:9" ht="15" hidden="1" customHeight="1">
      <c r="A120" s="1284" t="s">
        <v>910</v>
      </c>
      <c r="B120" s="1562" t="s">
        <v>131</v>
      </c>
      <c r="C120" s="1563"/>
      <c r="D120" s="1564"/>
      <c r="E120" s="1281">
        <v>0</v>
      </c>
      <c r="F120" s="1281">
        <v>0</v>
      </c>
      <c r="G120" s="1281">
        <v>0</v>
      </c>
      <c r="H120" s="1293"/>
      <c r="I120" s="1293"/>
    </row>
    <row r="121" spans="1:9" ht="15" hidden="1" customHeight="1">
      <c r="A121" s="1284" t="s">
        <v>911</v>
      </c>
      <c r="B121" s="1562" t="s">
        <v>120</v>
      </c>
      <c r="C121" s="1563"/>
      <c r="D121" s="1564"/>
      <c r="E121" s="1281">
        <v>0</v>
      </c>
      <c r="F121" s="1281">
        <v>0</v>
      </c>
      <c r="G121" s="1281">
        <v>0</v>
      </c>
      <c r="H121" s="1293"/>
      <c r="I121" s="1293"/>
    </row>
    <row r="122" spans="1:9" ht="15" hidden="1" customHeight="1">
      <c r="A122" s="1284" t="s">
        <v>912</v>
      </c>
      <c r="B122" s="1562" t="s">
        <v>913</v>
      </c>
      <c r="C122" s="1563"/>
      <c r="D122" s="1564"/>
      <c r="E122" s="1281">
        <v>0</v>
      </c>
      <c r="F122" s="1281">
        <v>0</v>
      </c>
      <c r="G122" s="1281">
        <v>0</v>
      </c>
      <c r="H122" s="1293"/>
      <c r="I122" s="1293"/>
    </row>
    <row r="123" spans="1:9" ht="15" hidden="1" customHeight="1">
      <c r="A123" s="1285" t="s">
        <v>914</v>
      </c>
      <c r="B123" s="1559" t="s">
        <v>915</v>
      </c>
      <c r="C123" s="1560"/>
      <c r="D123" s="1561"/>
      <c r="E123" s="1281">
        <v>0</v>
      </c>
      <c r="F123" s="1281">
        <v>0</v>
      </c>
      <c r="G123" s="1281">
        <v>0</v>
      </c>
      <c r="H123" s="1293"/>
      <c r="I123" s="1293"/>
    </row>
    <row r="124" spans="1:9" ht="15" hidden="1" customHeight="1">
      <c r="A124" s="1285" t="s">
        <v>916</v>
      </c>
      <c r="B124" s="1559" t="s">
        <v>917</v>
      </c>
      <c r="C124" s="1560"/>
      <c r="D124" s="1561"/>
      <c r="E124" s="1281">
        <v>0</v>
      </c>
      <c r="F124" s="1281">
        <v>0</v>
      </c>
      <c r="G124" s="1281">
        <v>0</v>
      </c>
      <c r="H124" s="1293"/>
      <c r="I124" s="1293"/>
    </row>
    <row r="125" spans="1:9" ht="15" hidden="1" customHeight="1">
      <c r="A125" s="1285" t="s">
        <v>918</v>
      </c>
      <c r="B125" s="1559" t="s">
        <v>919</v>
      </c>
      <c r="C125" s="1560"/>
      <c r="D125" s="1561"/>
      <c r="E125" s="1281">
        <v>0</v>
      </c>
      <c r="F125" s="1281">
        <v>0</v>
      </c>
      <c r="G125" s="1281">
        <v>0</v>
      </c>
      <c r="H125" s="1293"/>
      <c r="I125" s="1293"/>
    </row>
    <row r="126" spans="1:9" ht="15" hidden="1" customHeight="1">
      <c r="A126" s="1285" t="s">
        <v>920</v>
      </c>
      <c r="B126" s="1559" t="s">
        <v>921</v>
      </c>
      <c r="C126" s="1560"/>
      <c r="D126" s="1561"/>
      <c r="E126" s="1281">
        <v>0</v>
      </c>
      <c r="F126" s="1281">
        <v>0</v>
      </c>
      <c r="G126" s="1281">
        <v>0</v>
      </c>
      <c r="H126" s="1293"/>
      <c r="I126" s="1293"/>
    </row>
    <row r="127" spans="1:9" ht="15" hidden="1" customHeight="1">
      <c r="A127" s="1285" t="s">
        <v>922</v>
      </c>
      <c r="B127" s="1559" t="s">
        <v>923</v>
      </c>
      <c r="C127" s="1560"/>
      <c r="D127" s="1561"/>
      <c r="E127" s="1281">
        <v>0</v>
      </c>
      <c r="F127" s="1281">
        <v>0</v>
      </c>
      <c r="G127" s="1281">
        <v>0</v>
      </c>
      <c r="H127" s="1293"/>
      <c r="I127" s="1293"/>
    </row>
    <row r="128" spans="1:9" ht="15" hidden="1" customHeight="1">
      <c r="A128" s="1284" t="s">
        <v>924</v>
      </c>
      <c r="B128" s="1562" t="s">
        <v>925</v>
      </c>
      <c r="C128" s="1563"/>
      <c r="D128" s="1564"/>
      <c r="E128" s="1281">
        <v>0</v>
      </c>
      <c r="F128" s="1281">
        <v>0</v>
      </c>
      <c r="G128" s="1281">
        <v>0</v>
      </c>
      <c r="H128" s="1293"/>
      <c r="I128" s="1293"/>
    </row>
    <row r="129" spans="1:9" ht="15" hidden="1" customHeight="1">
      <c r="A129" s="1284" t="s">
        <v>926</v>
      </c>
      <c r="B129" s="1562" t="s">
        <v>927</v>
      </c>
      <c r="C129" s="1563"/>
      <c r="D129" s="1564"/>
      <c r="E129" s="1281">
        <v>0</v>
      </c>
      <c r="F129" s="1281">
        <v>0</v>
      </c>
      <c r="G129" s="1281">
        <v>0</v>
      </c>
      <c r="H129" s="1293"/>
      <c r="I129" s="1293"/>
    </row>
    <row r="130" spans="1:9">
      <c r="A130" s="1285" t="s">
        <v>90</v>
      </c>
      <c r="B130" s="1553" t="s">
        <v>928</v>
      </c>
      <c r="C130" s="1554"/>
      <c r="D130" s="1555"/>
      <c r="E130" s="1281">
        <v>0</v>
      </c>
      <c r="F130" s="1281">
        <v>0</v>
      </c>
      <c r="G130" s="1281">
        <v>0</v>
      </c>
      <c r="H130" s="1293">
        <v>0</v>
      </c>
      <c r="I130" s="1293">
        <v>0</v>
      </c>
    </row>
    <row r="131" spans="1:9" s="1287" customFormat="1" ht="18.75">
      <c r="A131" s="1285" t="s">
        <v>91</v>
      </c>
      <c r="B131" s="1553" t="s">
        <v>411</v>
      </c>
      <c r="C131" s="1554"/>
      <c r="D131" s="1555"/>
      <c r="E131" s="1281">
        <v>0</v>
      </c>
      <c r="F131" s="1281">
        <v>0</v>
      </c>
      <c r="G131" s="1281">
        <v>0</v>
      </c>
      <c r="H131" s="1293">
        <v>0</v>
      </c>
      <c r="I131" s="1293">
        <v>0</v>
      </c>
    </row>
    <row r="132" spans="1:9" s="1287" customFormat="1" ht="18.75">
      <c r="A132" s="1285" t="s">
        <v>92</v>
      </c>
      <c r="B132" s="1553" t="s">
        <v>929</v>
      </c>
      <c r="C132" s="1554"/>
      <c r="D132" s="1555"/>
      <c r="E132" s="1281">
        <v>0</v>
      </c>
      <c r="F132" s="1281">
        <v>0</v>
      </c>
      <c r="G132" s="1281">
        <v>0</v>
      </c>
      <c r="H132" s="1293">
        <v>0</v>
      </c>
      <c r="I132" s="1293">
        <v>0</v>
      </c>
    </row>
    <row r="133" spans="1:9" ht="32.25" customHeight="1">
      <c r="A133" s="1285" t="s">
        <v>737</v>
      </c>
      <c r="B133" s="1553" t="s">
        <v>930</v>
      </c>
      <c r="C133" s="1554"/>
      <c r="D133" s="1555"/>
      <c r="E133" s="1281">
        <v>0</v>
      </c>
      <c r="F133" s="1281">
        <v>0</v>
      </c>
      <c r="G133" s="1281">
        <v>0</v>
      </c>
      <c r="H133" s="1293">
        <v>0</v>
      </c>
      <c r="I133" s="1293">
        <v>0</v>
      </c>
    </row>
    <row r="134" spans="1:9">
      <c r="A134" s="1285" t="s">
        <v>742</v>
      </c>
      <c r="B134" s="1553" t="s">
        <v>931</v>
      </c>
      <c r="C134" s="1554"/>
      <c r="D134" s="1555"/>
      <c r="E134" s="1281">
        <v>0</v>
      </c>
      <c r="F134" s="1281">
        <v>0</v>
      </c>
      <c r="G134" s="1281">
        <v>0</v>
      </c>
      <c r="H134" s="1293">
        <v>0</v>
      </c>
      <c r="I134" s="1293">
        <v>0</v>
      </c>
    </row>
    <row r="135" spans="1:9" hidden="1">
      <c r="A135" s="1285"/>
      <c r="B135" s="1556" t="s">
        <v>932</v>
      </c>
      <c r="C135" s="1557"/>
      <c r="D135" s="1558"/>
      <c r="E135" s="1281">
        <v>0</v>
      </c>
      <c r="F135" s="1281">
        <v>0</v>
      </c>
      <c r="G135" s="1281">
        <v>0</v>
      </c>
      <c r="H135" s="1378"/>
      <c r="I135" s="1378"/>
    </row>
    <row r="136" spans="1:9">
      <c r="A136" s="1285" t="s">
        <v>933</v>
      </c>
      <c r="B136" s="1553" t="s">
        <v>934</v>
      </c>
      <c r="C136" s="1554"/>
      <c r="D136" s="1555"/>
      <c r="E136" s="1283">
        <f>E77+E100+E130+E131+E132+E133+E134</f>
        <v>1824.02</v>
      </c>
      <c r="F136" s="1283">
        <f t="shared" ref="F136:I136" si="0">F77+F100+F130+F131+F132+F133+F134</f>
        <v>2727.25</v>
      </c>
      <c r="G136" s="1283">
        <f t="shared" si="0"/>
        <v>2902.48</v>
      </c>
      <c r="H136" s="1283">
        <f t="shared" si="0"/>
        <v>3018.48</v>
      </c>
      <c r="I136" s="1283">
        <f t="shared" si="0"/>
        <v>3139.21</v>
      </c>
    </row>
    <row r="137" spans="1:9">
      <c r="A137" s="1518" t="s">
        <v>935</v>
      </c>
      <c r="B137" s="1518"/>
      <c r="C137" s="1518"/>
      <c r="D137" s="1518"/>
      <c r="E137" s="1518"/>
      <c r="F137" s="1518"/>
      <c r="G137" s="1518"/>
    </row>
    <row r="138" spans="1:9">
      <c r="A138" s="1540" t="s">
        <v>80</v>
      </c>
      <c r="B138" s="1509" t="s">
        <v>800</v>
      </c>
      <c r="C138" s="1509"/>
      <c r="D138" s="1509"/>
      <c r="E138" s="1543" t="s">
        <v>936</v>
      </c>
      <c r="F138" s="1537" t="s">
        <v>937</v>
      </c>
      <c r="G138" s="1546"/>
      <c r="H138" s="1275"/>
      <c r="I138" s="1275"/>
    </row>
    <row r="139" spans="1:9">
      <c r="A139" s="1541"/>
      <c r="B139" s="1509"/>
      <c r="C139" s="1509"/>
      <c r="D139" s="1509"/>
      <c r="E139" s="1544"/>
      <c r="F139" s="1547"/>
      <c r="G139" s="1548"/>
      <c r="H139" s="1275"/>
      <c r="I139" s="1275"/>
    </row>
    <row r="140" spans="1:9" ht="9.75" customHeight="1">
      <c r="A140" s="1541"/>
      <c r="B140" s="1509"/>
      <c r="C140" s="1509"/>
      <c r="D140" s="1509"/>
      <c r="E140" s="1544"/>
      <c r="F140" s="1547"/>
      <c r="G140" s="1548"/>
      <c r="H140" s="1275"/>
      <c r="I140" s="1275"/>
    </row>
    <row r="141" spans="1:9" ht="7.7" hidden="1" customHeight="1">
      <c r="A141" s="1542"/>
      <c r="B141" s="1509"/>
      <c r="C141" s="1509"/>
      <c r="D141" s="1509"/>
      <c r="E141" s="1545"/>
      <c r="F141" s="1549"/>
      <c r="G141" s="1550"/>
      <c r="H141" s="1275"/>
      <c r="I141" s="1275"/>
    </row>
    <row r="142" spans="1:9" ht="36" customHeight="1">
      <c r="A142" s="1273" t="s">
        <v>89</v>
      </c>
      <c r="B142" s="1510" t="s">
        <v>938</v>
      </c>
      <c r="C142" s="1511"/>
      <c r="D142" s="1512"/>
      <c r="E142" s="1288">
        <v>43466</v>
      </c>
      <c r="F142" s="1551">
        <v>45291</v>
      </c>
      <c r="G142" s="1552"/>
      <c r="H142" s="1275"/>
      <c r="I142" s="1275"/>
    </row>
    <row r="143" spans="1:9" ht="18.75" hidden="1" customHeight="1">
      <c r="A143" s="1273" t="s">
        <v>90</v>
      </c>
      <c r="B143" s="1517"/>
      <c r="C143" s="1517"/>
      <c r="D143" s="1517"/>
      <c r="E143" s="1271"/>
      <c r="F143" s="1521"/>
      <c r="G143" s="1533"/>
      <c r="H143" s="1275"/>
      <c r="I143" s="1275"/>
    </row>
    <row r="144" spans="1:9" ht="12" hidden="1" customHeight="1">
      <c r="A144" s="1289" t="s">
        <v>805</v>
      </c>
      <c r="B144" s="1534" t="s">
        <v>805</v>
      </c>
      <c r="C144" s="1535"/>
      <c r="D144" s="1536"/>
      <c r="E144" s="1290"/>
      <c r="F144" s="1537"/>
      <c r="G144" s="1538"/>
      <c r="H144" s="1275"/>
      <c r="I144" s="1275"/>
    </row>
    <row r="145" spans="1:9" ht="39" customHeight="1">
      <c r="A145" s="1539" t="s">
        <v>939</v>
      </c>
      <c r="B145" s="1539"/>
      <c r="C145" s="1539"/>
      <c r="D145" s="1539"/>
      <c r="E145" s="1539"/>
      <c r="F145" s="1539"/>
      <c r="G145" s="1539"/>
    </row>
    <row r="146" spans="1:9">
      <c r="A146" s="1523" t="s">
        <v>940</v>
      </c>
      <c r="B146" s="1523"/>
      <c r="C146" s="1523"/>
      <c r="D146" s="1523"/>
      <c r="E146" s="1523"/>
      <c r="F146" s="1523"/>
      <c r="G146" s="1523"/>
      <c r="H146" s="1275"/>
      <c r="I146" s="1275"/>
    </row>
    <row r="147" spans="1:9" ht="13.9" customHeight="1">
      <c r="A147" s="1524" t="s">
        <v>80</v>
      </c>
      <c r="B147" s="1509" t="s">
        <v>941</v>
      </c>
      <c r="C147" s="1509"/>
      <c r="D147" s="1509"/>
      <c r="E147" s="1530" t="s">
        <v>811</v>
      </c>
      <c r="F147" s="1525"/>
      <c r="G147" s="1525"/>
      <c r="H147" s="1531"/>
      <c r="I147" s="1532"/>
    </row>
    <row r="148" spans="1:9">
      <c r="A148" s="1524"/>
      <c r="B148" s="1509"/>
      <c r="C148" s="1509"/>
      <c r="D148" s="1509"/>
      <c r="E148" s="1354" t="str">
        <f>E74</f>
        <v>2019 год</v>
      </c>
      <c r="F148" s="1354" t="s">
        <v>437</v>
      </c>
      <c r="G148" s="1354" t="s">
        <v>438</v>
      </c>
      <c r="H148" s="1374" t="s">
        <v>991</v>
      </c>
      <c r="I148" s="1374" t="s">
        <v>992</v>
      </c>
    </row>
    <row r="149" spans="1:9" ht="29.25" customHeight="1">
      <c r="A149" s="1270" t="s">
        <v>89</v>
      </c>
      <c r="B149" s="1510" t="s">
        <v>942</v>
      </c>
      <c r="C149" s="1511"/>
      <c r="D149" s="1512"/>
      <c r="E149" s="1271" t="s">
        <v>725</v>
      </c>
      <c r="F149" s="1271" t="s">
        <v>725</v>
      </c>
      <c r="G149" s="1271" t="s">
        <v>725</v>
      </c>
      <c r="H149" s="1353" t="s">
        <v>725</v>
      </c>
      <c r="I149" s="1353" t="s">
        <v>725</v>
      </c>
    </row>
    <row r="150" spans="1:9" ht="27.75" customHeight="1">
      <c r="A150" s="1270" t="s">
        <v>90</v>
      </c>
      <c r="B150" s="1510" t="s">
        <v>943</v>
      </c>
      <c r="C150" s="1511"/>
      <c r="D150" s="1512"/>
      <c r="E150" s="1271" t="s">
        <v>725</v>
      </c>
      <c r="F150" s="1271" t="s">
        <v>725</v>
      </c>
      <c r="G150" s="1271" t="s">
        <v>725</v>
      </c>
      <c r="H150" s="1353" t="s">
        <v>725</v>
      </c>
      <c r="I150" s="1353" t="s">
        <v>725</v>
      </c>
    </row>
    <row r="151" spans="1:9">
      <c r="A151" s="1529" t="s">
        <v>944</v>
      </c>
      <c r="B151" s="1529"/>
      <c r="C151" s="1529"/>
      <c r="D151" s="1529"/>
      <c r="E151" s="1529"/>
      <c r="F151" s="1529"/>
      <c r="G151" s="1529"/>
      <c r="H151" s="1275"/>
      <c r="I151" s="1275"/>
    </row>
    <row r="152" spans="1:9" ht="13.9" customHeight="1">
      <c r="A152" s="1524" t="s">
        <v>80</v>
      </c>
      <c r="B152" s="1509" t="s">
        <v>941</v>
      </c>
      <c r="C152" s="1509"/>
      <c r="D152" s="1509"/>
      <c r="E152" s="1530" t="s">
        <v>811</v>
      </c>
      <c r="F152" s="1525"/>
      <c r="G152" s="1525"/>
      <c r="H152" s="1531"/>
      <c r="I152" s="1532"/>
    </row>
    <row r="153" spans="1:9">
      <c r="A153" s="1524"/>
      <c r="B153" s="1509"/>
      <c r="C153" s="1509"/>
      <c r="D153" s="1509"/>
      <c r="E153" s="1354" t="s">
        <v>436</v>
      </c>
      <c r="F153" s="1354" t="s">
        <v>437</v>
      </c>
      <c r="G153" s="1354" t="s">
        <v>438</v>
      </c>
      <c r="H153" s="1374" t="s">
        <v>991</v>
      </c>
      <c r="I153" s="1374" t="s">
        <v>992</v>
      </c>
    </row>
    <row r="154" spans="1:9" ht="72.599999999999994" customHeight="1">
      <c r="A154" s="1270" t="s">
        <v>89</v>
      </c>
      <c r="B154" s="1510" t="s">
        <v>945</v>
      </c>
      <c r="C154" s="1511"/>
      <c r="D154" s="1512"/>
      <c r="E154" s="1271" t="s">
        <v>733</v>
      </c>
      <c r="F154" s="1271" t="str">
        <f>E154</f>
        <v>-</v>
      </c>
      <c r="G154" s="1271" t="str">
        <f>F154</f>
        <v>-</v>
      </c>
      <c r="H154" s="1353" t="str">
        <f>G154</f>
        <v>-</v>
      </c>
      <c r="I154" s="1353" t="str">
        <f>H154</f>
        <v>-</v>
      </c>
    </row>
    <row r="155" spans="1:9">
      <c r="A155" s="1529" t="s">
        <v>946</v>
      </c>
      <c r="B155" s="1529"/>
      <c r="C155" s="1529"/>
      <c r="D155" s="1529"/>
      <c r="E155" s="1529"/>
      <c r="F155" s="1529"/>
      <c r="G155" s="1529"/>
    </row>
    <row r="156" spans="1:9" ht="15.75">
      <c r="A156" s="1524" t="s">
        <v>80</v>
      </c>
      <c r="B156" s="1509" t="s">
        <v>941</v>
      </c>
      <c r="C156" s="1509"/>
      <c r="D156" s="1509"/>
      <c r="E156" s="1530" t="s">
        <v>811</v>
      </c>
      <c r="F156" s="1525"/>
      <c r="G156" s="1525"/>
      <c r="H156" s="1531"/>
      <c r="I156" s="1532"/>
    </row>
    <row r="157" spans="1:9">
      <c r="A157" s="1524"/>
      <c r="B157" s="1509"/>
      <c r="C157" s="1509"/>
      <c r="D157" s="1509"/>
      <c r="E157" s="1354" t="s">
        <v>436</v>
      </c>
      <c r="F157" s="1354" t="s">
        <v>437</v>
      </c>
      <c r="G157" s="1354" t="s">
        <v>438</v>
      </c>
      <c r="H157" s="1374" t="s">
        <v>991</v>
      </c>
      <c r="I157" s="1374" t="s">
        <v>992</v>
      </c>
    </row>
    <row r="158" spans="1:9" ht="28.9" customHeight="1">
      <c r="A158" s="1270" t="s">
        <v>89</v>
      </c>
      <c r="B158" s="1510" t="s">
        <v>947</v>
      </c>
      <c r="C158" s="1511"/>
      <c r="D158" s="1512"/>
      <c r="E158" s="1271">
        <v>0.3</v>
      </c>
      <c r="F158" s="1271">
        <f t="shared" ref="F158:I159" si="1">E158</f>
        <v>0.3</v>
      </c>
      <c r="G158" s="1271">
        <f t="shared" si="1"/>
        <v>0.3</v>
      </c>
      <c r="H158" s="1353">
        <f t="shared" si="1"/>
        <v>0.3</v>
      </c>
      <c r="I158" s="1353">
        <f t="shared" si="1"/>
        <v>0.3</v>
      </c>
    </row>
    <row r="159" spans="1:9">
      <c r="A159" s="1270" t="s">
        <v>90</v>
      </c>
      <c r="B159" s="1513" t="s">
        <v>948</v>
      </c>
      <c r="C159" s="1513"/>
      <c r="D159" s="1513"/>
      <c r="E159" s="1271">
        <v>0.06</v>
      </c>
      <c r="F159" s="1271">
        <f t="shared" si="1"/>
        <v>0.06</v>
      </c>
      <c r="G159" s="1271">
        <f t="shared" si="1"/>
        <v>0.06</v>
      </c>
      <c r="H159" s="1353">
        <f t="shared" si="1"/>
        <v>0.06</v>
      </c>
      <c r="I159" s="1353">
        <f t="shared" si="1"/>
        <v>0.06</v>
      </c>
    </row>
    <row r="160" spans="1:9" ht="15.75" customHeight="1">
      <c r="A160" s="1526" t="s">
        <v>949</v>
      </c>
      <c r="B160" s="1526"/>
      <c r="C160" s="1526"/>
      <c r="D160" s="1526"/>
      <c r="E160" s="1526"/>
      <c r="F160" s="1526"/>
      <c r="G160" s="1269"/>
    </row>
    <row r="161" spans="1:9">
      <c r="A161" s="1270" t="s">
        <v>80</v>
      </c>
      <c r="B161" s="1509" t="s">
        <v>950</v>
      </c>
      <c r="C161" s="1509"/>
      <c r="D161" s="1509"/>
      <c r="E161" s="1354" t="s">
        <v>436</v>
      </c>
      <c r="F161" s="1354" t="s">
        <v>437</v>
      </c>
      <c r="G161" s="1354" t="s">
        <v>438</v>
      </c>
      <c r="H161" s="1374" t="s">
        <v>991</v>
      </c>
      <c r="I161" s="1374" t="s">
        <v>992</v>
      </c>
    </row>
    <row r="162" spans="1:9" ht="12" customHeight="1">
      <c r="A162" s="1270"/>
      <c r="B162" s="1527" t="s">
        <v>951</v>
      </c>
      <c r="C162" s="1527"/>
      <c r="D162" s="1527"/>
      <c r="E162" s="1276"/>
      <c r="F162" s="1281"/>
      <c r="G162" s="1376"/>
      <c r="H162" s="1372"/>
      <c r="I162" s="1372"/>
    </row>
    <row r="163" spans="1:9" hidden="1">
      <c r="A163" s="1270">
        <v>1</v>
      </c>
      <c r="B163" s="1519"/>
      <c r="C163" s="1520"/>
      <c r="D163" s="1528"/>
      <c r="E163" s="1291"/>
      <c r="F163" s="1281"/>
      <c r="G163" s="1376"/>
      <c r="H163" s="1372"/>
      <c r="I163" s="1372"/>
    </row>
    <row r="164" spans="1:9" hidden="1">
      <c r="A164" s="1270" t="s">
        <v>781</v>
      </c>
      <c r="B164" s="1509" t="s">
        <v>805</v>
      </c>
      <c r="C164" s="1509"/>
      <c r="D164" s="1509"/>
      <c r="E164" s="1292"/>
      <c r="F164" s="1281"/>
      <c r="G164" s="1376"/>
      <c r="H164" s="1372"/>
      <c r="I164" s="1372"/>
    </row>
    <row r="165" spans="1:9" hidden="1">
      <c r="A165" s="1270" t="s">
        <v>805</v>
      </c>
      <c r="B165" s="1509" t="s">
        <v>805</v>
      </c>
      <c r="C165" s="1509"/>
      <c r="D165" s="1509"/>
      <c r="E165" s="1276"/>
      <c r="F165" s="1281"/>
      <c r="G165" s="1376"/>
      <c r="H165" s="1372"/>
      <c r="I165" s="1372"/>
    </row>
    <row r="166" spans="1:9" hidden="1">
      <c r="A166" s="1523" t="s">
        <v>940</v>
      </c>
      <c r="B166" s="1523"/>
      <c r="C166" s="1523"/>
      <c r="D166" s="1523"/>
      <c r="E166" s="1523"/>
      <c r="F166" s="1523"/>
      <c r="G166" s="1523"/>
      <c r="H166" s="1372"/>
      <c r="I166" s="1372"/>
    </row>
    <row r="167" spans="1:9" hidden="1">
      <c r="A167" s="1524" t="s">
        <v>80</v>
      </c>
      <c r="B167" s="1509" t="s">
        <v>941</v>
      </c>
      <c r="C167" s="1509"/>
      <c r="D167" s="1509"/>
      <c r="E167" s="1519" t="s">
        <v>811</v>
      </c>
      <c r="F167" s="1520"/>
      <c r="G167" s="1525"/>
      <c r="H167" s="1372"/>
      <c r="I167" s="1372"/>
    </row>
    <row r="168" spans="1:9" hidden="1">
      <c r="A168" s="1524"/>
      <c r="B168" s="1509"/>
      <c r="C168" s="1509"/>
      <c r="D168" s="1509"/>
      <c r="E168" s="1276">
        <f>E94</f>
        <v>0</v>
      </c>
      <c r="F168" s="1276" t="s">
        <v>434</v>
      </c>
      <c r="G168" s="1375" t="s">
        <v>435</v>
      </c>
      <c r="H168" s="1372"/>
      <c r="I168" s="1372"/>
    </row>
    <row r="169" spans="1:9" ht="31.5" customHeight="1">
      <c r="A169" s="1270" t="s">
        <v>89</v>
      </c>
      <c r="B169" s="1510" t="s">
        <v>942</v>
      </c>
      <c r="C169" s="1511"/>
      <c r="D169" s="1512"/>
      <c r="E169" s="1271" t="s">
        <v>725</v>
      </c>
      <c r="F169" s="1271" t="s">
        <v>725</v>
      </c>
      <c r="G169" s="1377" t="s">
        <v>725</v>
      </c>
      <c r="H169" s="1353" t="s">
        <v>725</v>
      </c>
      <c r="I169" s="1353" t="s">
        <v>725</v>
      </c>
    </row>
    <row r="170" spans="1:9" ht="24.75" customHeight="1">
      <c r="A170" s="1270" t="s">
        <v>90</v>
      </c>
      <c r="B170" s="1510" t="s">
        <v>943</v>
      </c>
      <c r="C170" s="1511"/>
      <c r="D170" s="1512"/>
      <c r="E170" s="1271" t="s">
        <v>725</v>
      </c>
      <c r="F170" s="1271" t="s">
        <v>725</v>
      </c>
      <c r="G170" s="1377" t="s">
        <v>725</v>
      </c>
      <c r="H170" s="1353" t="s">
        <v>725</v>
      </c>
      <c r="I170" s="1353" t="s">
        <v>725</v>
      </c>
    </row>
    <row r="171" spans="1:9" ht="46.5" customHeight="1">
      <c r="A171" s="1270" t="s">
        <v>91</v>
      </c>
      <c r="B171" s="1510" t="s">
        <v>945</v>
      </c>
      <c r="C171" s="1511"/>
      <c r="D171" s="1512"/>
      <c r="E171" s="1271" t="s">
        <v>725</v>
      </c>
      <c r="F171" s="1271" t="s">
        <v>725</v>
      </c>
      <c r="G171" s="1377" t="s">
        <v>725</v>
      </c>
      <c r="H171" s="1353" t="s">
        <v>725</v>
      </c>
      <c r="I171" s="1353" t="s">
        <v>725</v>
      </c>
    </row>
    <row r="172" spans="1:9">
      <c r="A172" s="1270" t="s">
        <v>92</v>
      </c>
      <c r="B172" s="1510" t="s">
        <v>947</v>
      </c>
      <c r="C172" s="1511"/>
      <c r="D172" s="1512"/>
      <c r="E172" s="1271">
        <v>0.3</v>
      </c>
      <c r="F172" s="1271">
        <f t="shared" ref="F172:I173" si="2">E172</f>
        <v>0.3</v>
      </c>
      <c r="G172" s="1377">
        <f t="shared" si="2"/>
        <v>0.3</v>
      </c>
      <c r="H172" s="1353">
        <f t="shared" si="2"/>
        <v>0.3</v>
      </c>
      <c r="I172" s="1353">
        <f t="shared" si="2"/>
        <v>0.3</v>
      </c>
    </row>
    <row r="173" spans="1:9">
      <c r="A173" s="1270" t="s">
        <v>737</v>
      </c>
      <c r="B173" s="1513" t="s">
        <v>948</v>
      </c>
      <c r="C173" s="1513"/>
      <c r="D173" s="1513"/>
      <c r="E173" s="1271">
        <v>0.06</v>
      </c>
      <c r="F173" s="1271">
        <f t="shared" si="2"/>
        <v>0.06</v>
      </c>
      <c r="G173" s="1377">
        <f t="shared" si="2"/>
        <v>0.06</v>
      </c>
      <c r="H173" s="1353">
        <f t="shared" si="2"/>
        <v>0.06</v>
      </c>
      <c r="I173" s="1353">
        <f t="shared" si="2"/>
        <v>0.06</v>
      </c>
    </row>
    <row r="174" spans="1:9">
      <c r="A174" s="1270" t="s">
        <v>742</v>
      </c>
      <c r="B174" s="1514" t="s">
        <v>952</v>
      </c>
      <c r="C174" s="1515"/>
      <c r="D174" s="1516"/>
      <c r="E174" s="1293">
        <f>E136</f>
        <v>1824.02</v>
      </c>
      <c r="F174" s="1293">
        <f t="shared" ref="F174:I174" si="3">F136</f>
        <v>2727.25</v>
      </c>
      <c r="G174" s="1293">
        <f t="shared" si="3"/>
        <v>2902.48</v>
      </c>
      <c r="H174" s="1293">
        <f t="shared" si="3"/>
        <v>3018.48</v>
      </c>
      <c r="I174" s="1293">
        <f t="shared" si="3"/>
        <v>3139.21</v>
      </c>
    </row>
    <row r="175" spans="1:9" ht="16.7" customHeight="1">
      <c r="A175" s="1508" t="s">
        <v>953</v>
      </c>
      <c r="B175" s="1508"/>
      <c r="C175" s="1508"/>
      <c r="D175" s="1508"/>
      <c r="E175" s="1508"/>
      <c r="F175" s="1508"/>
      <c r="G175" s="1508"/>
    </row>
    <row r="176" spans="1:9" ht="96" customHeight="1">
      <c r="A176" s="1270" t="s">
        <v>80</v>
      </c>
      <c r="B176" s="1509" t="s">
        <v>954</v>
      </c>
      <c r="C176" s="1509"/>
      <c r="D176" s="1509"/>
      <c r="E176" s="1276" t="s">
        <v>149</v>
      </c>
      <c r="F176" s="1276" t="s">
        <v>993</v>
      </c>
      <c r="G176" s="1276" t="s">
        <v>994</v>
      </c>
      <c r="H176" s="1275"/>
      <c r="I176" s="1275"/>
    </row>
    <row r="177" spans="1:11">
      <c r="A177" s="1270" t="s">
        <v>89</v>
      </c>
      <c r="B177" s="1509" t="s">
        <v>951</v>
      </c>
      <c r="C177" s="1509"/>
      <c r="D177" s="1509"/>
      <c r="E177" s="1276"/>
      <c r="F177" s="1276"/>
      <c r="G177" s="1276"/>
      <c r="H177" s="1275"/>
      <c r="I177" s="1275"/>
    </row>
    <row r="178" spans="1:11" ht="35.25" customHeight="1">
      <c r="A178" s="1270"/>
      <c r="B178" s="1509" t="s">
        <v>955</v>
      </c>
      <c r="C178" s="1509"/>
      <c r="D178" s="1509"/>
      <c r="E178" s="1276" t="s">
        <v>733</v>
      </c>
      <c r="F178" s="1276" t="s">
        <v>733</v>
      </c>
      <c r="G178" s="1276" t="s">
        <v>733</v>
      </c>
      <c r="H178" s="1275"/>
      <c r="I178" s="1275"/>
    </row>
    <row r="179" spans="1:11" hidden="1">
      <c r="A179" s="1270" t="s">
        <v>781</v>
      </c>
      <c r="B179" s="1509" t="s">
        <v>805</v>
      </c>
      <c r="C179" s="1509"/>
      <c r="D179" s="1509"/>
      <c r="E179" s="1276"/>
      <c r="F179" s="1276" t="s">
        <v>733</v>
      </c>
      <c r="G179" s="1276" t="s">
        <v>733</v>
      </c>
      <c r="H179" s="1275"/>
      <c r="I179" s="1275"/>
    </row>
    <row r="180" spans="1:11" hidden="1">
      <c r="A180" s="1270" t="s">
        <v>805</v>
      </c>
      <c r="B180" s="1509" t="s">
        <v>805</v>
      </c>
      <c r="C180" s="1509"/>
      <c r="D180" s="1509"/>
      <c r="E180" s="1276"/>
      <c r="F180" s="1276" t="s">
        <v>733</v>
      </c>
      <c r="G180" s="1276" t="s">
        <v>733</v>
      </c>
      <c r="H180" s="1275"/>
      <c r="I180" s="1275"/>
    </row>
    <row r="181" spans="1:11">
      <c r="A181" s="1270" t="s">
        <v>90</v>
      </c>
      <c r="B181" s="1509" t="s">
        <v>956</v>
      </c>
      <c r="C181" s="1509"/>
      <c r="D181" s="1509"/>
      <c r="E181" s="1260"/>
      <c r="F181" s="1276"/>
      <c r="G181" s="1276"/>
      <c r="H181" s="1275"/>
      <c r="I181" s="1275"/>
    </row>
    <row r="182" spans="1:11">
      <c r="A182" s="1270"/>
      <c r="B182" s="1509" t="s">
        <v>957</v>
      </c>
      <c r="C182" s="1509"/>
      <c r="D182" s="1509"/>
      <c r="E182" s="1276" t="s">
        <v>21</v>
      </c>
      <c r="F182" s="1276" t="s">
        <v>733</v>
      </c>
      <c r="G182" s="1276" t="s">
        <v>733</v>
      </c>
      <c r="H182" s="1275"/>
      <c r="I182" s="1275"/>
    </row>
    <row r="183" spans="1:11" ht="19.350000000000001" customHeight="1">
      <c r="A183" s="1518" t="s">
        <v>958</v>
      </c>
      <c r="B183" s="1518"/>
      <c r="C183" s="1518"/>
      <c r="D183" s="1518"/>
      <c r="E183" s="1518"/>
      <c r="F183" s="1518"/>
      <c r="G183" s="1269"/>
    </row>
    <row r="184" spans="1:11" ht="15" customHeight="1">
      <c r="A184" s="1270" t="s">
        <v>80</v>
      </c>
      <c r="B184" s="1519" t="s">
        <v>800</v>
      </c>
      <c r="C184" s="1520"/>
      <c r="D184" s="1520"/>
      <c r="E184" s="1509" t="s">
        <v>959</v>
      </c>
      <c r="F184" s="1509"/>
      <c r="G184" s="1509"/>
      <c r="H184" s="1275"/>
      <c r="I184" s="1275"/>
      <c r="J184" s="1275"/>
    </row>
    <row r="185" spans="1:11">
      <c r="A185" s="1270" t="s">
        <v>89</v>
      </c>
      <c r="B185" s="1521" t="s">
        <v>733</v>
      </c>
      <c r="C185" s="1522"/>
      <c r="D185" s="1522"/>
      <c r="E185" s="1271" t="s">
        <v>733</v>
      </c>
      <c r="F185" s="1271" t="s">
        <v>725</v>
      </c>
      <c r="G185" s="1271" t="s">
        <v>733</v>
      </c>
      <c r="H185" s="1258"/>
      <c r="I185" s="1275"/>
      <c r="J185" s="1275"/>
      <c r="K185" s="1275"/>
    </row>
    <row r="186" spans="1:11" hidden="1">
      <c r="A186" s="1270" t="s">
        <v>90</v>
      </c>
      <c r="B186" s="1517" t="s">
        <v>805</v>
      </c>
      <c r="C186" s="1517"/>
      <c r="D186" s="1517"/>
      <c r="E186" s="1517"/>
      <c r="F186" s="1517"/>
      <c r="G186" s="1517"/>
      <c r="H186" s="1258"/>
      <c r="I186" s="1275"/>
      <c r="J186" s="1275"/>
      <c r="K186" s="1275"/>
    </row>
    <row r="187" spans="1:11" hidden="1">
      <c r="A187" s="1273" t="s">
        <v>805</v>
      </c>
      <c r="B187" s="1517" t="s">
        <v>960</v>
      </c>
      <c r="C187" s="1517"/>
      <c r="D187" s="1517"/>
      <c r="E187" s="1517"/>
      <c r="F187" s="1517"/>
      <c r="G187" s="1517"/>
      <c r="H187" s="1258"/>
      <c r="I187" s="1275"/>
      <c r="J187" s="1275"/>
      <c r="K187" s="1275"/>
    </row>
    <row r="188" spans="1:11" ht="17.25">
      <c r="A188" s="1294"/>
    </row>
    <row r="196" spans="3:7">
      <c r="C196" s="1260"/>
      <c r="D196" s="1260"/>
      <c r="E196" s="1260"/>
      <c r="F196" s="1260"/>
      <c r="G196" s="1260"/>
    </row>
    <row r="197" spans="3:7">
      <c r="C197" s="1260"/>
      <c r="D197" s="1260"/>
      <c r="E197" s="1260"/>
      <c r="F197" s="1260"/>
      <c r="G197" s="1260"/>
    </row>
    <row r="198" spans="3:7">
      <c r="C198" s="1260"/>
      <c r="D198" s="1260"/>
      <c r="E198" s="1260"/>
      <c r="F198" s="1260"/>
      <c r="G198" s="1260"/>
    </row>
  </sheetData>
  <mergeCells count="219">
    <mergeCell ref="A1:C1"/>
    <mergeCell ref="A2:C3"/>
    <mergeCell ref="A5:C5"/>
    <mergeCell ref="A6:F6"/>
    <mergeCell ref="A7:F7"/>
    <mergeCell ref="A15:B15"/>
    <mergeCell ref="C15:G15"/>
    <mergeCell ref="A16:B16"/>
    <mergeCell ref="C16:G16"/>
    <mergeCell ref="E1:I1"/>
    <mergeCell ref="A17:B17"/>
    <mergeCell ref="C17:G17"/>
    <mergeCell ref="A9:F9"/>
    <mergeCell ref="A10:F10"/>
    <mergeCell ref="A11:F11"/>
    <mergeCell ref="A13:F13"/>
    <mergeCell ref="A14:B14"/>
    <mergeCell ref="C14:G14"/>
    <mergeCell ref="A18:G18"/>
    <mergeCell ref="A19:A24"/>
    <mergeCell ref="B19:B24"/>
    <mergeCell ref="C19:C24"/>
    <mergeCell ref="D19:D24"/>
    <mergeCell ref="E19:G22"/>
    <mergeCell ref="E23:E24"/>
    <mergeCell ref="F23:F24"/>
    <mergeCell ref="G23:G24"/>
    <mergeCell ref="G29:G30"/>
    <mergeCell ref="A29:A30"/>
    <mergeCell ref="B29:B30"/>
    <mergeCell ref="C29:C30"/>
    <mergeCell ref="D29:D30"/>
    <mergeCell ref="E29:E30"/>
    <mergeCell ref="F29:F30"/>
    <mergeCell ref="A31:G31"/>
    <mergeCell ref="A32:A37"/>
    <mergeCell ref="B32:B37"/>
    <mergeCell ref="C32:C37"/>
    <mergeCell ref="D32:D37"/>
    <mergeCell ref="E32:G35"/>
    <mergeCell ref="E36:E37"/>
    <mergeCell ref="F36:F37"/>
    <mergeCell ref="G36:G37"/>
    <mergeCell ref="A50:A51"/>
    <mergeCell ref="A52:A53"/>
    <mergeCell ref="B52:B53"/>
    <mergeCell ref="C52:C53"/>
    <mergeCell ref="D52:D53"/>
    <mergeCell ref="E52:E53"/>
    <mergeCell ref="G42:G43"/>
    <mergeCell ref="A44:G44"/>
    <mergeCell ref="A45:A49"/>
    <mergeCell ref="B45:B49"/>
    <mergeCell ref="C45:C49"/>
    <mergeCell ref="D45:D49"/>
    <mergeCell ref="E45:G47"/>
    <mergeCell ref="E48:E49"/>
    <mergeCell ref="F48:F49"/>
    <mergeCell ref="G48:G49"/>
    <mergeCell ref="A42:A43"/>
    <mergeCell ref="B42:B43"/>
    <mergeCell ref="C42:C43"/>
    <mergeCell ref="D42:D43"/>
    <mergeCell ref="E42:E43"/>
    <mergeCell ref="F42:F43"/>
    <mergeCell ref="F52:F53"/>
    <mergeCell ref="G52:G53"/>
    <mergeCell ref="A56:A57"/>
    <mergeCell ref="B56:B57"/>
    <mergeCell ref="C56:C57"/>
    <mergeCell ref="D56:D57"/>
    <mergeCell ref="E56:E57"/>
    <mergeCell ref="F56:F57"/>
    <mergeCell ref="G56:G57"/>
    <mergeCell ref="B63:D63"/>
    <mergeCell ref="B64:D64"/>
    <mergeCell ref="B65:D65"/>
    <mergeCell ref="B66:D66"/>
    <mergeCell ref="B67:D67"/>
    <mergeCell ref="B68:D68"/>
    <mergeCell ref="A58:G58"/>
    <mergeCell ref="A59:A60"/>
    <mergeCell ref="B59:D60"/>
    <mergeCell ref="B61:D61"/>
    <mergeCell ref="B62:D62"/>
    <mergeCell ref="E59:I59"/>
    <mergeCell ref="B69:D69"/>
    <mergeCell ref="B70:D70"/>
    <mergeCell ref="B71:D71"/>
    <mergeCell ref="A72:G72"/>
    <mergeCell ref="A73:A76"/>
    <mergeCell ref="B73:D76"/>
    <mergeCell ref="E75:E76"/>
    <mergeCell ref="F75:F76"/>
    <mergeCell ref="G75:G76"/>
    <mergeCell ref="E73:I73"/>
    <mergeCell ref="H75:H76"/>
    <mergeCell ref="I75:I76"/>
    <mergeCell ref="B83:D83"/>
    <mergeCell ref="B84:D84"/>
    <mergeCell ref="B85:D85"/>
    <mergeCell ref="B86:D86"/>
    <mergeCell ref="B87:D87"/>
    <mergeCell ref="B88:D88"/>
    <mergeCell ref="B77:D77"/>
    <mergeCell ref="B78:D78"/>
    <mergeCell ref="B79:D79"/>
    <mergeCell ref="B80:D80"/>
    <mergeCell ref="B81:D81"/>
    <mergeCell ref="B82:D82"/>
    <mergeCell ref="B95:D95"/>
    <mergeCell ref="B96:D96"/>
    <mergeCell ref="B97:D97"/>
    <mergeCell ref="B98:D98"/>
    <mergeCell ref="B99:D99"/>
    <mergeCell ref="B100:D100"/>
    <mergeCell ref="B89:D89"/>
    <mergeCell ref="B90:D90"/>
    <mergeCell ref="B91:D91"/>
    <mergeCell ref="B92:D92"/>
    <mergeCell ref="B93:D93"/>
    <mergeCell ref="B94:D94"/>
    <mergeCell ref="B107:D107"/>
    <mergeCell ref="B108:D108"/>
    <mergeCell ref="B109:D109"/>
    <mergeCell ref="B110:D110"/>
    <mergeCell ref="B111:D111"/>
    <mergeCell ref="B112:D112"/>
    <mergeCell ref="B101:D101"/>
    <mergeCell ref="B102:D102"/>
    <mergeCell ref="B103:D103"/>
    <mergeCell ref="B104:D104"/>
    <mergeCell ref="B105:D105"/>
    <mergeCell ref="B106:D106"/>
    <mergeCell ref="B119:D119"/>
    <mergeCell ref="B120:D120"/>
    <mergeCell ref="B121:D121"/>
    <mergeCell ref="B122:D122"/>
    <mergeCell ref="B123:D123"/>
    <mergeCell ref="B124:D124"/>
    <mergeCell ref="B113:D113"/>
    <mergeCell ref="B114:D114"/>
    <mergeCell ref="B115:D115"/>
    <mergeCell ref="B116:D116"/>
    <mergeCell ref="B117:D117"/>
    <mergeCell ref="B118:D118"/>
    <mergeCell ref="B131:D131"/>
    <mergeCell ref="B132:D132"/>
    <mergeCell ref="B133:D133"/>
    <mergeCell ref="B134:D134"/>
    <mergeCell ref="B135:D135"/>
    <mergeCell ref="B136:D136"/>
    <mergeCell ref="B125:D125"/>
    <mergeCell ref="B126:D126"/>
    <mergeCell ref="B127:D127"/>
    <mergeCell ref="B128:D128"/>
    <mergeCell ref="B129:D129"/>
    <mergeCell ref="B130:D130"/>
    <mergeCell ref="B143:D143"/>
    <mergeCell ref="F143:G143"/>
    <mergeCell ref="B144:D144"/>
    <mergeCell ref="F144:G144"/>
    <mergeCell ref="A145:G145"/>
    <mergeCell ref="A146:G146"/>
    <mergeCell ref="A137:G137"/>
    <mergeCell ref="A138:A141"/>
    <mergeCell ref="B138:D141"/>
    <mergeCell ref="E138:E141"/>
    <mergeCell ref="F138:G141"/>
    <mergeCell ref="B142:D142"/>
    <mergeCell ref="F142:G142"/>
    <mergeCell ref="A152:A153"/>
    <mergeCell ref="B152:D153"/>
    <mergeCell ref="B154:D154"/>
    <mergeCell ref="A155:G155"/>
    <mergeCell ref="A156:A157"/>
    <mergeCell ref="B156:D157"/>
    <mergeCell ref="A147:A148"/>
    <mergeCell ref="B147:D148"/>
    <mergeCell ref="B149:D149"/>
    <mergeCell ref="B150:D150"/>
    <mergeCell ref="A151:G151"/>
    <mergeCell ref="E147:I147"/>
    <mergeCell ref="E152:I152"/>
    <mergeCell ref="E156:I156"/>
    <mergeCell ref="B164:D164"/>
    <mergeCell ref="B165:D165"/>
    <mergeCell ref="A166:G166"/>
    <mergeCell ref="A167:A168"/>
    <mergeCell ref="B167:D168"/>
    <mergeCell ref="E167:G167"/>
    <mergeCell ref="B158:D158"/>
    <mergeCell ref="B159:D159"/>
    <mergeCell ref="A160:F160"/>
    <mergeCell ref="B161:D161"/>
    <mergeCell ref="B162:D162"/>
    <mergeCell ref="B163:D163"/>
    <mergeCell ref="B186:E186"/>
    <mergeCell ref="F186:G186"/>
    <mergeCell ref="B187:E187"/>
    <mergeCell ref="F187:G187"/>
    <mergeCell ref="B181:D181"/>
    <mergeCell ref="B182:D182"/>
    <mergeCell ref="A183:F183"/>
    <mergeCell ref="B184:D184"/>
    <mergeCell ref="E184:G184"/>
    <mergeCell ref="B185:D185"/>
    <mergeCell ref="A175:G175"/>
    <mergeCell ref="B176:D176"/>
    <mergeCell ref="B177:D177"/>
    <mergeCell ref="B178:D178"/>
    <mergeCell ref="B179:D179"/>
    <mergeCell ref="B180:D180"/>
    <mergeCell ref="B169:D169"/>
    <mergeCell ref="B170:D170"/>
    <mergeCell ref="B171:D171"/>
    <mergeCell ref="B172:D172"/>
    <mergeCell ref="B173:D173"/>
    <mergeCell ref="B174:D174"/>
  </mergeCells>
  <printOptions horizontalCentered="1"/>
  <pageMargins left="0.11811023622047245" right="0.11811023622047245" top="0.15748031496062992" bottom="0.15748031496062992" header="0.31496062992125984" footer="0.31496062992125984"/>
  <pageSetup paperSize="9" scale="44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13</vt:i4>
      </vt:variant>
    </vt:vector>
  </HeadingPairs>
  <TitlesOfParts>
    <vt:vector size="33" baseType="lpstr">
      <vt:lpstr>индексы</vt:lpstr>
      <vt:lpstr>Кальк. корр.2019 (ДИ)</vt:lpstr>
      <vt:lpstr>подконтрольные</vt:lpstr>
      <vt:lpstr>Тарифное меню_!! (2)</vt:lpstr>
      <vt:lpstr>Тарифное меню_!!</vt:lpstr>
      <vt:lpstr>Закрытый ГВС (2)</vt:lpstr>
      <vt:lpstr>Прил 2</vt:lpstr>
      <vt:lpstr>Прил 3</vt:lpstr>
      <vt:lpstr>Пр (2ГВС)</vt:lpstr>
      <vt:lpstr>пр3ГВС</vt:lpstr>
      <vt:lpstr>пр 4 (ГВС)</vt:lpstr>
      <vt:lpstr>пр5</vt:lpstr>
      <vt:lpstr>Пр (1ГВС)</vt:lpstr>
      <vt:lpstr>пр 2 к расп</vt:lpstr>
      <vt:lpstr>переменные</vt:lpstr>
      <vt:lpstr>учет итогов</vt:lpstr>
      <vt:lpstr>Лист1</vt:lpstr>
      <vt:lpstr>амортизация</vt:lpstr>
      <vt:lpstr>Лист4</vt:lpstr>
      <vt:lpstr>Закрытый ГВС</vt:lpstr>
      <vt:lpstr>'Кальк. корр.2019 (ДИ)'!Заголовки_для_печати</vt:lpstr>
      <vt:lpstr>индексы!Область_печати</vt:lpstr>
      <vt:lpstr>'Кальк. корр.2019 (ДИ)'!Область_печати</vt:lpstr>
      <vt:lpstr>'Пр (1ГВС)'!Область_печати</vt:lpstr>
      <vt:lpstr>'Пр (2ГВС)'!Область_печати</vt:lpstr>
      <vt:lpstr>'пр 2 к расп'!Область_печати</vt:lpstr>
      <vt:lpstr>'пр 4 (ГВС)'!Область_печати</vt:lpstr>
      <vt:lpstr>пр3ГВС!Область_печати</vt:lpstr>
      <vt:lpstr>пр5!Область_печати</vt:lpstr>
      <vt:lpstr>'Прил 2'!Область_печати</vt:lpstr>
      <vt:lpstr>'Тарифное меню_!!'!Область_печати</vt:lpstr>
      <vt:lpstr>'Тарифное меню_!! (2)'!Область_печати</vt:lpstr>
      <vt:lpstr>'учет итогов'!Область_печати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buh</dc:creator>
  <cp:lastModifiedBy>Баранова Е.О.</cp:lastModifiedBy>
  <cp:lastPrinted>2018-12-18T15:10:31Z</cp:lastPrinted>
  <dcterms:created xsi:type="dcterms:W3CDTF">2012-12-25T10:57:38Z</dcterms:created>
  <dcterms:modified xsi:type="dcterms:W3CDTF">2018-12-20T12:55:34Z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