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 1 к распоряжение " sheetId="3" r:id="rId1"/>
    <sheet name="прил 2 к распоряжению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MAIN" hidden="1">[6]ЦЕНА!#REF!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ccessDatabase" hidden="1">"C:\Мои документы\НоваяОборотка.mdb"</definedName>
    <definedName name="anscount" hidden="1">1</definedName>
    <definedName name="AS2DocOpenMode" hidden="1">"AS2DocumentEdit"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COMPANY">[7]Титульный!$F$14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hfyfyu" localSheetId="1" hidden="1">#REF!,#REF!,#REF!,P1_SCOPE_PER_PRT,P2_SCOPE_PER_PRT,P3_SCOPE_PER_PRT,P4_SCOPE_PER_PRT</definedName>
    <definedName name="fhfyfyu" hidden="1">#REF!,#REF!,#REF!,P1_SCOPE_PER_PRT,P2_SCOPE_PER_PRT,P3_SCOPE_PER_PRT,P4_SCOPE_PER_PRT</definedName>
    <definedName name="FORMID">[7]TSheet!$B$1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D">[7]Титульный!$A$1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_PERIOD_NAME" hidden="1">[8]XLR_NoRangeSheet!$C$6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[9]Лист1!$E$15:$I$16,[9]Лист1!$E$18:$I$20,[9]Лист1!$E$23:$I$23,[9]Лист1!$E$26:$I$26,[9]Лист1!$E$29:$I$29,[9]Лист1!$E$32:$I$32,[9]Лист1!$E$35:$I$35,[9]Лист1!$B$34,[9]Лист1!$B$37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localSheetId="1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[10]БДР!#REF!,[10]БДР!#REF!</definedName>
    <definedName name="Z_F9F3694A_8D99_11D6_96BF_00D0B7BD143A_.wvu.Rows" hidden="1">[10]БДР!#REF!,[10]БДР!#REF!</definedName>
    <definedName name="Балимела" localSheetId="1" hidden="1">{"PRINTME",#N/A,FALSE,"FINAL-10"}</definedName>
    <definedName name="Балимела" hidden="1">{"PRINTME",#N/A,FALSE,"FINAL-10"}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нпе" localSheetId="1" hidden="1">#REF!,#REF!,#REF!,P1_SCOPE_PER_PRT,P2_SCOPE_PER_PRT,P3_SCOPE_PER_PRT,P4_SCOPE_PER_PRT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ддд" localSheetId="1" hidden="1">{"PRINTME",#N/A,FALSE,"FINAL-10"}</definedName>
    <definedName name="ддд" hidden="1">{"PRINTME",#N/A,FALSE,"FINAL-10"}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#REF!,#REF!,#REF!,P1_SCOPE_PER_PRT,P2_SCOPE_PER_PRT,P3_SCOPE_PER_PRT,P4_SCOPE_PER_PRT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#REF!,#REF!,#REF!,P1_SCOPE_PER_PRT,P2_SCOPE_PER_PRT,P3_SCOPE_PER_PRT,P4_SCOPE_PER_PRT</definedName>
    <definedName name="кеы" hidden="1">#REF!,#REF!,#REF!,P1_SCOPE_PER_PRT,P2_SCOPE_PER_PRT,P3_SCOPE_PER_PRT,P4_SCOPE_PER_PRT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'прил 1 к распоряжение '!$A$1:$I$128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п" localSheetId="1" hidden="1">#REF!,#REF!,#REF!,[0]!P1_SCOPE_PER_PRT,[0]!P2_SCOPE_PER_PRT,[0]!P3_SCOPE_PER_PRT,[0]!P4_SCOPE_PER_PRT</definedName>
    <definedName name="пп" hidden="1">#REF!,#REF!,#REF!,[0]!P1_SCOPE_PER_PRT,[0]!P2_SCOPE_PER_PRT,[0]!P3_SCOPE_PER_PRT,[0]!P4_SCOPE_PER_PRT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наанал" localSheetId="1" hidden="1">#REF!,#REF!,#REF!,P1_SCOPE_PER_PRT,P2_SCOPE_PER_PRT,P3_SCOPE_PER_PRT,P4_SCOPE_PER_PRT</definedName>
    <definedName name="прпрнаанал" hidden="1">#REF!,#REF!,#REF!,P1_SCOPE_PER_PRT,P2_SCOPE_PER_PRT,P3_SCOPE_PER_PRT,P4_SCOPE_PER_PRT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вар" localSheetId="1" hidden="1">#REF!,#REF!,#REF!,P1_SCOPE_PER_PRT,P2_SCOPE_PER_PRT,P3_SCOPE_PER_PRT,P4_SCOPE_PER_PRT</definedName>
    <definedName name="фвар" hidden="1">#REF!,#REF!,#REF!,P1_SCOPE_PER_PRT,P2_SCOPE_PER_PRT,P3_SCOPE_PER_PRT,P4_SCOPE_PER_PRT</definedName>
    <definedName name="фук" localSheetId="1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фф" localSheetId="1" hidden="1">{"PRINTME",#N/A,FALSE,"FINAL-10"}</definedName>
    <definedName name="ффф" hidden="1">{"PRINTME",#N/A,FALSE,"FINAL-10"}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4" l="1"/>
  <c r="L14" i="4"/>
  <c r="K14" i="4"/>
  <c r="J14" i="4"/>
  <c r="I14" i="4"/>
  <c r="H14" i="4"/>
  <c r="G14" i="4"/>
  <c r="F14" i="4"/>
  <c r="E14" i="4"/>
  <c r="D14" i="4"/>
  <c r="M10" i="4"/>
  <c r="L10" i="4"/>
  <c r="K10" i="4"/>
  <c r="J10" i="4"/>
  <c r="I10" i="4"/>
  <c r="H10" i="4"/>
  <c r="G10" i="4"/>
  <c r="F10" i="4"/>
  <c r="E10" i="4"/>
  <c r="D10" i="4"/>
  <c r="D122" i="3"/>
  <c r="I121" i="3"/>
  <c r="H121" i="3"/>
  <c r="G121" i="3"/>
  <c r="F121" i="3"/>
  <c r="E121" i="3"/>
  <c r="I119" i="3"/>
  <c r="H119" i="3"/>
  <c r="G119" i="3"/>
  <c r="F119" i="3"/>
  <c r="E119" i="3"/>
  <c r="I118" i="3"/>
  <c r="H118" i="3"/>
  <c r="G118" i="3"/>
  <c r="F118" i="3"/>
  <c r="E118" i="3"/>
  <c r="I116" i="3"/>
  <c r="H116" i="3"/>
  <c r="G116" i="3"/>
  <c r="F116" i="3"/>
  <c r="E116" i="3"/>
  <c r="I114" i="3"/>
  <c r="H114" i="3"/>
  <c r="G114" i="3"/>
  <c r="F114" i="3"/>
  <c r="E114" i="3"/>
  <c r="G81" i="3"/>
  <c r="F81" i="3"/>
  <c r="E81" i="3"/>
  <c r="G80" i="3"/>
  <c r="G79" i="3" s="1"/>
  <c r="F80" i="3"/>
  <c r="E80" i="3"/>
  <c r="E79" i="3" s="1"/>
  <c r="I79" i="3"/>
  <c r="H79" i="3"/>
  <c r="F79" i="3"/>
  <c r="I78" i="3"/>
  <c r="H78" i="3"/>
  <c r="G78" i="3"/>
  <c r="G76" i="3" s="1"/>
  <c r="F78" i="3"/>
  <c r="E78" i="3"/>
  <c r="I77" i="3"/>
  <c r="H77" i="3"/>
  <c r="H76" i="3" s="1"/>
  <c r="G77" i="3"/>
  <c r="F77" i="3"/>
  <c r="F76" i="3" s="1"/>
  <c r="E77" i="3"/>
  <c r="I76" i="3"/>
  <c r="E76" i="3"/>
  <c r="H75" i="3"/>
  <c r="G75" i="3"/>
  <c r="H74" i="3"/>
  <c r="G74" i="3"/>
  <c r="I72" i="3"/>
  <c r="H72" i="3"/>
  <c r="G72" i="3"/>
  <c r="F72" i="3"/>
  <c r="F70" i="3" s="1"/>
  <c r="E72" i="3"/>
  <c r="I71" i="3"/>
  <c r="I70" i="3" s="1"/>
  <c r="H71" i="3"/>
  <c r="G71" i="3"/>
  <c r="G70" i="3" s="1"/>
  <c r="F71" i="3"/>
  <c r="E71" i="3"/>
  <c r="E70" i="3" s="1"/>
  <c r="H70" i="3"/>
  <c r="I69" i="3"/>
  <c r="I67" i="3" s="1"/>
  <c r="H69" i="3"/>
  <c r="G69" i="3"/>
  <c r="F69" i="3"/>
  <c r="E69" i="3"/>
  <c r="E67" i="3" s="1"/>
  <c r="I68" i="3"/>
  <c r="H68" i="3"/>
  <c r="H67" i="3" s="1"/>
  <c r="G68" i="3"/>
  <c r="F68" i="3"/>
  <c r="F67" i="3" s="1"/>
  <c r="E68" i="3"/>
  <c r="G67" i="3"/>
  <c r="I66" i="3"/>
  <c r="H66" i="3"/>
  <c r="H64" i="3" s="1"/>
  <c r="G66" i="3"/>
  <c r="F66" i="3"/>
  <c r="F63" i="3" s="1"/>
  <c r="E66" i="3"/>
  <c r="I65" i="3"/>
  <c r="I64" i="3" s="1"/>
  <c r="H65" i="3"/>
  <c r="G65" i="3"/>
  <c r="G62" i="3" s="1"/>
  <c r="G61" i="3" s="1"/>
  <c r="F65" i="3"/>
  <c r="E65" i="3"/>
  <c r="E64" i="3" s="1"/>
  <c r="F64" i="3"/>
  <c r="G63" i="3"/>
  <c r="H62" i="3"/>
  <c r="H60" i="3"/>
  <c r="G60" i="3"/>
  <c r="F60" i="3"/>
  <c r="E60" i="3"/>
  <c r="H59" i="3"/>
  <c r="G59" i="3"/>
  <c r="G58" i="3" s="1"/>
  <c r="F59" i="3"/>
  <c r="E59" i="3"/>
  <c r="E58" i="3" s="1"/>
  <c r="I58" i="3"/>
  <c r="H58" i="3"/>
  <c r="F58" i="3"/>
  <c r="I57" i="3"/>
  <c r="H57" i="3"/>
  <c r="G57" i="3"/>
  <c r="G55" i="3" s="1"/>
  <c r="F57" i="3"/>
  <c r="E57" i="3"/>
  <c r="I56" i="3"/>
  <c r="H56" i="3"/>
  <c r="H55" i="3" s="1"/>
  <c r="G56" i="3"/>
  <c r="F56" i="3"/>
  <c r="F55" i="3" s="1"/>
  <c r="E56" i="3"/>
  <c r="I55" i="3"/>
  <c r="E55" i="3"/>
  <c r="I54" i="3"/>
  <c r="H54" i="3"/>
  <c r="G54" i="3"/>
  <c r="F54" i="3"/>
  <c r="F48" i="3" s="1"/>
  <c r="F45" i="3" s="1"/>
  <c r="F84" i="3" s="1"/>
  <c r="E54" i="3"/>
  <c r="I53" i="3"/>
  <c r="I52" i="3" s="1"/>
  <c r="H53" i="3"/>
  <c r="G53" i="3"/>
  <c r="G52" i="3" s="1"/>
  <c r="F53" i="3"/>
  <c r="E53" i="3"/>
  <c r="E52" i="3" s="1"/>
  <c r="H52" i="3"/>
  <c r="I51" i="3"/>
  <c r="I49" i="3" s="1"/>
  <c r="H51" i="3"/>
  <c r="G51" i="3"/>
  <c r="G48" i="3" s="1"/>
  <c r="G45" i="3" s="1"/>
  <c r="G84" i="3" s="1"/>
  <c r="F51" i="3"/>
  <c r="E51" i="3"/>
  <c r="E49" i="3" s="1"/>
  <c r="I50" i="3"/>
  <c r="H50" i="3"/>
  <c r="H47" i="3" s="1"/>
  <c r="G50" i="3"/>
  <c r="F50" i="3"/>
  <c r="F49" i="3" s="1"/>
  <c r="E50" i="3"/>
  <c r="G49" i="3"/>
  <c r="I48" i="3"/>
  <c r="H48" i="3"/>
  <c r="I47" i="3"/>
  <c r="I46" i="3" s="1"/>
  <c r="E47" i="3"/>
  <c r="H39" i="3"/>
  <c r="H38" i="3" s="1"/>
  <c r="I38" i="3"/>
  <c r="G38" i="3"/>
  <c r="F38" i="3"/>
  <c r="E38" i="3"/>
  <c r="H37" i="3"/>
  <c r="I36" i="3"/>
  <c r="H36" i="3"/>
  <c r="G36" i="3"/>
  <c r="F36" i="3"/>
  <c r="E36" i="3"/>
  <c r="D22" i="3"/>
  <c r="D21" i="3"/>
  <c r="D20" i="3"/>
  <c r="D19" i="3"/>
  <c r="D18" i="3"/>
  <c r="H46" i="3" l="1"/>
  <c r="H44" i="3"/>
  <c r="F47" i="3"/>
  <c r="E48" i="3"/>
  <c r="E45" i="3" s="1"/>
  <c r="E84" i="3" s="1"/>
  <c r="H49" i="3"/>
  <c r="E62" i="3"/>
  <c r="E61" i="3" s="1"/>
  <c r="I62" i="3"/>
  <c r="I61" i="3" s="1"/>
  <c r="H63" i="3"/>
  <c r="H45" i="3" s="1"/>
  <c r="H84" i="3" s="1"/>
  <c r="G64" i="3"/>
  <c r="G47" i="3"/>
  <c r="F52" i="3"/>
  <c r="F62" i="3"/>
  <c r="F61" i="3" s="1"/>
  <c r="E63" i="3"/>
  <c r="I63" i="3"/>
  <c r="I45" i="3" s="1"/>
  <c r="I84" i="3" s="1"/>
  <c r="I44" i="3" l="1"/>
  <c r="F44" i="3"/>
  <c r="F46" i="3"/>
  <c r="G44" i="3"/>
  <c r="G46" i="3"/>
  <c r="E44" i="3"/>
  <c r="E46" i="3"/>
  <c r="H43" i="3"/>
  <c r="H82" i="3" s="1"/>
  <c r="H122" i="3" s="1"/>
  <c r="H83" i="3"/>
  <c r="H61" i="3"/>
  <c r="E83" i="3" l="1"/>
  <c r="E43" i="3"/>
  <c r="E82" i="3" s="1"/>
  <c r="E122" i="3" s="1"/>
  <c r="F43" i="3"/>
  <c r="F82" i="3" s="1"/>
  <c r="F122" i="3" s="1"/>
  <c r="F83" i="3"/>
  <c r="I83" i="3"/>
  <c r="I43" i="3"/>
  <c r="I82" i="3" s="1"/>
  <c r="I122" i="3" s="1"/>
  <c r="G43" i="3"/>
  <c r="G82" i="3" s="1"/>
  <c r="G122" i="3" s="1"/>
  <c r="G83" i="3"/>
</calcChain>
</file>

<file path=xl/sharedStrings.xml><?xml version="1.0" encoding="utf-8"?>
<sst xmlns="http://schemas.openxmlformats.org/spreadsheetml/2006/main" count="327" uniqueCount="147">
  <si>
    <t>ПРИЛОЖЕНИЕ 1
к распоряжению
Комитета по тарифам Санкт-Петербурга
от 27.10.2021 № 63-р</t>
  </si>
  <si>
    <t xml:space="preserve">Производственная программа </t>
  </si>
  <si>
    <t>акционерного общества "Аэропорт "Пулково"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</si>
  <si>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</si>
  <si>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</si>
  <si>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</si>
  <si>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</si>
  <si>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акционерное общество "Аэропорт "Пулково"</t>
  </si>
  <si>
    <t>Юридический адрес, почтовый адрес организации</t>
  </si>
  <si>
    <t>196210, Санкт-Петербург, ул. Внуковская, д. 2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</si>
  <si>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</si>
  <si>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</si>
  <si>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</si>
  <si>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</si>
  <si>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</si>
  <si>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</si>
  <si>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</si>
  <si>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</si>
  <si>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</si>
  <si>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</si>
  <si>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</si>
  <si>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</si>
  <si>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</si>
  <si>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</si>
  <si>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мероприятий по текущему ремонту в 2018 году</t>
  </si>
  <si>
    <t>-</t>
  </si>
  <si>
    <t>2.</t>
  </si>
  <si>
    <t>Выполнение мероприятий по текущему ремонту в 2019 году</t>
  </si>
  <si>
    <t>3.</t>
  </si>
  <si>
    <t>Выполнение мероприятий по текущему ремонту в 2020 году</t>
  </si>
  <si>
    <t>4.</t>
  </si>
  <si>
    <t>Выполнение мероприятий по текущему ремонту в 2021 году</t>
  </si>
  <si>
    <t>5.</t>
  </si>
  <si>
    <t>Выполнение мероприятий по текущему ремонту в 2022 году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</si>
  <si>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</si>
  <si>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</si>
  <si>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</si>
  <si>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</si>
  <si>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</si>
  <si>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</si>
  <si>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</si>
  <si>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</si>
  <si>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</si>
  <si>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</si>
  <si>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</si>
  <si>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</si>
  <si>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</si>
  <si>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от прочих потребителей</t>
  </si>
  <si>
    <t xml:space="preserve">Принято сточных вод - всего, в том числе: </t>
  </si>
  <si>
    <t>2.1.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</si>
  <si>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</si>
  <si>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</si>
  <si>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</si>
  <si>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</si>
  <si>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</si>
  <si>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</si>
  <si>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</si>
  <si>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</si>
  <si>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</si>
  <si>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</si>
  <si>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</si>
  <si>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</si>
  <si>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</si>
  <si>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1.2.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</si>
  <si>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</si>
  <si>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</si>
  <si>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</si>
  <si>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</si>
  <si>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</si>
  <si>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</si>
  <si>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</si>
  <si>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Амортизация</t>
  </si>
  <si>
    <t>Нормативная прибыль</t>
  </si>
  <si>
    <t>Корректировка НВВ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</si>
  <si>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</si>
  <si>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</si>
  <si>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</si>
  <si>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</si>
  <si>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</si>
  <si>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</si>
  <si>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</si>
  <si>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холодного водоснабжения </t>
  </si>
  <si>
    <t>Наименование показателей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</si>
  <si>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</si>
  <si>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</si>
  <si>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</si>
  <si>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</si>
  <si>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</si>
  <si>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</si>
  <si>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</si>
  <si>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</si>
  <si>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</si>
  <si>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</si>
  <si>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</si>
  <si>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</si>
  <si>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</si>
  <si>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</si>
  <si>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</si>
  <si>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</si>
  <si>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</si>
  <si>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</si>
  <si>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</si>
  <si>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</si>
  <si>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</si>
  <si>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</si>
  <si>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</si>
  <si>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</si>
  <si>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1.4.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</si>
  <si>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</si>
  <si>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</si>
  <si>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</si>
  <si>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</si>
  <si>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</si>
  <si>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(2020)</t>
  </si>
  <si>
    <t>Фактическое значение показателя за истекший период регулирования (2020)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</si>
  <si>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</si>
  <si>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</si>
  <si>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</si>
  <si>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</si>
  <si>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 
Комитета по тарифам Санкт-Петербурга
от 27.10.2021 № 63-р</t>
  </si>
  <si>
    <t>Тарифы на питьевую воду и водоотведение акционерного общества "Аэропорт "Пулково" 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</si>
  <si>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</si>
  <si>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</si>
  <si>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</si>
  <si>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</si>
  <si>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</si>
  <si>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</si>
  <si>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</si>
  <si>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</si>
  <si>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</si>
  <si>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</si>
  <si>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</si>
  <si>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</si>
  <si>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</si>
  <si>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</si>
  <si>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</si>
  <si>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</si>
  <si>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</si>
  <si>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</si>
  <si>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 xml:space="preserve">Исполнители коммунальных услуг 
(без учета НДС)
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</si>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</sst>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3" fillId="0" borderId="0" xfId="1" applyFont="1" applyFill="1"/>
    <xf numFmtId="0" fontId="2" fillId="0" borderId="0" xfId="1" applyNumberFormat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4" fontId="11" fillId="0" borderId="2" xfId="1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/>
    <xf numFmtId="0" fontId="3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right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/>
    <xf numFmtId="0" fontId="2" fillId="0" borderId="0" xfId="1" applyNumberFormat="1" applyFont="1" applyFill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" fillId="0" borderId="9" xfId="1" applyFill="1" applyBorder="1"/>
    <xf numFmtId="0" fontId="9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" fillId="0" borderId="11" xfId="1" applyFill="1" applyBorder="1"/>
    <xf numFmtId="0" fontId="1" fillId="0" borderId="12" xfId="1" applyFill="1" applyBorder="1"/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wrapText="1"/>
    </xf>
    <xf numFmtId="0" fontId="17" fillId="0" borderId="0" xfId="1" applyNumberFormat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0" fontId="17" fillId="0" borderId="4" xfId="1" applyNumberFormat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2" xfId="1" applyFont="1" applyFill="1" applyBorder="1"/>
    <xf numFmtId="0" fontId="11" fillId="0" borderId="0" xfId="1" applyFont="1" applyFill="1"/>
    <xf numFmtId="0" fontId="9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1" fillId="0" borderId="2" xfId="1" applyFont="1" applyFill="1" applyBorder="1" applyAlignment="1"/>
    <xf numFmtId="0" fontId="11" fillId="0" borderId="0" xfId="1" applyFont="1" applyFill="1" applyAlignment="1"/>
    <xf numFmtId="4" fontId="11" fillId="0" borderId="2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Alignment="1">
      <alignment horizontal="justify" vertical="center" wrapText="1"/>
    </xf>
    <xf numFmtId="0" fontId="3" fillId="0" borderId="0" xfId="1" applyNumberFormat="1" applyFont="1" applyFill="1" applyAlignment="1">
      <alignment vertical="center" wrapText="1"/>
    </xf>
    <xf numFmtId="0" fontId="19" fillId="0" borderId="0" xfId="4" applyFont="1" applyFill="1"/>
    <xf numFmtId="0" fontId="3" fillId="0" borderId="0" xfId="4" applyFont="1" applyFill="1"/>
    <xf numFmtId="0" fontId="20" fillId="0" borderId="0" xfId="4" applyFont="1" applyFill="1"/>
    <xf numFmtId="0" fontId="21" fillId="0" borderId="0" xfId="4" applyFont="1" applyFill="1" applyAlignment="1">
      <alignment horizontal="left" vertical="center" wrapText="1"/>
    </xf>
    <xf numFmtId="0" fontId="21" fillId="0" borderId="0" xfId="4" applyFont="1" applyFill="1" applyAlignment="1">
      <alignment vertical="center" wrapText="1"/>
    </xf>
    <xf numFmtId="0" fontId="19" fillId="0" borderId="0" xfId="4" applyFont="1" applyFill="1" applyAlignment="1">
      <alignment vertical="center" wrapText="1"/>
    </xf>
    <xf numFmtId="0" fontId="19" fillId="0" borderId="0" xfId="4" applyFont="1" applyFill="1" applyAlignment="1">
      <alignment horizontal="left" vertical="center" wrapText="1"/>
    </xf>
    <xf numFmtId="0" fontId="19" fillId="0" borderId="0" xfId="4" applyFont="1" applyFill="1" applyAlignment="1">
      <alignment horizontal="left" vertical="center" wrapText="1"/>
    </xf>
    <xf numFmtId="0" fontId="21" fillId="0" borderId="0" xfId="4" applyFont="1" applyFill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22" fillId="0" borderId="7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 wrapText="1"/>
    </xf>
    <xf numFmtId="0" fontId="22" fillId="0" borderId="13" xfId="4" applyFont="1" applyFill="1" applyBorder="1" applyAlignment="1">
      <alignment horizontal="center" vertical="center"/>
    </xf>
    <xf numFmtId="0" fontId="22" fillId="0" borderId="13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 wrapText="1"/>
    </xf>
    <xf numFmtId="0" fontId="11" fillId="0" borderId="0" xfId="4" applyFont="1" applyFill="1"/>
    <xf numFmtId="0" fontId="23" fillId="0" borderId="2" xfId="4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wrapText="1"/>
    </xf>
    <xf numFmtId="0" fontId="21" fillId="0" borderId="0" xfId="4" applyFont="1" applyFill="1"/>
    <xf numFmtId="0" fontId="22" fillId="0" borderId="7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left" vertical="top" wrapText="1"/>
    </xf>
    <xf numFmtId="0" fontId="22" fillId="0" borderId="7" xfId="4" applyFont="1" applyFill="1" applyBorder="1" applyAlignment="1">
      <alignment horizontal="center" vertical="center" wrapText="1"/>
    </xf>
    <xf numFmtId="4" fontId="19" fillId="0" borderId="2" xfId="4" applyNumberFormat="1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left" vertical="center" wrapText="1"/>
    </xf>
    <xf numFmtId="0" fontId="22" fillId="0" borderId="2" xfId="4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left" vertical="top" wrapText="1"/>
    </xf>
    <xf numFmtId="0" fontId="19" fillId="0" borderId="6" xfId="4" applyFont="1" applyFill="1" applyBorder="1" applyAlignment="1">
      <alignment horizontal="left" wrapText="1"/>
    </xf>
  </cellXfs>
  <cellStyles count="5">
    <cellStyle name="Обычный" xfId="0" builtinId="0"/>
    <cellStyle name="Обычный 11 3 2 2 2" xfId="4"/>
    <cellStyle name="Обычный 14 4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8\&#1042;&#1086;&#1076;&#1072;\&#1040;&#1101;&#1088;&#1086;&#1087;&#1086;&#1088;&#1090;%20&#1055;&#1091;&#1083;&#1082;&#1086;&#1074;&#1086;\&#1082;&#1072;&#1083;&#1100;&#1082;_&#1040;&#1101;&#1088;&#1086;&#1087;&#1086;&#1088;&#1090;%20&#1055;&#1091;&#1083;&#1082;&#1086;&#1074;&#1086;_2018-2022%20(&#1040;&#1074;&#1090;&#1086;&#1089;&#1086;&#1093;&#1088;&#1072;&#1085;&#1077;&#1085;&#1085;&#1099;&#1081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!&#1082;&#1072;&#1083;&#1100;&#1082;_&#1040;&#1054;%20&#1040;&#1101;&#1088;&#1086;&#1087;&#1086;&#1088;&#1090;%20&#1055;&#1091;&#1083;&#1082;&#1086;&#1074;&#1086;_2018-2022_%20&#1082;&#1086;&#1088;&#1088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40;&#1101;&#1088;&#1086;&#1087;&#1086;&#1088;&#1090;%20&#1055;&#1091;&#1083;&#1082;&#1086;&#1074;&#1086;\&#1055;&#1091;&#1083;&#1082;&#1086;&#1074;&#1086;%20&#1082;&#1072;&#1083;&#1100;&#1082;_&#1042;&#1057;,&#1042;&#1054;_&#1082;&#1086;&#1088;&#1088;.2020%2031.10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40;&#1101;&#1088;&#1086;&#1087;&#1086;&#1088;&#1090;%20&#1055;&#1091;&#1083;&#1082;&#1086;&#1074;&#1086;\&#1082;&#1072;&#1083;&#1100;&#1082;_&#1042;&#1057;,&#1042;&#1054;_&#1082;&#1086;&#1088;&#1088;.2021_&#1040;&#1101;&#1088;&#1086;&#1087;&#1086;&#1088;&#1090;%20&#1055;&#1091;&#1083;&#1082;&#1086;&#1074;&#1086;%2023.11.2020%20&#1082;&#1086;&#1088;&#1088;.%202%20(&#1080;&#1079;&#1084;&#1077;&#1085;&#1077;&#1085;&#1080;&#1077;%20&#1072;&#1084;&#1086;&#1088;&#1090;&#1080;&#1079;.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40;&#1101;&#1088;&#1086;&#1087;&#1086;&#1088;&#1090;%20&#1055;&#1091;&#1083;&#1082;&#1086;&#1074;&#1086;\&#1082;&#1072;&#1083;&#1100;&#1082;._&#1055;&#1091;&#1083;&#1082;&#1086;&#1074;&#1086;_&#1074;&#1086;,&#1074;&#1089;_&#1044;&#1048;2018-2022_&#1082;&#1086;&#1088;&#1088;.2022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lovskaya\Desktop\&#1055;&#1059;&#1051;&#1050;&#1054;&#1042;&#1054;%20(&#1074;&#1086;&#1076;&#1072;)\2022\WATER.CALC.D.QV.4.178_v.1.2.1_&#1096;&#1091;&#1096;&#1072;&#1088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МЭОР_2018"/>
      <sheetName val="Кальк_ДИ_2018-2022"/>
      <sheetName val="Тарифы"/>
      <sheetName val="для шаблона"/>
      <sheetName val="водоснабжение"/>
      <sheetName val="водоотведение"/>
      <sheetName val="переменные"/>
      <sheetName val="амортизация"/>
      <sheetName val="учет итогов"/>
      <sheetName val="динамика 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1 к распоряжению"/>
      <sheetName val="приложение 2 к распоряжению"/>
      <sheetName val="приложение 3 к распоряжению"/>
    </sheetNames>
    <sheetDataSet>
      <sheetData sheetId="0"/>
      <sheetData sheetId="1">
        <row r="66">
          <cell r="D66">
            <v>13759.089999999997</v>
          </cell>
        </row>
      </sheetData>
      <sheetData sheetId="2">
        <row r="14">
          <cell r="K14">
            <v>106.76</v>
          </cell>
          <cell r="L14">
            <v>858.72</v>
          </cell>
        </row>
        <row r="26">
          <cell r="J26">
            <v>620</v>
          </cell>
          <cell r="K26">
            <v>150</v>
          </cell>
          <cell r="L26">
            <v>470</v>
          </cell>
        </row>
        <row r="31">
          <cell r="K31">
            <v>111.09699999999999</v>
          </cell>
          <cell r="L31">
            <v>120.751</v>
          </cell>
        </row>
        <row r="49">
          <cell r="K49">
            <v>0</v>
          </cell>
          <cell r="L49">
            <v>0</v>
          </cell>
        </row>
        <row r="51">
          <cell r="K51">
            <v>2354.1400000000003</v>
          </cell>
          <cell r="L51">
            <v>8746.5400000000009</v>
          </cell>
        </row>
        <row r="54">
          <cell r="K54">
            <v>333.6</v>
          </cell>
          <cell r="L54">
            <v>13.33</v>
          </cell>
        </row>
        <row r="65">
          <cell r="K65">
            <v>1843.05</v>
          </cell>
          <cell r="L65">
            <v>31.32</v>
          </cell>
        </row>
        <row r="71">
          <cell r="K71">
            <v>-1160.2</v>
          </cell>
          <cell r="L71">
            <v>614.09</v>
          </cell>
        </row>
        <row r="78">
          <cell r="K78">
            <v>0</v>
          </cell>
          <cell r="L78">
            <v>1.7899999999999636</v>
          </cell>
          <cell r="Q78">
            <v>0</v>
          </cell>
          <cell r="R78">
            <v>0</v>
          </cell>
          <cell r="W78">
            <v>0</v>
          </cell>
          <cell r="X7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 2019"/>
      <sheetName val="Тарифы 2019"/>
      <sheetName val="Тарифы_2019 (без ВК)"/>
      <sheetName val="Переменные "/>
      <sheetName val="Итоги"/>
      <sheetName val="Питьевая вода"/>
      <sheetName val="Водоотведение"/>
      <sheetName val="Свод 2019"/>
      <sheetName val="Лист1"/>
      <sheetName val="Лист2"/>
      <sheetName val="амортизация"/>
      <sheetName val="свод"/>
      <sheetName val="ХВС"/>
      <sheetName val="ВО"/>
      <sheetName val="прил 2"/>
      <sheetName val="прил 3"/>
      <sheetName val="прил 4"/>
      <sheetName val="прил 5"/>
      <sheetName val="прил 1 к распор"/>
      <sheetName val="прил 2 к распор"/>
    </sheetNames>
    <sheetDataSet>
      <sheetData sheetId="0"/>
      <sheetData sheetId="1">
        <row r="17">
          <cell r="R17">
            <v>109.92</v>
          </cell>
          <cell r="S17">
            <v>884.14</v>
          </cell>
        </row>
        <row r="33">
          <cell r="Q33">
            <v>638.35</v>
          </cell>
          <cell r="R33">
            <v>154.44</v>
          </cell>
          <cell r="S33">
            <v>483.91</v>
          </cell>
        </row>
        <row r="38">
          <cell r="R38">
            <v>114.39</v>
          </cell>
          <cell r="S38">
            <v>124.33</v>
          </cell>
        </row>
        <row r="62">
          <cell r="R62">
            <v>0</v>
          </cell>
          <cell r="S62">
            <v>0</v>
          </cell>
        </row>
        <row r="64">
          <cell r="R64">
            <v>2586.5100000000002</v>
          </cell>
          <cell r="S64">
            <v>9612.4399999999987</v>
          </cell>
        </row>
        <row r="76">
          <cell r="R76">
            <v>0</v>
          </cell>
          <cell r="S76">
            <v>5.13</v>
          </cell>
        </row>
        <row r="93">
          <cell r="R93">
            <v>626.01</v>
          </cell>
          <cell r="S93">
            <v>159.24</v>
          </cell>
        </row>
        <row r="98">
          <cell r="R98">
            <v>-33.42</v>
          </cell>
          <cell r="S98">
            <v>117.08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ремонт и ПЭ факт"/>
      <sheetName val="динамика вс"/>
      <sheetName val="динамика во"/>
      <sheetName val="амортизация пулково"/>
      <sheetName val="амортизация спец"/>
      <sheetName val="ЧЕРН амортизация"/>
      <sheetName val="прил 1"/>
      <sheetName val="прил 2"/>
      <sheetName val="прил 3"/>
      <sheetName val="прил 4"/>
      <sheetName val="прил 1 к распоряж"/>
      <sheetName val="прил 2 к распоряж"/>
    </sheetNames>
    <sheetDataSet>
      <sheetData sheetId="0"/>
      <sheetData sheetId="1"/>
      <sheetData sheetId="2">
        <row r="16">
          <cell r="W16">
            <v>113.17</v>
          </cell>
          <cell r="Z16">
            <v>910.31</v>
          </cell>
        </row>
        <row r="39">
          <cell r="V39">
            <v>657.24</v>
          </cell>
          <cell r="W39">
            <v>159.01</v>
          </cell>
          <cell r="Z39">
            <v>498.23</v>
          </cell>
        </row>
        <row r="52">
          <cell r="W52">
            <v>117.78</v>
          </cell>
          <cell r="Z52">
            <v>128.01</v>
          </cell>
        </row>
        <row r="72">
          <cell r="W72">
            <v>0</v>
          </cell>
          <cell r="Z72">
            <v>0</v>
          </cell>
        </row>
        <row r="74">
          <cell r="W74">
            <v>2615.02</v>
          </cell>
          <cell r="Z74">
            <v>9718.81</v>
          </cell>
        </row>
        <row r="82">
          <cell r="W82">
            <v>0</v>
          </cell>
          <cell r="Z82">
            <v>1.71</v>
          </cell>
        </row>
        <row r="101">
          <cell r="W101">
            <v>408.02</v>
          </cell>
          <cell r="Z101">
            <v>873.65</v>
          </cell>
        </row>
        <row r="102">
          <cell r="W102">
            <v>0</v>
          </cell>
          <cell r="Z102">
            <v>0</v>
          </cell>
        </row>
        <row r="107">
          <cell r="W107">
            <v>0</v>
          </cell>
          <cell r="Z107">
            <v>-440.58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динамика вс"/>
      <sheetName val="динамика во"/>
      <sheetName val="Амортизация Пулково"/>
      <sheetName val="Амортизация спец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>
        <row r="31">
          <cell r="W31">
            <v>115.61999999999999</v>
          </cell>
          <cell r="Z31">
            <v>930.01</v>
          </cell>
        </row>
        <row r="54">
          <cell r="V54">
            <v>671.46</v>
          </cell>
          <cell r="W54">
            <v>162.44999999999999</v>
          </cell>
          <cell r="Z54">
            <v>509.01</v>
          </cell>
        </row>
        <row r="67">
          <cell r="W67">
            <v>120.33</v>
          </cell>
          <cell r="Z67">
            <v>130.78</v>
          </cell>
        </row>
        <row r="87">
          <cell r="W87">
            <v>0</v>
          </cell>
          <cell r="Z87">
            <v>0</v>
          </cell>
        </row>
        <row r="89">
          <cell r="W89">
            <v>1774.88</v>
          </cell>
          <cell r="Z89">
            <v>7051.38</v>
          </cell>
        </row>
        <row r="97">
          <cell r="W97">
            <v>0</v>
          </cell>
          <cell r="Z97">
            <v>0</v>
          </cell>
        </row>
        <row r="118">
          <cell r="W118">
            <v>600.11945000000014</v>
          </cell>
          <cell r="Z118">
            <v>718.20276000000001</v>
          </cell>
        </row>
        <row r="119">
          <cell r="W119">
            <v>0</v>
          </cell>
          <cell r="Z119">
            <v>0</v>
          </cell>
        </row>
        <row r="126">
          <cell r="W126">
            <v>-464.82995000000034</v>
          </cell>
          <cell r="Z126">
            <v>-665.98</v>
          </cell>
        </row>
        <row r="133">
          <cell r="W133">
            <v>47</v>
          </cell>
          <cell r="Z133">
            <v>163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корр.2022"/>
      <sheetName val="Тарифы"/>
      <sheetName val="прил 1"/>
      <sheetName val="прил 2"/>
      <sheetName val="прил 3"/>
      <sheetName val="прил 4"/>
      <sheetName val="прил 1 к распоряжение "/>
      <sheetName val="прил 2 к распоряжению"/>
      <sheetName val="учет итогов"/>
      <sheetName val="переменные"/>
      <sheetName val="Баланс ВО"/>
      <sheetName val="Баланс ВС"/>
      <sheetName val="итоги"/>
      <sheetName val="аморт предлож орг"/>
      <sheetName val="аморт по доп запросу"/>
      <sheetName val="1 полуг 21 ВС"/>
      <sheetName val="1 полуг 21 ВО"/>
      <sheetName val="расчет аморт ВС"/>
      <sheetName val="расчет аморт ВО"/>
      <sheetName val="налог на имущ"/>
    </sheetNames>
    <sheetDataSet>
      <sheetData sheetId="0"/>
      <sheetData sheetId="1"/>
      <sheetData sheetId="2">
        <row r="14">
          <cell r="W14">
            <v>411.38</v>
          </cell>
          <cell r="Z14">
            <v>1620.93</v>
          </cell>
        </row>
        <row r="15">
          <cell r="W15">
            <v>119.38999999999999</v>
          </cell>
          <cell r="Z15">
            <v>960.30000000000018</v>
          </cell>
        </row>
        <row r="38">
          <cell r="V38">
            <v>693.33</v>
          </cell>
          <cell r="W38">
            <v>167.74</v>
          </cell>
          <cell r="Z38">
            <v>525.59</v>
          </cell>
        </row>
        <row r="51">
          <cell r="W51">
            <v>124.25</v>
          </cell>
          <cell r="Z51">
            <v>135.04</v>
          </cell>
        </row>
        <row r="73">
          <cell r="W73">
            <v>1801.56</v>
          </cell>
          <cell r="Z73">
            <v>7156.52</v>
          </cell>
        </row>
        <row r="81">
          <cell r="W81">
            <v>0</v>
          </cell>
          <cell r="Z81">
            <v>5.48</v>
          </cell>
        </row>
        <row r="102">
          <cell r="W102">
            <v>353.15</v>
          </cell>
          <cell r="Z102">
            <v>747.51</v>
          </cell>
        </row>
        <row r="110">
          <cell r="W110">
            <v>-42.510049999999637</v>
          </cell>
          <cell r="Z110">
            <v>-145.81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26614854</v>
          </cell>
        </row>
        <row r="14">
          <cell r="F14" t="str">
            <v>ЗАО "Агентство "Шушары"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9"/>
  <sheetViews>
    <sheetView view="pageBreakPreview" zoomScale="60" zoomScaleNormal="100" workbookViewId="0">
      <selection activeCell="Q15" sqref="Q15"/>
    </sheetView>
  </sheetViews>
  <sheetFormatPr defaultColWidth="9.140625" defaultRowHeight="15" x14ac:dyDescent="0.25"/>
  <cols>
    <col min="1" max="1" width="8.85546875" style="113" customWidth="1"/>
    <col min="2" max="2" width="35" style="2" customWidth="1"/>
    <col min="3" max="3" width="43.85546875" style="2" customWidth="1"/>
    <col min="4" max="4" width="15.140625" style="2" customWidth="1"/>
    <col min="5" max="5" width="15" style="3" customWidth="1"/>
    <col min="6" max="6" width="14.42578125" style="3" customWidth="1"/>
    <col min="7" max="7" width="15.140625" style="3" customWidth="1"/>
    <col min="8" max="8" width="15.140625" style="6" customWidth="1"/>
    <col min="9" max="9" width="14.5703125" style="6" customWidth="1"/>
    <col min="10" max="16384" width="9.140625" style="6"/>
  </cols>
  <sheetData>
    <row r="1" spans="1:9" ht="77.25" customHeight="1" x14ac:dyDescent="0.25">
      <c r="A1" s="1"/>
      <c r="B1" s="1"/>
      <c r="C1" s="1"/>
      <c r="F1" s="4"/>
      <c r="G1" s="5" t="s">
        <v>0</v>
      </c>
      <c r="H1" s="5"/>
      <c r="I1" s="5"/>
    </row>
    <row r="2" spans="1:9" ht="18.75" x14ac:dyDescent="0.25">
      <c r="A2" s="1"/>
      <c r="B2" s="1"/>
      <c r="C2" s="1"/>
    </row>
    <row r="3" spans="1:9" ht="18.75" x14ac:dyDescent="0.25">
      <c r="A3" s="7"/>
      <c r="B3" s="7"/>
      <c r="C3" s="7"/>
    </row>
    <row r="4" spans="1:9" ht="20.25" x14ac:dyDescent="0.3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8.75" x14ac:dyDescent="0.3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8.75" x14ac:dyDescent="0.25">
      <c r="A6" s="10"/>
      <c r="B6" s="10"/>
      <c r="C6" s="11" t="s">
        <v>3</v>
      </c>
      <c r="D6" s="11"/>
      <c r="E6" s="11"/>
      <c r="F6" s="11"/>
      <c r="G6" s="10"/>
      <c r="H6" s="10"/>
      <c r="I6" s="10"/>
    </row>
    <row r="7" spans="1:9" ht="18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12"/>
    </row>
    <row r="9" spans="1:9" ht="21" customHeight="1" x14ac:dyDescent="0.25">
      <c r="A9" s="13" t="s">
        <v>5</v>
      </c>
      <c r="B9" s="13"/>
      <c r="C9" s="13"/>
      <c r="D9" s="13"/>
      <c r="E9" s="13"/>
      <c r="F9" s="13"/>
      <c r="G9" s="13"/>
    </row>
    <row r="10" spans="1:9" x14ac:dyDescent="0.25">
      <c r="A10" s="14" t="s">
        <v>6</v>
      </c>
      <c r="B10" s="14"/>
      <c r="C10" s="15" t="s">
        <v>7</v>
      </c>
      <c r="D10" s="16"/>
      <c r="E10" s="16"/>
      <c r="F10" s="16"/>
      <c r="G10" s="17"/>
    </row>
    <row r="11" spans="1:9" x14ac:dyDescent="0.25">
      <c r="A11" s="14" t="s">
        <v>8</v>
      </c>
      <c r="B11" s="14"/>
      <c r="C11" s="15" t="s">
        <v>9</v>
      </c>
      <c r="D11" s="16"/>
      <c r="E11" s="16"/>
      <c r="F11" s="16"/>
      <c r="G11" s="17"/>
    </row>
    <row r="12" spans="1:9" ht="30.75" customHeight="1" x14ac:dyDescent="0.25">
      <c r="A12" s="14" t="s">
        <v>10</v>
      </c>
      <c r="B12" s="14"/>
      <c r="C12" s="18" t="s">
        <v>11</v>
      </c>
      <c r="D12" s="18"/>
      <c r="E12" s="18"/>
      <c r="F12" s="18"/>
      <c r="G12" s="18"/>
    </row>
    <row r="13" spans="1:9" ht="45" customHeight="1" x14ac:dyDescent="0.25">
      <c r="A13" s="14" t="s">
        <v>12</v>
      </c>
      <c r="B13" s="14"/>
      <c r="C13" s="18" t="s">
        <v>13</v>
      </c>
      <c r="D13" s="18"/>
      <c r="E13" s="18"/>
      <c r="F13" s="18"/>
      <c r="G13" s="18"/>
    </row>
    <row r="14" spans="1:9" ht="38.25" customHeight="1" x14ac:dyDescent="0.25">
      <c r="A14" s="19" t="s">
        <v>14</v>
      </c>
      <c r="B14" s="19"/>
      <c r="C14" s="19"/>
      <c r="D14" s="19"/>
      <c r="E14" s="19"/>
      <c r="F14" s="19"/>
      <c r="G14" s="19"/>
    </row>
    <row r="15" spans="1:9" x14ac:dyDescent="0.25">
      <c r="A15" s="20" t="s">
        <v>15</v>
      </c>
      <c r="B15" s="18" t="s">
        <v>16</v>
      </c>
      <c r="C15" s="18" t="s">
        <v>17</v>
      </c>
      <c r="D15" s="18" t="s">
        <v>18</v>
      </c>
      <c r="E15" s="18" t="s">
        <v>19</v>
      </c>
      <c r="F15" s="18"/>
      <c r="G15" s="18"/>
    </row>
    <row r="16" spans="1:9" x14ac:dyDescent="0.25">
      <c r="A16" s="20"/>
      <c r="B16" s="18"/>
      <c r="C16" s="18"/>
      <c r="D16" s="18"/>
      <c r="E16" s="18" t="s">
        <v>20</v>
      </c>
      <c r="F16" s="18" t="s">
        <v>21</v>
      </c>
      <c r="G16" s="21" t="s">
        <v>22</v>
      </c>
    </row>
    <row r="17" spans="1:7" ht="51" customHeight="1" x14ac:dyDescent="0.25">
      <c r="A17" s="20"/>
      <c r="B17" s="18"/>
      <c r="C17" s="18"/>
      <c r="D17" s="18"/>
      <c r="E17" s="18"/>
      <c r="F17" s="18"/>
      <c r="G17" s="21"/>
    </row>
    <row r="18" spans="1:7" ht="30" x14ac:dyDescent="0.25">
      <c r="A18" s="22" t="s">
        <v>23</v>
      </c>
      <c r="B18" s="23" t="s">
        <v>24</v>
      </c>
      <c r="C18" s="24">
        <v>12</v>
      </c>
      <c r="D18" s="25">
        <f>'[1]Кальк_ДИ_2018-2022'!J26</f>
        <v>620</v>
      </c>
      <c r="E18" s="24" t="s">
        <v>25</v>
      </c>
      <c r="F18" s="24" t="s">
        <v>25</v>
      </c>
      <c r="G18" s="24" t="s">
        <v>25</v>
      </c>
    </row>
    <row r="19" spans="1:7" ht="30" x14ac:dyDescent="0.25">
      <c r="A19" s="22" t="s">
        <v>26</v>
      </c>
      <c r="B19" s="23" t="s">
        <v>27</v>
      </c>
      <c r="C19" s="24">
        <v>12</v>
      </c>
      <c r="D19" s="26">
        <f>'[2]Кальк_корр 2019'!Q33</f>
        <v>638.35</v>
      </c>
      <c r="E19" s="24" t="s">
        <v>25</v>
      </c>
      <c r="F19" s="24" t="s">
        <v>25</v>
      </c>
      <c r="G19" s="24" t="s">
        <v>25</v>
      </c>
    </row>
    <row r="20" spans="1:7" ht="30" x14ac:dyDescent="0.25">
      <c r="A20" s="22" t="s">
        <v>28</v>
      </c>
      <c r="B20" s="23" t="s">
        <v>29</v>
      </c>
      <c r="C20" s="24">
        <v>12</v>
      </c>
      <c r="D20" s="26">
        <f>[3]Кальк_корр.2020!V39</f>
        <v>657.24</v>
      </c>
      <c r="E20" s="24" t="s">
        <v>25</v>
      </c>
      <c r="F20" s="24" t="s">
        <v>25</v>
      </c>
      <c r="G20" s="24" t="s">
        <v>25</v>
      </c>
    </row>
    <row r="21" spans="1:7" ht="30" x14ac:dyDescent="0.25">
      <c r="A21" s="22" t="s">
        <v>30</v>
      </c>
      <c r="B21" s="23" t="s">
        <v>31</v>
      </c>
      <c r="C21" s="24">
        <v>12</v>
      </c>
      <c r="D21" s="26">
        <f>[4]Кальк_корр.2021!V54</f>
        <v>671.46</v>
      </c>
      <c r="E21" s="24" t="s">
        <v>25</v>
      </c>
      <c r="F21" s="24" t="s">
        <v>25</v>
      </c>
      <c r="G21" s="24" t="s">
        <v>25</v>
      </c>
    </row>
    <row r="22" spans="1:7" ht="30" x14ac:dyDescent="0.25">
      <c r="A22" s="22" t="s">
        <v>32</v>
      </c>
      <c r="B22" s="23" t="s">
        <v>33</v>
      </c>
      <c r="C22" s="24">
        <v>12</v>
      </c>
      <c r="D22" s="26">
        <f>[5]Кальк_корр.2022!V38</f>
        <v>693.33</v>
      </c>
      <c r="E22" s="24" t="s">
        <v>25</v>
      </c>
      <c r="F22" s="24" t="s">
        <v>25</v>
      </c>
      <c r="G22" s="24" t="s">
        <v>25</v>
      </c>
    </row>
    <row r="23" spans="1:7" ht="39" customHeight="1" x14ac:dyDescent="0.25">
      <c r="A23" s="27" t="s">
        <v>34</v>
      </c>
      <c r="B23" s="27"/>
      <c r="C23" s="27"/>
      <c r="D23" s="27"/>
      <c r="E23" s="27"/>
      <c r="F23" s="27"/>
      <c r="G23" s="27"/>
    </row>
    <row r="24" spans="1:7" x14ac:dyDescent="0.25">
      <c r="A24" s="20" t="s">
        <v>15</v>
      </c>
      <c r="B24" s="18" t="s">
        <v>16</v>
      </c>
      <c r="C24" s="18" t="s">
        <v>17</v>
      </c>
      <c r="D24" s="18" t="s">
        <v>18</v>
      </c>
      <c r="E24" s="18" t="s">
        <v>19</v>
      </c>
      <c r="F24" s="18"/>
      <c r="G24" s="18"/>
    </row>
    <row r="25" spans="1:7" x14ac:dyDescent="0.25">
      <c r="A25" s="20"/>
      <c r="B25" s="18"/>
      <c r="C25" s="18"/>
      <c r="D25" s="18"/>
      <c r="E25" s="18" t="s">
        <v>20</v>
      </c>
      <c r="F25" s="18" t="s">
        <v>21</v>
      </c>
      <c r="G25" s="21" t="s">
        <v>22</v>
      </c>
    </row>
    <row r="26" spans="1:7" ht="46.5" customHeight="1" x14ac:dyDescent="0.25">
      <c r="A26" s="20"/>
      <c r="B26" s="18"/>
      <c r="C26" s="18"/>
      <c r="D26" s="18"/>
      <c r="E26" s="18"/>
      <c r="F26" s="18"/>
      <c r="G26" s="21"/>
    </row>
    <row r="27" spans="1:7" x14ac:dyDescent="0.25">
      <c r="A27" s="28" t="s">
        <v>23</v>
      </c>
      <c r="B27" s="24" t="s">
        <v>25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</row>
    <row r="28" spans="1:7" ht="42.75" customHeight="1" x14ac:dyDescent="0.25">
      <c r="A28" s="29" t="s">
        <v>35</v>
      </c>
      <c r="B28" s="29"/>
      <c r="C28" s="29"/>
      <c r="D28" s="29"/>
      <c r="E28" s="29"/>
      <c r="F28" s="29"/>
      <c r="G28" s="29"/>
    </row>
    <row r="29" spans="1:7" x14ac:dyDescent="0.25">
      <c r="A29" s="20" t="s">
        <v>15</v>
      </c>
      <c r="B29" s="18" t="s">
        <v>16</v>
      </c>
      <c r="C29" s="18" t="s">
        <v>17</v>
      </c>
      <c r="D29" s="18" t="s">
        <v>36</v>
      </c>
      <c r="E29" s="18" t="s">
        <v>19</v>
      </c>
      <c r="F29" s="18"/>
      <c r="G29" s="18"/>
    </row>
    <row r="30" spans="1:7" x14ac:dyDescent="0.25">
      <c r="A30" s="20"/>
      <c r="B30" s="18"/>
      <c r="C30" s="18"/>
      <c r="D30" s="18"/>
      <c r="E30" s="18" t="s">
        <v>20</v>
      </c>
      <c r="F30" s="18" t="s">
        <v>21</v>
      </c>
      <c r="G30" s="21" t="s">
        <v>22</v>
      </c>
    </row>
    <row r="31" spans="1:7" ht="47.25" customHeight="1" x14ac:dyDescent="0.25">
      <c r="A31" s="20"/>
      <c r="B31" s="18"/>
      <c r="C31" s="18"/>
      <c r="D31" s="18"/>
      <c r="E31" s="18"/>
      <c r="F31" s="18"/>
      <c r="G31" s="21"/>
    </row>
    <row r="32" spans="1:7" x14ac:dyDescent="0.25">
      <c r="A32" s="28" t="s">
        <v>23</v>
      </c>
      <c r="B32" s="24" t="s">
        <v>25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</row>
    <row r="33" spans="1:9" ht="21" customHeight="1" x14ac:dyDescent="0.25">
      <c r="A33" s="13" t="s">
        <v>37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20" t="s">
        <v>15</v>
      </c>
      <c r="B34" s="18" t="s">
        <v>38</v>
      </c>
      <c r="C34" s="18"/>
      <c r="D34" s="18"/>
      <c r="E34" s="18" t="s">
        <v>39</v>
      </c>
      <c r="F34" s="18"/>
      <c r="G34" s="18"/>
      <c r="H34" s="18"/>
      <c r="I34" s="18"/>
    </row>
    <row r="35" spans="1:9" x14ac:dyDescent="0.25">
      <c r="A35" s="20"/>
      <c r="B35" s="18"/>
      <c r="C35" s="18"/>
      <c r="D35" s="18"/>
      <c r="E35" s="30" t="s">
        <v>40</v>
      </c>
      <c r="F35" s="30" t="s">
        <v>41</v>
      </c>
      <c r="G35" s="30" t="s">
        <v>42</v>
      </c>
      <c r="H35" s="30" t="s">
        <v>43</v>
      </c>
      <c r="I35" s="30" t="s">
        <v>44</v>
      </c>
    </row>
    <row r="36" spans="1:9" x14ac:dyDescent="0.25">
      <c r="A36" s="31" t="s">
        <v>23</v>
      </c>
      <c r="B36" s="32" t="s">
        <v>45</v>
      </c>
      <c r="C36" s="32"/>
      <c r="D36" s="32"/>
      <c r="E36" s="33">
        <f>E37</f>
        <v>70.744</v>
      </c>
      <c r="F36" s="33">
        <f>F37</f>
        <v>70.744</v>
      </c>
      <c r="G36" s="33">
        <f>G37</f>
        <v>70.744</v>
      </c>
      <c r="H36" s="33">
        <f>H37</f>
        <v>47</v>
      </c>
      <c r="I36" s="33">
        <f>I37</f>
        <v>47</v>
      </c>
    </row>
    <row r="37" spans="1:9" x14ac:dyDescent="0.25">
      <c r="A37" s="34" t="s">
        <v>46</v>
      </c>
      <c r="B37" s="35" t="s">
        <v>47</v>
      </c>
      <c r="C37" s="35"/>
      <c r="D37" s="35"/>
      <c r="E37" s="36">
        <v>70.744</v>
      </c>
      <c r="F37" s="36">
        <v>70.744</v>
      </c>
      <c r="G37" s="36">
        <v>70.744</v>
      </c>
      <c r="H37" s="36">
        <f>[4]Кальк_корр.2021!W133</f>
        <v>47</v>
      </c>
      <c r="I37" s="36">
        <v>47</v>
      </c>
    </row>
    <row r="38" spans="1:9" x14ac:dyDescent="0.25">
      <c r="A38" s="37" t="s">
        <v>26</v>
      </c>
      <c r="B38" s="32" t="s">
        <v>48</v>
      </c>
      <c r="C38" s="32"/>
      <c r="D38" s="32"/>
      <c r="E38" s="38">
        <f>SUM(E39:E39)</f>
        <v>229.46199999999999</v>
      </c>
      <c r="F38" s="38">
        <f>SUM(F39:F39)</f>
        <v>229.46199999999999</v>
      </c>
      <c r="G38" s="38">
        <f>SUM(G39:G39)</f>
        <v>229.46199999999999</v>
      </c>
      <c r="H38" s="38">
        <f>SUM(H39:H39)</f>
        <v>163</v>
      </c>
      <c r="I38" s="38">
        <f>SUM(I39:I39)</f>
        <v>163</v>
      </c>
    </row>
    <row r="39" spans="1:9" x14ac:dyDescent="0.25">
      <c r="A39" s="34" t="s">
        <v>49</v>
      </c>
      <c r="B39" s="35" t="s">
        <v>47</v>
      </c>
      <c r="C39" s="35"/>
      <c r="D39" s="35"/>
      <c r="E39" s="36">
        <v>229.46199999999999</v>
      </c>
      <c r="F39" s="36">
        <v>229.46199999999999</v>
      </c>
      <c r="G39" s="36">
        <v>229.46199999999999</v>
      </c>
      <c r="H39" s="36">
        <f>[4]Кальк_корр.2021!Z133</f>
        <v>163</v>
      </c>
      <c r="I39" s="36">
        <v>163</v>
      </c>
    </row>
    <row r="40" spans="1:9" ht="21.75" customHeight="1" x14ac:dyDescent="0.25">
      <c r="A40" s="29" t="s">
        <v>50</v>
      </c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39" t="s">
        <v>15</v>
      </c>
      <c r="B41" s="18" t="s">
        <v>51</v>
      </c>
      <c r="C41" s="18"/>
      <c r="D41" s="18"/>
      <c r="E41" s="18" t="s">
        <v>52</v>
      </c>
      <c r="F41" s="18"/>
      <c r="G41" s="18"/>
      <c r="H41" s="18"/>
      <c r="I41" s="18"/>
    </row>
    <row r="42" spans="1:9" x14ac:dyDescent="0.25">
      <c r="A42" s="39"/>
      <c r="B42" s="18"/>
      <c r="C42" s="18"/>
      <c r="D42" s="18"/>
      <c r="E42" s="30" t="s">
        <v>40</v>
      </c>
      <c r="F42" s="30" t="s">
        <v>41</v>
      </c>
      <c r="G42" s="30" t="s">
        <v>42</v>
      </c>
      <c r="H42" s="30" t="s">
        <v>43</v>
      </c>
      <c r="I42" s="30" t="s">
        <v>44</v>
      </c>
    </row>
    <row r="43" spans="1:9" ht="18.75" x14ac:dyDescent="0.25">
      <c r="A43" s="40" t="s">
        <v>23</v>
      </c>
      <c r="B43" s="41" t="s">
        <v>53</v>
      </c>
      <c r="C43" s="41"/>
      <c r="D43" s="41"/>
      <c r="E43" s="42">
        <f>E44+E45</f>
        <v>13264.938</v>
      </c>
      <c r="F43" s="42">
        <f>F44+F45</f>
        <v>14075.209999999997</v>
      </c>
      <c r="G43" s="42">
        <f>G44+G45</f>
        <v>14262.049999999997</v>
      </c>
      <c r="H43" s="42">
        <f>H44+H45</f>
        <v>10794.460000000001</v>
      </c>
      <c r="I43" s="42">
        <f>I44+I45</f>
        <v>10995.87</v>
      </c>
    </row>
    <row r="44" spans="1:9" ht="15.75" x14ac:dyDescent="0.25">
      <c r="A44" s="40"/>
      <c r="B44" s="43" t="s">
        <v>54</v>
      </c>
      <c r="C44" s="43"/>
      <c r="D44" s="43"/>
      <c r="E44" s="44">
        <f t="shared" ref="E44:I45" si="0">E47+E59+E62</f>
        <v>3055.5970000000002</v>
      </c>
      <c r="F44" s="44">
        <f t="shared" si="0"/>
        <v>2965.26</v>
      </c>
      <c r="G44" s="44">
        <f>G47+G59+G62</f>
        <v>3004.98</v>
      </c>
      <c r="H44" s="44">
        <f t="shared" si="0"/>
        <v>2173.2800000000002</v>
      </c>
      <c r="I44" s="44">
        <f t="shared" si="0"/>
        <v>2212.94</v>
      </c>
    </row>
    <row r="45" spans="1:9" ht="15.75" x14ac:dyDescent="0.25">
      <c r="A45" s="40"/>
      <c r="B45" s="43" t="s">
        <v>55</v>
      </c>
      <c r="C45" s="43"/>
      <c r="D45" s="43"/>
      <c r="E45" s="44">
        <f t="shared" si="0"/>
        <v>10209.341</v>
      </c>
      <c r="F45" s="44">
        <f t="shared" si="0"/>
        <v>11109.949999999997</v>
      </c>
      <c r="G45" s="44">
        <f t="shared" si="0"/>
        <v>11257.069999999998</v>
      </c>
      <c r="H45" s="44">
        <f t="shared" si="0"/>
        <v>8621.18</v>
      </c>
      <c r="I45" s="44">
        <f t="shared" si="0"/>
        <v>8782.93</v>
      </c>
    </row>
    <row r="46" spans="1:9" ht="15.75" x14ac:dyDescent="0.25">
      <c r="A46" s="40" t="s">
        <v>46</v>
      </c>
      <c r="B46" s="45" t="s">
        <v>56</v>
      </c>
      <c r="C46" s="45"/>
      <c r="D46" s="45"/>
      <c r="E46" s="46">
        <f>E47+E48</f>
        <v>1817.328</v>
      </c>
      <c r="F46" s="46">
        <f>F47+F48</f>
        <v>1871.13</v>
      </c>
      <c r="G46" s="46">
        <f>G47+G48</f>
        <v>1926.51</v>
      </c>
      <c r="H46" s="46">
        <f>H47+H48</f>
        <v>1968.1999999999998</v>
      </c>
      <c r="I46" s="46">
        <f>I47+I48</f>
        <v>2032.31</v>
      </c>
    </row>
    <row r="47" spans="1:9" ht="15.75" x14ac:dyDescent="0.25">
      <c r="A47" s="40"/>
      <c r="B47" s="43" t="s">
        <v>54</v>
      </c>
      <c r="C47" s="43"/>
      <c r="D47" s="43"/>
      <c r="E47" s="44">
        <f t="shared" ref="E47:H48" si="1">E50+E56+E53</f>
        <v>367.85699999999997</v>
      </c>
      <c r="F47" s="44">
        <f t="shared" si="1"/>
        <v>378.75</v>
      </c>
      <c r="G47" s="44">
        <f t="shared" si="1"/>
        <v>389.96</v>
      </c>
      <c r="H47" s="44">
        <f t="shared" si="1"/>
        <v>398.4</v>
      </c>
      <c r="I47" s="44">
        <f>[5]Кальк_корр.2022!W14</f>
        <v>411.38</v>
      </c>
    </row>
    <row r="48" spans="1:9" ht="15.75" x14ac:dyDescent="0.25">
      <c r="A48" s="40"/>
      <c r="B48" s="43" t="s">
        <v>55</v>
      </c>
      <c r="C48" s="43"/>
      <c r="D48" s="43"/>
      <c r="E48" s="44">
        <f t="shared" si="1"/>
        <v>1449.471</v>
      </c>
      <c r="F48" s="44">
        <f t="shared" si="1"/>
        <v>1492.38</v>
      </c>
      <c r="G48" s="44">
        <f t="shared" si="1"/>
        <v>1536.55</v>
      </c>
      <c r="H48" s="44">
        <f t="shared" si="1"/>
        <v>1569.8</v>
      </c>
      <c r="I48" s="44">
        <f>[5]Кальк_корр.2022!Z14</f>
        <v>1620.93</v>
      </c>
    </row>
    <row r="49" spans="1:9" x14ac:dyDescent="0.25">
      <c r="A49" s="47" t="s">
        <v>57</v>
      </c>
      <c r="B49" s="48" t="s">
        <v>58</v>
      </c>
      <c r="C49" s="48"/>
      <c r="D49" s="48"/>
      <c r="E49" s="49">
        <f>E50+E51</f>
        <v>965.48</v>
      </c>
      <c r="F49" s="49">
        <f>F50+F51</f>
        <v>994.06</v>
      </c>
      <c r="G49" s="49">
        <f>G50+G51</f>
        <v>1023.4799999999999</v>
      </c>
      <c r="H49" s="49">
        <f>H50+H51</f>
        <v>1045.6299999999999</v>
      </c>
      <c r="I49" s="49">
        <f>I50+I51</f>
        <v>1079.69</v>
      </c>
    </row>
    <row r="50" spans="1:9" ht="15.75" x14ac:dyDescent="0.25">
      <c r="A50" s="40"/>
      <c r="B50" s="43" t="s">
        <v>54</v>
      </c>
      <c r="C50" s="43"/>
      <c r="D50" s="43"/>
      <c r="E50" s="36">
        <f>'[1]Кальк_ДИ_2018-2022'!K14</f>
        <v>106.76</v>
      </c>
      <c r="F50" s="36">
        <f>'[2]Кальк_корр 2019'!R17</f>
        <v>109.92</v>
      </c>
      <c r="G50" s="36">
        <f>[3]Кальк_корр.2020!W16</f>
        <v>113.17</v>
      </c>
      <c r="H50" s="36">
        <f>[4]Кальк_корр.2021!W31</f>
        <v>115.61999999999999</v>
      </c>
      <c r="I50" s="36">
        <f>[5]Кальк_корр.2022!W15</f>
        <v>119.38999999999999</v>
      </c>
    </row>
    <row r="51" spans="1:9" ht="15.75" x14ac:dyDescent="0.25">
      <c r="A51" s="40"/>
      <c r="B51" s="43" t="s">
        <v>55</v>
      </c>
      <c r="C51" s="43"/>
      <c r="D51" s="43"/>
      <c r="E51" s="36">
        <f>'[1]Кальк_ДИ_2018-2022'!L14</f>
        <v>858.72</v>
      </c>
      <c r="F51" s="36">
        <f>'[2]Кальк_корр 2019'!S17</f>
        <v>884.14</v>
      </c>
      <c r="G51" s="36">
        <f>[3]Кальк_корр.2020!Z16</f>
        <v>910.31</v>
      </c>
      <c r="H51" s="36">
        <f>[4]Кальк_корр.2021!Z31</f>
        <v>930.01</v>
      </c>
      <c r="I51" s="36">
        <f>[5]Кальк_корр.2022!Z15</f>
        <v>960.30000000000018</v>
      </c>
    </row>
    <row r="52" spans="1:9" x14ac:dyDescent="0.25">
      <c r="A52" s="47" t="s">
        <v>59</v>
      </c>
      <c r="B52" s="48" t="s">
        <v>60</v>
      </c>
      <c r="C52" s="48"/>
      <c r="D52" s="48"/>
      <c r="E52" s="49">
        <f>E53+E54</f>
        <v>620</v>
      </c>
      <c r="F52" s="49">
        <f>F53+F54</f>
        <v>638.35</v>
      </c>
      <c r="G52" s="49">
        <f>G53+G54</f>
        <v>657.24</v>
      </c>
      <c r="H52" s="49">
        <f>H53+H54</f>
        <v>671.46</v>
      </c>
      <c r="I52" s="49">
        <f>I53+I54</f>
        <v>693.33</v>
      </c>
    </row>
    <row r="53" spans="1:9" ht="15.75" x14ac:dyDescent="0.25">
      <c r="A53" s="40"/>
      <c r="B53" s="43" t="s">
        <v>54</v>
      </c>
      <c r="C53" s="43"/>
      <c r="D53" s="43"/>
      <c r="E53" s="36">
        <f>'[1]Кальк_ДИ_2018-2022'!K26</f>
        <v>150</v>
      </c>
      <c r="F53" s="36">
        <f>'[2]Кальк_корр 2019'!R33</f>
        <v>154.44</v>
      </c>
      <c r="G53" s="36">
        <f>[3]Кальк_корр.2020!W39</f>
        <v>159.01</v>
      </c>
      <c r="H53" s="36">
        <f>[4]Кальк_корр.2021!W54</f>
        <v>162.44999999999999</v>
      </c>
      <c r="I53" s="36">
        <f>[5]Кальк_корр.2022!W38</f>
        <v>167.74</v>
      </c>
    </row>
    <row r="54" spans="1:9" ht="15.75" x14ac:dyDescent="0.25">
      <c r="A54" s="40"/>
      <c r="B54" s="43" t="s">
        <v>55</v>
      </c>
      <c r="C54" s="43"/>
      <c r="D54" s="43"/>
      <c r="E54" s="36">
        <f>'[1]Кальк_ДИ_2018-2022'!L26</f>
        <v>470</v>
      </c>
      <c r="F54" s="36">
        <f>'[2]Кальк_корр 2019'!S33</f>
        <v>483.91</v>
      </c>
      <c r="G54" s="36">
        <f>[3]Кальк_корр.2020!Z39</f>
        <v>498.23</v>
      </c>
      <c r="H54" s="36">
        <f>[4]Кальк_корр.2021!Z54</f>
        <v>509.01</v>
      </c>
      <c r="I54" s="36">
        <f>[5]Кальк_корр.2022!Z38</f>
        <v>525.59</v>
      </c>
    </row>
    <row r="55" spans="1:9" x14ac:dyDescent="0.25">
      <c r="A55" s="47" t="s">
        <v>61</v>
      </c>
      <c r="B55" s="48" t="s">
        <v>62</v>
      </c>
      <c r="C55" s="48"/>
      <c r="D55" s="48"/>
      <c r="E55" s="46">
        <f>E56+E57</f>
        <v>231.84800000000001</v>
      </c>
      <c r="F55" s="46">
        <f>F56+F57</f>
        <v>238.72</v>
      </c>
      <c r="G55" s="46">
        <f>G56+G57</f>
        <v>245.79</v>
      </c>
      <c r="H55" s="46">
        <f>H56+H57</f>
        <v>251.11</v>
      </c>
      <c r="I55" s="46">
        <f>I56+I57</f>
        <v>259.28999999999996</v>
      </c>
    </row>
    <row r="56" spans="1:9" ht="15.75" x14ac:dyDescent="0.25">
      <c r="A56" s="40"/>
      <c r="B56" s="43" t="s">
        <v>54</v>
      </c>
      <c r="C56" s="43"/>
      <c r="D56" s="43"/>
      <c r="E56" s="44">
        <f>'[1]Кальк_ДИ_2018-2022'!K31</f>
        <v>111.09699999999999</v>
      </c>
      <c r="F56" s="44">
        <f>'[2]Кальк_корр 2019'!R38</f>
        <v>114.39</v>
      </c>
      <c r="G56" s="44">
        <f>[3]Кальк_корр.2020!W52</f>
        <v>117.78</v>
      </c>
      <c r="H56" s="44">
        <f>[4]Кальк_корр.2021!W67</f>
        <v>120.33</v>
      </c>
      <c r="I56" s="44">
        <f>[5]Кальк_корр.2022!W51</f>
        <v>124.25</v>
      </c>
    </row>
    <row r="57" spans="1:9" ht="15.75" x14ac:dyDescent="0.25">
      <c r="A57" s="40"/>
      <c r="B57" s="43" t="s">
        <v>55</v>
      </c>
      <c r="C57" s="43"/>
      <c r="D57" s="43"/>
      <c r="E57" s="44">
        <f>'[1]Кальк_ДИ_2018-2022'!L31</f>
        <v>120.751</v>
      </c>
      <c r="F57" s="44">
        <f>'[2]Кальк_корр 2019'!S38</f>
        <v>124.33</v>
      </c>
      <c r="G57" s="44">
        <f>[3]Кальк_корр.2020!Z52</f>
        <v>128.01</v>
      </c>
      <c r="H57" s="44">
        <f>[4]Кальк_корр.2021!Z67</f>
        <v>130.78</v>
      </c>
      <c r="I57" s="44">
        <f>[5]Кальк_корр.2022!Z51</f>
        <v>135.04</v>
      </c>
    </row>
    <row r="58" spans="1:9" x14ac:dyDescent="0.25">
      <c r="A58" s="47" t="s">
        <v>63</v>
      </c>
      <c r="B58" s="48" t="s">
        <v>64</v>
      </c>
      <c r="C58" s="48"/>
      <c r="D58" s="48"/>
      <c r="E58" s="46">
        <f>E59+E60</f>
        <v>0</v>
      </c>
      <c r="F58" s="46">
        <f>F59+F60</f>
        <v>0</v>
      </c>
      <c r="G58" s="46">
        <f>G59+G60</f>
        <v>0</v>
      </c>
      <c r="H58" s="46">
        <f>H59+H60</f>
        <v>0</v>
      </c>
      <c r="I58" s="46">
        <f>I59+I60</f>
        <v>0</v>
      </c>
    </row>
    <row r="59" spans="1:9" ht="15.75" x14ac:dyDescent="0.25">
      <c r="A59" s="40"/>
      <c r="B59" s="43" t="s">
        <v>54</v>
      </c>
      <c r="C59" s="43"/>
      <c r="D59" s="43"/>
      <c r="E59" s="44">
        <f>'[1]Кальк_ДИ_2018-2022'!K49</f>
        <v>0</v>
      </c>
      <c r="F59" s="44">
        <f>'[2]Кальк_корр 2019'!R62</f>
        <v>0</v>
      </c>
      <c r="G59" s="44">
        <f>[3]Кальк_корр.2020!W72</f>
        <v>0</v>
      </c>
      <c r="H59" s="44">
        <f>[4]Кальк_корр.2021!W87</f>
        <v>0</v>
      </c>
      <c r="I59" s="44">
        <v>0</v>
      </c>
    </row>
    <row r="60" spans="1:9" ht="15.75" x14ac:dyDescent="0.25">
      <c r="A60" s="40"/>
      <c r="B60" s="43" t="s">
        <v>55</v>
      </c>
      <c r="C60" s="43"/>
      <c r="D60" s="43"/>
      <c r="E60" s="44">
        <f>'[1]Кальк_ДИ_2018-2022'!L49</f>
        <v>0</v>
      </c>
      <c r="F60" s="44">
        <f>'[2]Кальк_корр 2019'!S62</f>
        <v>0</v>
      </c>
      <c r="G60" s="44">
        <f>[3]Кальк_корр.2020!Z72</f>
        <v>0</v>
      </c>
      <c r="H60" s="44">
        <f>[4]Кальк_корр.2021!Z87</f>
        <v>0</v>
      </c>
      <c r="I60" s="44">
        <v>0</v>
      </c>
    </row>
    <row r="61" spans="1:9" x14ac:dyDescent="0.25">
      <c r="A61" s="47" t="s">
        <v>65</v>
      </c>
      <c r="B61" s="48" t="s">
        <v>66</v>
      </c>
      <c r="C61" s="48"/>
      <c r="D61" s="48"/>
      <c r="E61" s="46">
        <f>E62+E63</f>
        <v>11447.61</v>
      </c>
      <c r="F61" s="46">
        <f>F62+F63</f>
        <v>12204.079999999998</v>
      </c>
      <c r="G61" s="46">
        <f>G62+G63</f>
        <v>12335.539999999999</v>
      </c>
      <c r="H61" s="46">
        <f>H62+H63</f>
        <v>8826.26</v>
      </c>
      <c r="I61" s="46">
        <f>I62+I63</f>
        <v>8963.56</v>
      </c>
    </row>
    <row r="62" spans="1:9" ht="15.75" x14ac:dyDescent="0.25">
      <c r="A62" s="40"/>
      <c r="B62" s="43" t="s">
        <v>54</v>
      </c>
      <c r="C62" s="43"/>
      <c r="D62" s="43"/>
      <c r="E62" s="44">
        <f t="shared" ref="E62:I63" si="2">E65+E68</f>
        <v>2687.7400000000002</v>
      </c>
      <c r="F62" s="44">
        <f t="shared" si="2"/>
        <v>2586.5100000000002</v>
      </c>
      <c r="G62" s="44">
        <f t="shared" si="2"/>
        <v>2615.02</v>
      </c>
      <c r="H62" s="44">
        <f t="shared" si="2"/>
        <v>1774.88</v>
      </c>
      <c r="I62" s="44">
        <f t="shared" si="2"/>
        <v>1801.56</v>
      </c>
    </row>
    <row r="63" spans="1:9" ht="15.75" x14ac:dyDescent="0.25">
      <c r="A63" s="40"/>
      <c r="B63" s="43" t="s">
        <v>55</v>
      </c>
      <c r="C63" s="43"/>
      <c r="D63" s="43"/>
      <c r="E63" s="44">
        <f t="shared" si="2"/>
        <v>8759.8700000000008</v>
      </c>
      <c r="F63" s="44">
        <f t="shared" si="2"/>
        <v>9617.5699999999979</v>
      </c>
      <c r="G63" s="44">
        <f t="shared" si="2"/>
        <v>9720.5199999999986</v>
      </c>
      <c r="H63" s="44">
        <f t="shared" si="2"/>
        <v>7051.38</v>
      </c>
      <c r="I63" s="44">
        <f t="shared" si="2"/>
        <v>7162</v>
      </c>
    </row>
    <row r="64" spans="1:9" x14ac:dyDescent="0.25">
      <c r="A64" s="47" t="s">
        <v>67</v>
      </c>
      <c r="B64" s="48" t="s">
        <v>68</v>
      </c>
      <c r="C64" s="48"/>
      <c r="D64" s="48"/>
      <c r="E64" s="46">
        <f>E65+E66</f>
        <v>11100.68</v>
      </c>
      <c r="F64" s="46">
        <f>F65+F66</f>
        <v>12198.949999999999</v>
      </c>
      <c r="G64" s="46">
        <f>G65+G66</f>
        <v>12333.83</v>
      </c>
      <c r="H64" s="46">
        <f>H65+H66</f>
        <v>8826.26</v>
      </c>
      <c r="I64" s="46">
        <f>I65+I66</f>
        <v>8958.08</v>
      </c>
    </row>
    <row r="65" spans="1:9" ht="15.75" x14ac:dyDescent="0.25">
      <c r="A65" s="40"/>
      <c r="B65" s="43" t="s">
        <v>54</v>
      </c>
      <c r="C65" s="43"/>
      <c r="D65" s="43"/>
      <c r="E65" s="44">
        <f>'[1]Кальк_ДИ_2018-2022'!K51</f>
        <v>2354.1400000000003</v>
      </c>
      <c r="F65" s="44">
        <f>'[2]Кальк_корр 2019'!R64</f>
        <v>2586.5100000000002</v>
      </c>
      <c r="G65" s="44">
        <f>[3]Кальк_корр.2020!W74</f>
        <v>2615.02</v>
      </c>
      <c r="H65" s="44">
        <f>[4]Кальк_корр.2021!W89</f>
        <v>1774.88</v>
      </c>
      <c r="I65" s="44">
        <f>[5]Кальк_корр.2022!W73</f>
        <v>1801.56</v>
      </c>
    </row>
    <row r="66" spans="1:9" ht="15.75" x14ac:dyDescent="0.25">
      <c r="A66" s="40"/>
      <c r="B66" s="43" t="s">
        <v>55</v>
      </c>
      <c r="C66" s="43"/>
      <c r="D66" s="43"/>
      <c r="E66" s="44">
        <f>'[1]Кальк_ДИ_2018-2022'!L51</f>
        <v>8746.5400000000009</v>
      </c>
      <c r="F66" s="44">
        <f>'[2]Кальк_корр 2019'!S64</f>
        <v>9612.4399999999987</v>
      </c>
      <c r="G66" s="44">
        <f>[3]Кальк_корр.2020!Z74</f>
        <v>9718.81</v>
      </c>
      <c r="H66" s="44">
        <f>[4]Кальк_корр.2021!Z89</f>
        <v>7051.38</v>
      </c>
      <c r="I66" s="44">
        <f>[5]Кальк_корр.2022!Z73</f>
        <v>7156.52</v>
      </c>
    </row>
    <row r="67" spans="1:9" x14ac:dyDescent="0.25">
      <c r="A67" s="47" t="s">
        <v>69</v>
      </c>
      <c r="B67" s="48" t="s">
        <v>70</v>
      </c>
      <c r="C67" s="48"/>
      <c r="D67" s="48"/>
      <c r="E67" s="46">
        <f>E68+E69</f>
        <v>346.93</v>
      </c>
      <c r="F67" s="46">
        <f>F68+F69</f>
        <v>5.13</v>
      </c>
      <c r="G67" s="46">
        <f>G68+G69</f>
        <v>1.71</v>
      </c>
      <c r="H67" s="46">
        <f>H68+H69</f>
        <v>0</v>
      </c>
      <c r="I67" s="46">
        <f>I68+I69</f>
        <v>5.48</v>
      </c>
    </row>
    <row r="68" spans="1:9" ht="15.75" x14ac:dyDescent="0.25">
      <c r="A68" s="40"/>
      <c r="B68" s="43" t="s">
        <v>54</v>
      </c>
      <c r="C68" s="43"/>
      <c r="D68" s="43"/>
      <c r="E68" s="44">
        <f>'[1]Кальк_ДИ_2018-2022'!K54</f>
        <v>333.6</v>
      </c>
      <c r="F68" s="44">
        <f>'[2]Кальк_корр 2019'!R76</f>
        <v>0</v>
      </c>
      <c r="G68" s="44">
        <f>[3]Кальк_корр.2020!W82</f>
        <v>0</v>
      </c>
      <c r="H68" s="44">
        <f>[4]Кальк_корр.2021!W97</f>
        <v>0</v>
      </c>
      <c r="I68" s="44">
        <f>[5]Кальк_корр.2022!W81</f>
        <v>0</v>
      </c>
    </row>
    <row r="69" spans="1:9" ht="15.75" x14ac:dyDescent="0.25">
      <c r="A69" s="40"/>
      <c r="B69" s="43" t="s">
        <v>55</v>
      </c>
      <c r="C69" s="43"/>
      <c r="D69" s="43"/>
      <c r="E69" s="44">
        <f>'[1]Кальк_ДИ_2018-2022'!L54</f>
        <v>13.33</v>
      </c>
      <c r="F69" s="44">
        <f>'[2]Кальк_корр 2019'!S76</f>
        <v>5.13</v>
      </c>
      <c r="G69" s="44">
        <f>[3]Кальк_корр.2020!Z82</f>
        <v>1.71</v>
      </c>
      <c r="H69" s="44">
        <f>[4]Кальк_корр.2021!Z97</f>
        <v>0</v>
      </c>
      <c r="I69" s="44">
        <f>[5]Кальк_корр.2022!Z81</f>
        <v>5.48</v>
      </c>
    </row>
    <row r="70" spans="1:9" ht="18.75" x14ac:dyDescent="0.25">
      <c r="A70" s="40" t="s">
        <v>26</v>
      </c>
      <c r="B70" s="41" t="s">
        <v>71</v>
      </c>
      <c r="C70" s="41"/>
      <c r="D70" s="41"/>
      <c r="E70" s="42">
        <f>E71+E72</f>
        <v>1874.37</v>
      </c>
      <c r="F70" s="42">
        <f>F71+F72</f>
        <v>785.25</v>
      </c>
      <c r="G70" s="42">
        <f>G71+G72</f>
        <v>1281.67</v>
      </c>
      <c r="H70" s="42">
        <f>H71+H72</f>
        <v>1318.3222100000003</v>
      </c>
      <c r="I70" s="42">
        <f>I71+I72</f>
        <v>1100.6599999999999</v>
      </c>
    </row>
    <row r="71" spans="1:9" x14ac:dyDescent="0.25">
      <c r="A71" s="50"/>
      <c r="B71" s="43" t="s">
        <v>54</v>
      </c>
      <c r="C71" s="43"/>
      <c r="D71" s="43"/>
      <c r="E71" s="44">
        <f>'[1]Кальк_ДИ_2018-2022'!K65</f>
        <v>1843.05</v>
      </c>
      <c r="F71" s="44">
        <f>'[2]Кальк_корр 2019'!R93</f>
        <v>626.01</v>
      </c>
      <c r="G71" s="44">
        <f>[3]Кальк_корр.2020!W101</f>
        <v>408.02</v>
      </c>
      <c r="H71" s="44">
        <f>[4]Кальк_корр.2021!W118</f>
        <v>600.11945000000014</v>
      </c>
      <c r="I71" s="44">
        <f>[5]Кальк_корр.2022!W102</f>
        <v>353.15</v>
      </c>
    </row>
    <row r="72" spans="1:9" x14ac:dyDescent="0.25">
      <c r="A72" s="50"/>
      <c r="B72" s="43" t="s">
        <v>55</v>
      </c>
      <c r="C72" s="43"/>
      <c r="D72" s="43"/>
      <c r="E72" s="44">
        <f>'[1]Кальк_ДИ_2018-2022'!L65</f>
        <v>31.32</v>
      </c>
      <c r="F72" s="44">
        <f>'[2]Кальк_корр 2019'!S93</f>
        <v>159.24</v>
      </c>
      <c r="G72" s="44">
        <f>[3]Кальк_корр.2020!Z101</f>
        <v>873.65</v>
      </c>
      <c r="H72" s="44">
        <f>[4]Кальк_корр.2021!Z118</f>
        <v>718.20276000000001</v>
      </c>
      <c r="I72" s="44">
        <f>[5]Кальк_корр.2022!Z102</f>
        <v>747.51</v>
      </c>
    </row>
    <row r="73" spans="1:9" ht="18.75" x14ac:dyDescent="0.25">
      <c r="A73" s="40" t="s">
        <v>28</v>
      </c>
      <c r="B73" s="41" t="s">
        <v>72</v>
      </c>
      <c r="C73" s="41"/>
      <c r="D73" s="41"/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x14ac:dyDescent="0.25">
      <c r="A74" s="50"/>
      <c r="B74" s="43" t="s">
        <v>54</v>
      </c>
      <c r="C74" s="43"/>
      <c r="D74" s="43"/>
      <c r="E74" s="44">
        <v>0</v>
      </c>
      <c r="F74" s="44">
        <v>0</v>
      </c>
      <c r="G74" s="44">
        <f>[3]Кальк_корр.2020!W102</f>
        <v>0</v>
      </c>
      <c r="H74" s="44">
        <f>[4]Кальк_корр.2021!W119</f>
        <v>0</v>
      </c>
      <c r="I74" s="44">
        <v>0</v>
      </c>
    </row>
    <row r="75" spans="1:9" x14ac:dyDescent="0.25">
      <c r="A75" s="50"/>
      <c r="B75" s="43" t="s">
        <v>55</v>
      </c>
      <c r="C75" s="43"/>
      <c r="D75" s="43"/>
      <c r="E75" s="44">
        <v>0</v>
      </c>
      <c r="F75" s="44">
        <v>0</v>
      </c>
      <c r="G75" s="44">
        <f>[3]Кальк_корр.2020!Z102</f>
        <v>0</v>
      </c>
      <c r="H75" s="44">
        <f>[4]Кальк_корр.2021!Z119</f>
        <v>0</v>
      </c>
      <c r="I75" s="44">
        <v>0</v>
      </c>
    </row>
    <row r="76" spans="1:9" ht="18.75" x14ac:dyDescent="0.25">
      <c r="A76" s="40" t="s">
        <v>30</v>
      </c>
      <c r="B76" s="41" t="s">
        <v>73</v>
      </c>
      <c r="C76" s="41"/>
      <c r="D76" s="41"/>
      <c r="E76" s="42">
        <f>E77+E78</f>
        <v>-546.11</v>
      </c>
      <c r="F76" s="42">
        <f>F77+F78</f>
        <v>83.66</v>
      </c>
      <c r="G76" s="42">
        <f>G77+G78</f>
        <v>-440.58</v>
      </c>
      <c r="H76" s="42">
        <f>H77+H78</f>
        <v>-1130.8099500000003</v>
      </c>
      <c r="I76" s="42">
        <f>I77+I78</f>
        <v>-188.32004999999964</v>
      </c>
    </row>
    <row r="77" spans="1:9" x14ac:dyDescent="0.25">
      <c r="A77" s="50"/>
      <c r="B77" s="43" t="s">
        <v>54</v>
      </c>
      <c r="C77" s="43"/>
      <c r="D77" s="43"/>
      <c r="E77" s="44">
        <f>'[1]Кальк_ДИ_2018-2022'!K71</f>
        <v>-1160.2</v>
      </c>
      <c r="F77" s="44">
        <f>'[2]Кальк_корр 2019'!R98</f>
        <v>-33.42</v>
      </c>
      <c r="G77" s="44">
        <f>[3]Кальк_корр.2020!W107</f>
        <v>0</v>
      </c>
      <c r="H77" s="44">
        <f>[4]Кальк_корр.2021!W126</f>
        <v>-464.82995000000034</v>
      </c>
      <c r="I77" s="44">
        <f>[5]Кальк_корр.2022!W110</f>
        <v>-42.510049999999637</v>
      </c>
    </row>
    <row r="78" spans="1:9" x14ac:dyDescent="0.25">
      <c r="A78" s="50"/>
      <c r="B78" s="43" t="s">
        <v>55</v>
      </c>
      <c r="C78" s="43"/>
      <c r="D78" s="43"/>
      <c r="E78" s="44">
        <f>'[1]Кальк_ДИ_2018-2022'!L71</f>
        <v>614.09</v>
      </c>
      <c r="F78" s="44">
        <f>'[2]Кальк_корр 2019'!S98</f>
        <v>117.08</v>
      </c>
      <c r="G78" s="44">
        <f>[3]Кальк_корр.2020!Z107</f>
        <v>-440.58</v>
      </c>
      <c r="H78" s="44">
        <f>[4]Кальк_корр.2021!Z126</f>
        <v>-665.98</v>
      </c>
      <c r="I78" s="44">
        <f>[5]Кальк_корр.2022!Z110</f>
        <v>-145.81</v>
      </c>
    </row>
    <row r="79" spans="1:9" ht="18.75" x14ac:dyDescent="0.25">
      <c r="A79" s="40" t="s">
        <v>32</v>
      </c>
      <c r="B79" s="41" t="s">
        <v>74</v>
      </c>
      <c r="C79" s="41"/>
      <c r="D79" s="41"/>
      <c r="E79" s="42">
        <f>E80+E81</f>
        <v>1.7899999999999636</v>
      </c>
      <c r="F79" s="42">
        <f>F80+F81</f>
        <v>0</v>
      </c>
      <c r="G79" s="42">
        <f>G80+G81</f>
        <v>0</v>
      </c>
      <c r="H79" s="42">
        <f>H80+H81</f>
        <v>0</v>
      </c>
      <c r="I79" s="42">
        <f>I80+I81</f>
        <v>0</v>
      </c>
    </row>
    <row r="80" spans="1:9" x14ac:dyDescent="0.25">
      <c r="A80" s="50"/>
      <c r="B80" s="43" t="s">
        <v>54</v>
      </c>
      <c r="C80" s="43"/>
      <c r="D80" s="43"/>
      <c r="E80" s="44">
        <f>'[1]Кальк_ДИ_2018-2022'!K78</f>
        <v>0</v>
      </c>
      <c r="F80" s="44">
        <f>'[1]Кальк_ДИ_2018-2022'!Q78</f>
        <v>0</v>
      </c>
      <c r="G80" s="44">
        <f>'[1]Кальк_ДИ_2018-2022'!W78</f>
        <v>0</v>
      </c>
      <c r="H80" s="44">
        <v>0</v>
      </c>
      <c r="I80" s="44">
        <v>0</v>
      </c>
    </row>
    <row r="81" spans="1:15" ht="17.25" customHeight="1" x14ac:dyDescent="0.25">
      <c r="A81" s="50"/>
      <c r="B81" s="43" t="s">
        <v>55</v>
      </c>
      <c r="C81" s="43"/>
      <c r="D81" s="43"/>
      <c r="E81" s="44">
        <f>'[1]Кальк_ДИ_2018-2022'!L78</f>
        <v>1.7899999999999636</v>
      </c>
      <c r="F81" s="44">
        <f>'[1]Кальк_ДИ_2018-2022'!R78</f>
        <v>0</v>
      </c>
      <c r="G81" s="44">
        <f>'[1]Кальк_ДИ_2018-2022'!X78</f>
        <v>0</v>
      </c>
      <c r="H81" s="44">
        <v>0</v>
      </c>
      <c r="I81" s="44">
        <v>0</v>
      </c>
    </row>
    <row r="82" spans="1:15" ht="40.5" customHeight="1" x14ac:dyDescent="0.25">
      <c r="A82" s="40"/>
      <c r="B82" s="41" t="s">
        <v>75</v>
      </c>
      <c r="C82" s="41"/>
      <c r="D82" s="41"/>
      <c r="E82" s="42">
        <f t="shared" ref="E82:I84" si="3">E43+E70+E73+E76+E79</f>
        <v>14594.988000000001</v>
      </c>
      <c r="F82" s="42">
        <f t="shared" si="3"/>
        <v>14944.119999999997</v>
      </c>
      <c r="G82" s="42">
        <f t="shared" si="3"/>
        <v>15103.139999999998</v>
      </c>
      <c r="H82" s="42">
        <f t="shared" si="3"/>
        <v>10981.97226</v>
      </c>
      <c r="I82" s="42">
        <f t="shared" si="3"/>
        <v>11908.20995</v>
      </c>
      <c r="K82" s="51"/>
      <c r="L82" s="51"/>
      <c r="M82" s="51"/>
      <c r="N82" s="51"/>
      <c r="O82" s="51"/>
    </row>
    <row r="83" spans="1:15" ht="21.75" customHeight="1" x14ac:dyDescent="0.25">
      <c r="A83" s="50"/>
      <c r="B83" s="43" t="s">
        <v>54</v>
      </c>
      <c r="C83" s="43"/>
      <c r="D83" s="43"/>
      <c r="E83" s="44">
        <f t="shared" si="3"/>
        <v>3738.4470000000001</v>
      </c>
      <c r="F83" s="44">
        <f t="shared" si="3"/>
        <v>3557.8500000000004</v>
      </c>
      <c r="G83" s="44">
        <f t="shared" si="3"/>
        <v>3413</v>
      </c>
      <c r="H83" s="44">
        <f t="shared" si="3"/>
        <v>2308.5695000000001</v>
      </c>
      <c r="I83" s="44">
        <f t="shared" si="3"/>
        <v>2523.5799500000003</v>
      </c>
      <c r="K83" s="51"/>
      <c r="L83" s="51"/>
      <c r="M83" s="51"/>
      <c r="N83" s="51"/>
      <c r="O83" s="51"/>
    </row>
    <row r="84" spans="1:15" ht="21.75" customHeight="1" x14ac:dyDescent="0.25">
      <c r="A84" s="50"/>
      <c r="B84" s="43" t="s">
        <v>55</v>
      </c>
      <c r="C84" s="43"/>
      <c r="D84" s="43"/>
      <c r="E84" s="44">
        <f t="shared" si="3"/>
        <v>10856.541000000001</v>
      </c>
      <c r="F84" s="44">
        <f t="shared" si="3"/>
        <v>11386.269999999997</v>
      </c>
      <c r="G84" s="44">
        <f t="shared" si="3"/>
        <v>11690.139999999998</v>
      </c>
      <c r="H84" s="44">
        <f t="shared" si="3"/>
        <v>8673.4027600000009</v>
      </c>
      <c r="I84" s="44">
        <f t="shared" si="3"/>
        <v>9384.630000000001</v>
      </c>
    </row>
    <row r="85" spans="1:15" ht="25.5" customHeight="1" x14ac:dyDescent="0.25">
      <c r="A85" s="52" t="s">
        <v>76</v>
      </c>
      <c r="B85" s="52"/>
      <c r="C85" s="52"/>
      <c r="D85" s="52"/>
      <c r="E85" s="52"/>
      <c r="F85" s="52"/>
      <c r="G85" s="52"/>
    </row>
    <row r="86" spans="1:15" ht="15" customHeight="1" x14ac:dyDescent="0.25">
      <c r="A86" s="53" t="s">
        <v>15</v>
      </c>
      <c r="B86" s="18" t="s">
        <v>16</v>
      </c>
      <c r="C86" s="18"/>
      <c r="D86" s="18"/>
      <c r="E86" s="54" t="s">
        <v>77</v>
      </c>
      <c r="F86" s="55" t="s">
        <v>78</v>
      </c>
      <c r="G86" s="56"/>
      <c r="H86" s="3"/>
    </row>
    <row r="87" spans="1:15" ht="15" customHeight="1" x14ac:dyDescent="0.25">
      <c r="A87" s="57"/>
      <c r="B87" s="18"/>
      <c r="C87" s="18"/>
      <c r="D87" s="18"/>
      <c r="E87" s="58"/>
      <c r="F87" s="59"/>
      <c r="G87" s="60"/>
      <c r="H87" s="3"/>
    </row>
    <row r="88" spans="1:15" ht="19.5" customHeight="1" x14ac:dyDescent="0.25">
      <c r="A88" s="57"/>
      <c r="B88" s="18"/>
      <c r="C88" s="18"/>
      <c r="D88" s="18"/>
      <c r="E88" s="58"/>
      <c r="F88" s="59"/>
      <c r="G88" s="60"/>
      <c r="H88" s="3"/>
    </row>
    <row r="89" spans="1:15" ht="18" customHeight="1" x14ac:dyDescent="0.25">
      <c r="A89" s="61" t="s">
        <v>23</v>
      </c>
      <c r="B89" s="62" t="s">
        <v>79</v>
      </c>
      <c r="C89" s="63"/>
      <c r="D89" s="64"/>
      <c r="E89" s="65">
        <v>43101</v>
      </c>
      <c r="F89" s="66">
        <v>44926</v>
      </c>
      <c r="G89" s="67"/>
      <c r="H89" s="3"/>
    </row>
    <row r="90" spans="1:15" ht="15.75" hidden="1" customHeight="1" x14ac:dyDescent="0.25">
      <c r="A90" s="61" t="s">
        <v>26</v>
      </c>
      <c r="B90" s="21"/>
      <c r="C90" s="21"/>
      <c r="D90" s="21"/>
      <c r="E90" s="68"/>
      <c r="F90" s="69"/>
      <c r="G90" s="67"/>
      <c r="H90" s="3"/>
    </row>
    <row r="91" spans="1:15" x14ac:dyDescent="0.25">
      <c r="A91" s="70"/>
      <c r="B91" s="71"/>
      <c r="C91" s="71"/>
      <c r="D91" s="71"/>
      <c r="E91" s="71"/>
      <c r="F91" s="72"/>
      <c r="G91" s="72"/>
      <c r="H91" s="3"/>
    </row>
    <row r="92" spans="1:15" ht="44.25" customHeight="1" x14ac:dyDescent="0.25">
      <c r="A92" s="73" t="s">
        <v>80</v>
      </c>
      <c r="B92" s="73"/>
      <c r="C92" s="73"/>
      <c r="D92" s="73"/>
      <c r="E92" s="73"/>
      <c r="F92" s="73"/>
      <c r="G92" s="73"/>
      <c r="H92" s="73"/>
      <c r="I92" s="73"/>
    </row>
    <row r="93" spans="1:15" ht="15.75" x14ac:dyDescent="0.25">
      <c r="A93" s="74" t="s">
        <v>81</v>
      </c>
      <c r="B93" s="74"/>
      <c r="C93" s="74"/>
      <c r="D93" s="74"/>
      <c r="E93" s="75"/>
      <c r="F93" s="75"/>
      <c r="G93" s="75"/>
    </row>
    <row r="94" spans="1:15" x14ac:dyDescent="0.25">
      <c r="A94" s="20" t="s">
        <v>15</v>
      </c>
      <c r="B94" s="18" t="s">
        <v>82</v>
      </c>
      <c r="C94" s="18"/>
      <c r="D94" s="18"/>
      <c r="E94" s="18" t="s">
        <v>83</v>
      </c>
      <c r="F94" s="18"/>
      <c r="G94" s="18"/>
      <c r="H94" s="18"/>
      <c r="I94" s="18"/>
    </row>
    <row r="95" spans="1:15" x14ac:dyDescent="0.25">
      <c r="A95" s="20"/>
      <c r="B95" s="18"/>
      <c r="C95" s="18"/>
      <c r="D95" s="18"/>
      <c r="E95" s="30" t="s">
        <v>40</v>
      </c>
      <c r="F95" s="30" t="s">
        <v>41</v>
      </c>
      <c r="G95" s="30" t="s">
        <v>42</v>
      </c>
      <c r="H95" s="30" t="s">
        <v>43</v>
      </c>
      <c r="I95" s="30" t="s">
        <v>44</v>
      </c>
    </row>
    <row r="96" spans="1:15" ht="75.75" customHeight="1" x14ac:dyDescent="0.25">
      <c r="A96" s="28" t="s">
        <v>23</v>
      </c>
      <c r="B96" s="62" t="s">
        <v>84</v>
      </c>
      <c r="C96" s="63"/>
      <c r="D96" s="64"/>
      <c r="E96" s="24">
        <v>0.17</v>
      </c>
      <c r="F96" s="24">
        <v>0.17</v>
      </c>
      <c r="G96" s="76">
        <v>0.17</v>
      </c>
      <c r="H96" s="24">
        <v>0.17</v>
      </c>
      <c r="I96" s="24">
        <v>0.17</v>
      </c>
      <c r="J96" s="6" t="s">
        <v>85</v>
      </c>
    </row>
    <row r="97" spans="1:9" ht="15.75" x14ac:dyDescent="0.25">
      <c r="A97" s="75" t="s">
        <v>86</v>
      </c>
      <c r="B97" s="75"/>
      <c r="C97" s="75"/>
      <c r="D97" s="75"/>
      <c r="E97" s="75"/>
      <c r="F97" s="75"/>
      <c r="G97" s="75"/>
      <c r="H97" s="3"/>
    </row>
    <row r="98" spans="1:9" x14ac:dyDescent="0.25">
      <c r="A98" s="20" t="s">
        <v>15</v>
      </c>
      <c r="B98" s="18" t="s">
        <v>82</v>
      </c>
      <c r="C98" s="18"/>
      <c r="D98" s="18"/>
      <c r="E98" s="18" t="s">
        <v>83</v>
      </c>
      <c r="F98" s="18"/>
      <c r="G98" s="18"/>
      <c r="H98" s="18"/>
      <c r="I98" s="18"/>
    </row>
    <row r="99" spans="1:9" x14ac:dyDescent="0.25">
      <c r="A99" s="20"/>
      <c r="B99" s="18"/>
      <c r="C99" s="18"/>
      <c r="D99" s="18"/>
      <c r="E99" s="30" t="s">
        <v>40</v>
      </c>
      <c r="F99" s="30" t="s">
        <v>41</v>
      </c>
      <c r="G99" s="30" t="s">
        <v>42</v>
      </c>
      <c r="H99" s="30" t="s">
        <v>43</v>
      </c>
      <c r="I99" s="30" t="s">
        <v>44</v>
      </c>
    </row>
    <row r="100" spans="1:9" ht="22.5" customHeight="1" x14ac:dyDescent="0.25">
      <c r="A100" s="28" t="s">
        <v>23</v>
      </c>
      <c r="B100" s="62" t="s">
        <v>87</v>
      </c>
      <c r="C100" s="63"/>
      <c r="D100" s="64"/>
      <c r="E100" s="77">
        <v>0.15</v>
      </c>
      <c r="F100" s="77">
        <v>0.15</v>
      </c>
      <c r="G100" s="78">
        <v>0.15</v>
      </c>
      <c r="H100" s="77">
        <v>0.15</v>
      </c>
      <c r="I100" s="77">
        <v>0.15</v>
      </c>
    </row>
    <row r="101" spans="1:9" ht="15.75" x14ac:dyDescent="0.25">
      <c r="A101" s="79" t="s">
        <v>88</v>
      </c>
      <c r="B101" s="79"/>
      <c r="C101" s="79"/>
      <c r="D101" s="79"/>
      <c r="E101" s="75"/>
      <c r="F101" s="75"/>
      <c r="G101" s="75"/>
    </row>
    <row r="102" spans="1:9" x14ac:dyDescent="0.25">
      <c r="A102" s="53" t="s">
        <v>15</v>
      </c>
      <c r="B102" s="80" t="s">
        <v>82</v>
      </c>
      <c r="C102" s="81"/>
      <c r="D102" s="82"/>
      <c r="E102" s="18" t="s">
        <v>89</v>
      </c>
      <c r="F102" s="18"/>
      <c r="G102" s="18"/>
      <c r="H102" s="18"/>
      <c r="I102" s="18"/>
    </row>
    <row r="103" spans="1:9" x14ac:dyDescent="0.25">
      <c r="A103" s="83"/>
      <c r="B103" s="84"/>
      <c r="C103" s="85"/>
      <c r="D103" s="86"/>
      <c r="E103" s="30" t="s">
        <v>40</v>
      </c>
      <c r="F103" s="30" t="s">
        <v>41</v>
      </c>
      <c r="G103" s="30" t="s">
        <v>42</v>
      </c>
      <c r="H103" s="30" t="s">
        <v>43</v>
      </c>
      <c r="I103" s="30" t="s">
        <v>44</v>
      </c>
    </row>
    <row r="104" spans="1:9" ht="30.75" customHeight="1" x14ac:dyDescent="0.25">
      <c r="A104" s="28" t="s">
        <v>23</v>
      </c>
      <c r="B104" s="62" t="s">
        <v>90</v>
      </c>
      <c r="C104" s="63"/>
      <c r="D104" s="64"/>
      <c r="E104" s="61">
        <v>100</v>
      </c>
      <c r="F104" s="61">
        <v>100</v>
      </c>
      <c r="G104" s="87">
        <v>100</v>
      </c>
      <c r="H104" s="61">
        <v>100</v>
      </c>
      <c r="I104" s="61">
        <v>100</v>
      </c>
    </row>
    <row r="105" spans="1:9" ht="33" customHeight="1" x14ac:dyDescent="0.25">
      <c r="A105" s="28" t="s">
        <v>26</v>
      </c>
      <c r="B105" s="62" t="s">
        <v>91</v>
      </c>
      <c r="C105" s="63"/>
      <c r="D105" s="64"/>
      <c r="E105" s="61">
        <v>100</v>
      </c>
      <c r="F105" s="61">
        <v>100</v>
      </c>
      <c r="G105" s="87">
        <v>100</v>
      </c>
      <c r="H105" s="61">
        <v>100</v>
      </c>
      <c r="I105" s="61">
        <v>100</v>
      </c>
    </row>
    <row r="106" spans="1:9" ht="15.75" x14ac:dyDescent="0.25">
      <c r="A106" s="79" t="s">
        <v>92</v>
      </c>
      <c r="B106" s="74"/>
      <c r="C106" s="74"/>
      <c r="D106" s="74"/>
      <c r="E106" s="75"/>
      <c r="F106" s="75"/>
      <c r="G106" s="75"/>
    </row>
    <row r="107" spans="1:9" x14ac:dyDescent="0.25">
      <c r="A107" s="53" t="s">
        <v>15</v>
      </c>
      <c r="B107" s="80" t="s">
        <v>82</v>
      </c>
      <c r="C107" s="81"/>
      <c r="D107" s="82"/>
      <c r="E107" s="18" t="s">
        <v>89</v>
      </c>
      <c r="F107" s="18"/>
      <c r="G107" s="18"/>
      <c r="H107" s="18"/>
      <c r="I107" s="18"/>
    </row>
    <row r="108" spans="1:9" x14ac:dyDescent="0.25">
      <c r="A108" s="83"/>
      <c r="B108" s="84"/>
      <c r="C108" s="85"/>
      <c r="D108" s="86"/>
      <c r="E108" s="30" t="s">
        <v>40</v>
      </c>
      <c r="F108" s="30" t="s">
        <v>41</v>
      </c>
      <c r="G108" s="30" t="s">
        <v>42</v>
      </c>
      <c r="H108" s="30" t="s">
        <v>43</v>
      </c>
      <c r="I108" s="30" t="s">
        <v>44</v>
      </c>
    </row>
    <row r="109" spans="1:9" ht="31.5" customHeight="1" x14ac:dyDescent="0.25">
      <c r="A109" s="28" t="s">
        <v>23</v>
      </c>
      <c r="B109" s="88" t="s">
        <v>93</v>
      </c>
      <c r="C109" s="89"/>
      <c r="D109" s="90"/>
      <c r="E109" s="24">
        <v>2.2400000000000002</v>
      </c>
      <c r="F109" s="24">
        <v>2.2400000000000002</v>
      </c>
      <c r="G109" s="76">
        <v>2.2400000000000002</v>
      </c>
      <c r="H109" s="24">
        <v>2.2400000000000002</v>
      </c>
      <c r="I109" s="24">
        <v>2.2400000000000002</v>
      </c>
    </row>
    <row r="110" spans="1:9" ht="18.75" x14ac:dyDescent="0.25">
      <c r="A110" s="91" t="s">
        <v>94</v>
      </c>
      <c r="B110" s="91"/>
      <c r="C110" s="91"/>
      <c r="D110" s="91"/>
      <c r="E110" s="91"/>
      <c r="F110" s="91"/>
      <c r="G110" s="91"/>
      <c r="H110" s="91"/>
      <c r="I110" s="91"/>
    </row>
    <row r="111" spans="1:9" ht="135" customHeight="1" x14ac:dyDescent="0.25">
      <c r="A111" s="28" t="s">
        <v>15</v>
      </c>
      <c r="B111" s="18" t="s">
        <v>95</v>
      </c>
      <c r="C111" s="18"/>
      <c r="D111" s="92" t="s">
        <v>96</v>
      </c>
      <c r="E111" s="92" t="s">
        <v>97</v>
      </c>
      <c r="F111" s="92" t="s">
        <v>98</v>
      </c>
      <c r="G111" s="92" t="s">
        <v>99</v>
      </c>
      <c r="H111" s="92" t="s">
        <v>100</v>
      </c>
      <c r="I111" s="92" t="s">
        <v>101</v>
      </c>
    </row>
    <row r="112" spans="1:9" x14ac:dyDescent="0.25">
      <c r="A112" s="47" t="s">
        <v>23</v>
      </c>
      <c r="B112" s="93" t="s">
        <v>102</v>
      </c>
      <c r="C112" s="94"/>
      <c r="D112" s="95"/>
      <c r="E112" s="24"/>
      <c r="F112" s="92"/>
      <c r="G112" s="92"/>
      <c r="H112" s="96"/>
      <c r="I112" s="97"/>
    </row>
    <row r="113" spans="1:10" s="102" customFormat="1" x14ac:dyDescent="0.2">
      <c r="A113" s="28" t="s">
        <v>46</v>
      </c>
      <c r="B113" s="98" t="s">
        <v>81</v>
      </c>
      <c r="C113" s="98"/>
      <c r="D113" s="95"/>
      <c r="E113" s="99"/>
      <c r="F113" s="99"/>
      <c r="G113" s="30"/>
      <c r="H113" s="100"/>
      <c r="I113" s="101"/>
    </row>
    <row r="114" spans="1:10" s="102" customFormat="1" ht="93.75" customHeight="1" x14ac:dyDescent="0.2">
      <c r="A114" s="47"/>
      <c r="B114" s="103" t="s">
        <v>103</v>
      </c>
      <c r="C114" s="103"/>
      <c r="D114" s="92" t="s">
        <v>25</v>
      </c>
      <c r="E114" s="92">
        <f>E96</f>
        <v>0.17</v>
      </c>
      <c r="F114" s="92">
        <f>F96</f>
        <v>0.17</v>
      </c>
      <c r="G114" s="76">
        <f>G96</f>
        <v>0.17</v>
      </c>
      <c r="H114" s="92">
        <f>H96</f>
        <v>0.17</v>
      </c>
      <c r="I114" s="92">
        <f>I96</f>
        <v>0.17</v>
      </c>
    </row>
    <row r="115" spans="1:10" s="102" customFormat="1" x14ac:dyDescent="0.2">
      <c r="A115" s="28" t="s">
        <v>63</v>
      </c>
      <c r="B115" s="98" t="s">
        <v>86</v>
      </c>
      <c r="C115" s="98"/>
      <c r="D115" s="95"/>
      <c r="E115" s="99"/>
      <c r="F115" s="99"/>
      <c r="G115" s="104"/>
      <c r="H115" s="100"/>
      <c r="I115" s="101"/>
    </row>
    <row r="116" spans="1:10" s="102" customFormat="1" ht="29.25" customHeight="1" x14ac:dyDescent="0.2">
      <c r="A116" s="47"/>
      <c r="B116" s="103" t="s">
        <v>104</v>
      </c>
      <c r="C116" s="103"/>
      <c r="D116" s="92" t="s">
        <v>25</v>
      </c>
      <c r="E116" s="105">
        <f>E100</f>
        <v>0.15</v>
      </c>
      <c r="F116" s="105">
        <f>F100</f>
        <v>0.15</v>
      </c>
      <c r="G116" s="78">
        <f>G100</f>
        <v>0.15</v>
      </c>
      <c r="H116" s="105">
        <f>H100</f>
        <v>0.15</v>
      </c>
      <c r="I116" s="105">
        <f>I100</f>
        <v>0.15</v>
      </c>
    </row>
    <row r="117" spans="1:10" s="102" customFormat="1" x14ac:dyDescent="0.2">
      <c r="A117" s="28" t="s">
        <v>65</v>
      </c>
      <c r="B117" s="98" t="s">
        <v>88</v>
      </c>
      <c r="C117" s="98"/>
      <c r="D117" s="95"/>
      <c r="E117" s="99"/>
      <c r="F117" s="99"/>
      <c r="G117" s="104"/>
      <c r="H117" s="100"/>
      <c r="I117" s="101"/>
    </row>
    <row r="118" spans="1:10" s="102" customFormat="1" ht="45.75" customHeight="1" x14ac:dyDescent="0.2">
      <c r="A118" s="47"/>
      <c r="B118" s="103" t="s">
        <v>105</v>
      </c>
      <c r="C118" s="103"/>
      <c r="D118" s="92" t="s">
        <v>25</v>
      </c>
      <c r="E118" s="61">
        <f t="shared" ref="E118:I119" si="4">E104</f>
        <v>100</v>
      </c>
      <c r="F118" s="61">
        <f t="shared" si="4"/>
        <v>100</v>
      </c>
      <c r="G118" s="87">
        <f t="shared" si="4"/>
        <v>100</v>
      </c>
      <c r="H118" s="61">
        <f t="shared" si="4"/>
        <v>100</v>
      </c>
      <c r="I118" s="61">
        <f t="shared" si="4"/>
        <v>100</v>
      </c>
    </row>
    <row r="119" spans="1:10" s="102" customFormat="1" ht="45.75" customHeight="1" x14ac:dyDescent="0.2">
      <c r="A119" s="47"/>
      <c r="B119" s="103" t="s">
        <v>106</v>
      </c>
      <c r="C119" s="103"/>
      <c r="D119" s="92" t="s">
        <v>25</v>
      </c>
      <c r="E119" s="61">
        <f t="shared" si="4"/>
        <v>100</v>
      </c>
      <c r="F119" s="61">
        <f t="shared" si="4"/>
        <v>100</v>
      </c>
      <c r="G119" s="87">
        <f t="shared" si="4"/>
        <v>100</v>
      </c>
      <c r="H119" s="61">
        <f t="shared" si="4"/>
        <v>100</v>
      </c>
      <c r="I119" s="61">
        <f t="shared" si="4"/>
        <v>100</v>
      </c>
    </row>
    <row r="120" spans="1:10" s="108" customFormat="1" x14ac:dyDescent="0.2">
      <c r="A120" s="28" t="s">
        <v>107</v>
      </c>
      <c r="B120" s="98" t="s">
        <v>108</v>
      </c>
      <c r="C120" s="98"/>
      <c r="D120" s="95"/>
      <c r="E120" s="95"/>
      <c r="F120" s="95"/>
      <c r="G120" s="106"/>
      <c r="H120" s="100"/>
      <c r="I120" s="107"/>
    </row>
    <row r="121" spans="1:10" s="102" customFormat="1" ht="30.75" customHeight="1" x14ac:dyDescent="0.2">
      <c r="A121" s="47"/>
      <c r="B121" s="103" t="s">
        <v>93</v>
      </c>
      <c r="C121" s="103"/>
      <c r="D121" s="92" t="s">
        <v>25</v>
      </c>
      <c r="E121" s="92">
        <f>E109</f>
        <v>2.2400000000000002</v>
      </c>
      <c r="F121" s="92">
        <f>F109</f>
        <v>2.2400000000000002</v>
      </c>
      <c r="G121" s="76">
        <f>G109</f>
        <v>2.2400000000000002</v>
      </c>
      <c r="H121" s="92">
        <f>H109</f>
        <v>2.2400000000000002</v>
      </c>
      <c r="I121" s="92">
        <f>I109</f>
        <v>2.2400000000000002</v>
      </c>
    </row>
    <row r="122" spans="1:10" s="102" customFormat="1" ht="18.75" customHeight="1" x14ac:dyDescent="0.2">
      <c r="A122" s="47" t="s">
        <v>26</v>
      </c>
      <c r="B122" s="48" t="s">
        <v>109</v>
      </c>
      <c r="C122" s="48"/>
      <c r="D122" s="109">
        <f>[1]Кальк_МЭОР_2018!D66</f>
        <v>13759.089999999997</v>
      </c>
      <c r="E122" s="109">
        <f>E82</f>
        <v>14594.988000000001</v>
      </c>
      <c r="F122" s="109">
        <f>F82</f>
        <v>14944.119999999997</v>
      </c>
      <c r="G122" s="109">
        <f>G82</f>
        <v>15103.139999999998</v>
      </c>
      <c r="H122" s="109">
        <f>H82</f>
        <v>10981.97226</v>
      </c>
      <c r="I122" s="109">
        <f>I82</f>
        <v>11908.20995</v>
      </c>
    </row>
    <row r="123" spans="1:10" ht="24.75" customHeight="1" x14ac:dyDescent="0.25">
      <c r="A123" s="110" t="s">
        <v>110</v>
      </c>
      <c r="B123" s="110"/>
      <c r="C123" s="110"/>
      <c r="D123" s="110"/>
      <c r="E123" s="110"/>
      <c r="F123" s="110"/>
      <c r="G123" s="110"/>
    </row>
    <row r="124" spans="1:10" ht="107.25" customHeight="1" x14ac:dyDescent="0.25">
      <c r="A124" s="28" t="s">
        <v>15</v>
      </c>
      <c r="B124" s="18" t="s">
        <v>111</v>
      </c>
      <c r="C124" s="18"/>
      <c r="D124" s="18"/>
      <c r="E124" s="92" t="s">
        <v>112</v>
      </c>
      <c r="F124" s="92" t="s">
        <v>113</v>
      </c>
      <c r="G124" s="76" t="s">
        <v>114</v>
      </c>
      <c r="H124" s="3"/>
    </row>
    <row r="125" spans="1:10" x14ac:dyDescent="0.25">
      <c r="A125" s="28" t="s">
        <v>23</v>
      </c>
      <c r="B125" s="18" t="s">
        <v>115</v>
      </c>
      <c r="C125" s="18"/>
      <c r="D125" s="18"/>
      <c r="E125" s="92" t="s">
        <v>116</v>
      </c>
      <c r="F125" s="111">
        <v>15103.14</v>
      </c>
      <c r="G125" s="111">
        <v>14554.589000000002</v>
      </c>
      <c r="H125" s="3"/>
    </row>
    <row r="126" spans="1:10" ht="21" customHeight="1" x14ac:dyDescent="0.25">
      <c r="A126" s="52" t="s">
        <v>117</v>
      </c>
      <c r="B126" s="52"/>
      <c r="C126" s="52"/>
      <c r="D126" s="52"/>
      <c r="E126" s="52"/>
      <c r="F126" s="52"/>
    </row>
    <row r="127" spans="1:10" x14ac:dyDescent="0.25">
      <c r="A127" s="28" t="s">
        <v>15</v>
      </c>
      <c r="B127" s="18" t="s">
        <v>16</v>
      </c>
      <c r="C127" s="18"/>
      <c r="D127" s="18"/>
      <c r="E127" s="18"/>
      <c r="F127" s="18" t="s">
        <v>118</v>
      </c>
      <c r="G127" s="18"/>
      <c r="H127" s="3"/>
      <c r="I127" s="3"/>
    </row>
    <row r="128" spans="1:10" x14ac:dyDescent="0.25">
      <c r="A128" s="28" t="s">
        <v>23</v>
      </c>
      <c r="B128" s="21" t="s">
        <v>25</v>
      </c>
      <c r="C128" s="21"/>
      <c r="D128" s="21"/>
      <c r="E128" s="21"/>
      <c r="F128" s="21" t="s">
        <v>25</v>
      </c>
      <c r="G128" s="21"/>
      <c r="H128" s="3"/>
      <c r="I128" s="3"/>
      <c r="J128" s="3"/>
    </row>
    <row r="129" spans="1:1" s="6" customFormat="1" ht="17.25" x14ac:dyDescent="0.25">
      <c r="A129" s="112"/>
    </row>
  </sheetData>
  <mergeCells count="149">
    <mergeCell ref="B128:E128"/>
    <mergeCell ref="F128:G128"/>
    <mergeCell ref="A123:G123"/>
    <mergeCell ref="B124:D124"/>
    <mergeCell ref="B125:D125"/>
    <mergeCell ref="A126:F126"/>
    <mergeCell ref="B127:E127"/>
    <mergeCell ref="F127:G127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A106:G106"/>
    <mergeCell ref="A107:A108"/>
    <mergeCell ref="B107:D108"/>
    <mergeCell ref="E107:I107"/>
    <mergeCell ref="B109:D109"/>
    <mergeCell ref="A110:I110"/>
    <mergeCell ref="A101:G101"/>
    <mergeCell ref="A102:A103"/>
    <mergeCell ref="B102:D103"/>
    <mergeCell ref="E102:I102"/>
    <mergeCell ref="B104:D104"/>
    <mergeCell ref="B105:D105"/>
    <mergeCell ref="B96:D96"/>
    <mergeCell ref="A97:G97"/>
    <mergeCell ref="A98:A99"/>
    <mergeCell ref="B98:D99"/>
    <mergeCell ref="E98:I98"/>
    <mergeCell ref="B100:D100"/>
    <mergeCell ref="B90:D90"/>
    <mergeCell ref="F90:G90"/>
    <mergeCell ref="A92:I92"/>
    <mergeCell ref="A93:G93"/>
    <mergeCell ref="A94:A95"/>
    <mergeCell ref="B94:D95"/>
    <mergeCell ref="E94:I94"/>
    <mergeCell ref="A85:G85"/>
    <mergeCell ref="A86:A88"/>
    <mergeCell ref="B86:D88"/>
    <mergeCell ref="E86:E88"/>
    <mergeCell ref="F86:G88"/>
    <mergeCell ref="B89:D89"/>
    <mergeCell ref="F89:G89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A40:I40"/>
    <mergeCell ref="A41:A42"/>
    <mergeCell ref="B41:D42"/>
    <mergeCell ref="E41:I41"/>
    <mergeCell ref="G30:G31"/>
    <mergeCell ref="A33:I33"/>
    <mergeCell ref="A34:A35"/>
    <mergeCell ref="B34:D35"/>
    <mergeCell ref="E34:I34"/>
    <mergeCell ref="B36:D36"/>
    <mergeCell ref="F25:F26"/>
    <mergeCell ref="G25:G26"/>
    <mergeCell ref="A28:G28"/>
    <mergeCell ref="A29:A31"/>
    <mergeCell ref="B29:B31"/>
    <mergeCell ref="C29:C31"/>
    <mergeCell ref="D29:D31"/>
    <mergeCell ref="E29:G29"/>
    <mergeCell ref="E30:E31"/>
    <mergeCell ref="F30:F31"/>
    <mergeCell ref="E16:E17"/>
    <mergeCell ref="F16:F17"/>
    <mergeCell ref="G16:G17"/>
    <mergeCell ref="A23:G23"/>
    <mergeCell ref="A24:A26"/>
    <mergeCell ref="B24:B26"/>
    <mergeCell ref="C24:C26"/>
    <mergeCell ref="D24:D26"/>
    <mergeCell ref="E24:G24"/>
    <mergeCell ref="E25:E26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I7"/>
    <mergeCell ref="A9:G9"/>
    <mergeCell ref="A10:B10"/>
    <mergeCell ref="C10:G10"/>
    <mergeCell ref="A11:B11"/>
    <mergeCell ref="C11:G11"/>
    <mergeCell ref="A1:C1"/>
    <mergeCell ref="G1:I1"/>
    <mergeCell ref="A2:C2"/>
    <mergeCell ref="A4:I4"/>
    <mergeCell ref="A5:I5"/>
    <mergeCell ref="C6:F6"/>
  </mergeCells>
  <pageMargins left="0.7" right="0.7" top="0.75" bottom="0.75" header="0.3" footer="0.3"/>
  <pageSetup paperSize="9" scale="43" orientation="portrait" r:id="rId1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"/>
  <sheetViews>
    <sheetView tabSelected="1" view="pageBreakPreview" zoomScale="60" zoomScaleNormal="100" workbookViewId="0">
      <selection activeCell="Q24" sqref="Q24"/>
    </sheetView>
  </sheetViews>
  <sheetFormatPr defaultRowHeight="15.75" x14ac:dyDescent="0.25"/>
  <cols>
    <col min="1" max="1" width="7.28515625" style="114" customWidth="1"/>
    <col min="2" max="2" width="50.140625" style="115" customWidth="1"/>
    <col min="3" max="3" width="13.7109375" style="116" customWidth="1"/>
    <col min="4" max="13" width="15" style="115" customWidth="1"/>
    <col min="14" max="16384" width="9.140625" style="115"/>
  </cols>
  <sheetData>
    <row r="1" spans="1:14" ht="67.5" customHeight="1" x14ac:dyDescent="0.25">
      <c r="D1" s="117"/>
      <c r="E1" s="117"/>
      <c r="F1" s="118"/>
      <c r="H1" s="119"/>
      <c r="I1" s="119"/>
      <c r="J1" s="120"/>
      <c r="K1" s="121" t="s">
        <v>119</v>
      </c>
      <c r="L1" s="121"/>
      <c r="M1" s="121"/>
      <c r="N1" s="118"/>
    </row>
    <row r="2" spans="1:14" ht="17.25" x14ac:dyDescent="0.25">
      <c r="D2" s="122"/>
      <c r="E2" s="122"/>
      <c r="F2" s="118"/>
      <c r="G2" s="118"/>
      <c r="H2" s="122"/>
      <c r="I2" s="122"/>
      <c r="J2" s="122"/>
      <c r="K2" s="122"/>
      <c r="L2" s="122"/>
      <c r="M2" s="122"/>
      <c r="N2" s="118"/>
    </row>
    <row r="4" spans="1:14" ht="36.75" customHeight="1" x14ac:dyDescent="0.25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4" x14ac:dyDescent="0.25">
      <c r="A5" s="124" t="s">
        <v>15</v>
      </c>
      <c r="B5" s="125" t="s">
        <v>121</v>
      </c>
      <c r="C5" s="125" t="s">
        <v>122</v>
      </c>
      <c r="D5" s="126" t="s">
        <v>123</v>
      </c>
      <c r="E5" s="127"/>
      <c r="F5" s="126" t="s">
        <v>124</v>
      </c>
      <c r="G5" s="127"/>
      <c r="H5" s="126" t="s">
        <v>125</v>
      </c>
      <c r="I5" s="127"/>
      <c r="J5" s="126" t="s">
        <v>126</v>
      </c>
      <c r="K5" s="127"/>
      <c r="L5" s="126" t="s">
        <v>127</v>
      </c>
      <c r="M5" s="127"/>
    </row>
    <row r="6" spans="1:14" ht="31.5" x14ac:dyDescent="0.25">
      <c r="A6" s="128"/>
      <c r="B6" s="129"/>
      <c r="C6" s="129"/>
      <c r="D6" s="130" t="s">
        <v>128</v>
      </c>
      <c r="E6" s="130" t="s">
        <v>129</v>
      </c>
      <c r="F6" s="130" t="s">
        <v>130</v>
      </c>
      <c r="G6" s="130" t="s">
        <v>131</v>
      </c>
      <c r="H6" s="130" t="s">
        <v>132</v>
      </c>
      <c r="I6" s="130" t="s">
        <v>133</v>
      </c>
      <c r="J6" s="130" t="s">
        <v>134</v>
      </c>
      <c r="K6" s="130" t="s">
        <v>135</v>
      </c>
      <c r="L6" s="130" t="s">
        <v>136</v>
      </c>
      <c r="M6" s="130" t="s">
        <v>137</v>
      </c>
    </row>
    <row r="7" spans="1:14" s="133" customFormat="1" x14ac:dyDescent="0.25">
      <c r="A7" s="131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</row>
    <row r="8" spans="1:14" s="138" customFormat="1" ht="17.25" x14ac:dyDescent="0.25">
      <c r="A8" s="134" t="s">
        <v>23</v>
      </c>
      <c r="B8" s="135" t="s">
        <v>138</v>
      </c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4" ht="47.25" x14ac:dyDescent="0.25">
      <c r="A9" s="139" t="s">
        <v>46</v>
      </c>
      <c r="B9" s="140" t="s">
        <v>139</v>
      </c>
      <c r="C9" s="141" t="s">
        <v>140</v>
      </c>
      <c r="D9" s="142" t="s">
        <v>25</v>
      </c>
      <c r="E9" s="142" t="s">
        <v>25</v>
      </c>
      <c r="F9" s="142" t="s">
        <v>25</v>
      </c>
      <c r="G9" s="142" t="s">
        <v>25</v>
      </c>
      <c r="H9" s="142" t="s">
        <v>25</v>
      </c>
      <c r="I9" s="142" t="s">
        <v>25</v>
      </c>
      <c r="J9" s="142" t="s">
        <v>25</v>
      </c>
      <c r="K9" s="142" t="s">
        <v>25</v>
      </c>
      <c r="L9" s="142" t="s">
        <v>25</v>
      </c>
      <c r="M9" s="142" t="s">
        <v>25</v>
      </c>
    </row>
    <row r="10" spans="1:14" x14ac:dyDescent="0.25">
      <c r="A10" s="143" t="s">
        <v>63</v>
      </c>
      <c r="B10" s="144" t="s">
        <v>141</v>
      </c>
      <c r="C10" s="145" t="s">
        <v>140</v>
      </c>
      <c r="D10" s="142" t="str">
        <f>D9</f>
        <v>-</v>
      </c>
      <c r="E10" s="142" t="str">
        <f t="shared" ref="E10:M10" si="0">E9</f>
        <v>-</v>
      </c>
      <c r="F10" s="142" t="str">
        <f t="shared" si="0"/>
        <v>-</v>
      </c>
      <c r="G10" s="142" t="str">
        <f t="shared" si="0"/>
        <v>-</v>
      </c>
      <c r="H10" s="142" t="str">
        <f t="shared" si="0"/>
        <v>-</v>
      </c>
      <c r="I10" s="142" t="str">
        <f t="shared" si="0"/>
        <v>-</v>
      </c>
      <c r="J10" s="142" t="str">
        <f t="shared" si="0"/>
        <v>-</v>
      </c>
      <c r="K10" s="142" t="str">
        <f t="shared" si="0"/>
        <v>-</v>
      </c>
      <c r="L10" s="142" t="str">
        <f t="shared" si="0"/>
        <v>-</v>
      </c>
      <c r="M10" s="142" t="str">
        <f t="shared" si="0"/>
        <v>-</v>
      </c>
    </row>
    <row r="11" spans="1:14" x14ac:dyDescent="0.25">
      <c r="A11" s="143" t="s">
        <v>65</v>
      </c>
      <c r="B11" s="146" t="s">
        <v>142</v>
      </c>
      <c r="C11" s="145" t="s">
        <v>140</v>
      </c>
      <c r="D11" s="142">
        <v>49.96</v>
      </c>
      <c r="E11" s="142">
        <v>55.73</v>
      </c>
      <c r="F11" s="142">
        <v>50.29</v>
      </c>
      <c r="G11" s="142">
        <v>50.29</v>
      </c>
      <c r="H11" s="142">
        <v>48.25</v>
      </c>
      <c r="I11" s="142">
        <v>48.25</v>
      </c>
      <c r="J11" s="142">
        <v>48.25</v>
      </c>
      <c r="K11" s="142">
        <v>49.99</v>
      </c>
      <c r="L11" s="142">
        <v>49.99</v>
      </c>
      <c r="M11" s="142">
        <v>57.4</v>
      </c>
    </row>
    <row r="12" spans="1:14" s="138" customFormat="1" ht="17.25" x14ac:dyDescent="0.25">
      <c r="A12" s="134" t="s">
        <v>26</v>
      </c>
      <c r="B12" s="135" t="s">
        <v>143</v>
      </c>
      <c r="C12" s="136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4" ht="47.25" x14ac:dyDescent="0.25">
      <c r="A13" s="139" t="s">
        <v>49</v>
      </c>
      <c r="B13" s="148" t="s">
        <v>139</v>
      </c>
      <c r="C13" s="141" t="s">
        <v>140</v>
      </c>
      <c r="D13" s="142" t="s">
        <v>25</v>
      </c>
      <c r="E13" s="142" t="s">
        <v>25</v>
      </c>
      <c r="F13" s="142" t="s">
        <v>25</v>
      </c>
      <c r="G13" s="142" t="s">
        <v>25</v>
      </c>
      <c r="H13" s="142" t="s">
        <v>25</v>
      </c>
      <c r="I13" s="142" t="s">
        <v>25</v>
      </c>
      <c r="J13" s="142" t="s">
        <v>25</v>
      </c>
      <c r="K13" s="142" t="s">
        <v>25</v>
      </c>
      <c r="L13" s="142" t="s">
        <v>25</v>
      </c>
      <c r="M13" s="142" t="s">
        <v>25</v>
      </c>
    </row>
    <row r="14" spans="1:14" x14ac:dyDescent="0.25">
      <c r="A14" s="143" t="s">
        <v>144</v>
      </c>
      <c r="B14" s="144" t="s">
        <v>141</v>
      </c>
      <c r="C14" s="145" t="s">
        <v>140</v>
      </c>
      <c r="D14" s="142" t="str">
        <f>D13</f>
        <v>-</v>
      </c>
      <c r="E14" s="142" t="str">
        <f t="shared" ref="E14:M14" si="1">E13</f>
        <v>-</v>
      </c>
      <c r="F14" s="142" t="str">
        <f t="shared" si="1"/>
        <v>-</v>
      </c>
      <c r="G14" s="142" t="str">
        <f t="shared" si="1"/>
        <v>-</v>
      </c>
      <c r="H14" s="142" t="str">
        <f t="shared" si="1"/>
        <v>-</v>
      </c>
      <c r="I14" s="142" t="str">
        <f t="shared" si="1"/>
        <v>-</v>
      </c>
      <c r="J14" s="142" t="str">
        <f t="shared" si="1"/>
        <v>-</v>
      </c>
      <c r="K14" s="142" t="str">
        <f t="shared" si="1"/>
        <v>-</v>
      </c>
      <c r="L14" s="142" t="str">
        <f t="shared" si="1"/>
        <v>-</v>
      </c>
      <c r="M14" s="142" t="str">
        <f t="shared" si="1"/>
        <v>-</v>
      </c>
    </row>
    <row r="15" spans="1:14" x14ac:dyDescent="0.25">
      <c r="A15" s="143" t="s">
        <v>145</v>
      </c>
      <c r="B15" s="146" t="s">
        <v>142</v>
      </c>
      <c r="C15" s="145" t="s">
        <v>140</v>
      </c>
      <c r="D15" s="142">
        <v>44.68</v>
      </c>
      <c r="E15" s="142">
        <v>49.95</v>
      </c>
      <c r="F15" s="142">
        <v>49.62</v>
      </c>
      <c r="G15" s="142">
        <v>49.62</v>
      </c>
      <c r="H15" s="142">
        <v>49.62</v>
      </c>
      <c r="I15" s="142">
        <v>52.27</v>
      </c>
      <c r="J15" s="142">
        <v>52.27</v>
      </c>
      <c r="K15" s="142">
        <v>54.15</v>
      </c>
      <c r="L15" s="142">
        <v>54.15</v>
      </c>
      <c r="M15" s="142">
        <v>61</v>
      </c>
    </row>
    <row r="16" spans="1:14" ht="40.5" customHeight="1" x14ac:dyDescent="0.25">
      <c r="A16" s="149" t="s">
        <v>146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 к распоряжение </vt:lpstr>
      <vt:lpstr>прил 2 к распоряжению</vt:lpstr>
      <vt:lpstr>'прил 1 к распоряжение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2021-10-29T10:41:30Z</dcterms:modified>
</cp:coreProperties>
</file>