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поряжение 1" sheetId="2" r:id="rId1"/>
    <sheet name="распоряжение 2" sheetId="3" r:id="rId2"/>
    <sheet name="Лист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MAIN" hidden="1">[7]ЦЕНА!#REF!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ccessDatabase" hidden="1">"C:\Мои документы\НоваяОборотка.mdb"</definedName>
    <definedName name="anscount" hidden="1">1</definedName>
    <definedName name="AS2DocOpenMode" hidden="1">"AS2DocumentEdit"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COMPANY">[8]Титульный!$F$14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hfyfyu" localSheetId="1" hidden="1">#REF!,#REF!,#REF!,P1_SCOPE_PER_PRT,P2_SCOPE_PER_PRT,P3_SCOPE_PER_PRT,P4_SCOPE_PER_PRT</definedName>
    <definedName name="fhfyfyu" hidden="1">#REF!,#REF!,#REF!,P1_SCOPE_PER_PRT,P2_SCOPE_PER_PRT,P3_SCOPE_PER_PRT,P4_SCOPE_PER_PRT</definedName>
    <definedName name="FORMID">[8]TSheet!$B$1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D">[8]Титульный!$A$1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_PERIOD_NAME" hidden="1">[9]XLR_NoRangeSheet!$C$6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[10]Лист1!$E$15:$I$16,[10]Лист1!$E$18:$I$20,[10]Лист1!$E$23:$I$23,[10]Лист1!$E$26:$I$26,[10]Лист1!$E$29:$I$29,[10]Лист1!$E$32:$I$32,[10]Лист1!$E$35:$I$35,[10]Лист1!$B$34,[10]Лист1!$B$37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7_SCOPE_PER_PRT" hidden="1">#REF!,#REF!,#REF!,#REF!,#REF!</definedName>
    <definedName name="P8_SCOPE_PER_PRT" localSheetId="1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[11]БДР!#REF!,[11]БДР!#REF!</definedName>
    <definedName name="Z_F9F3694A_8D99_11D6_96BF_00D0B7BD143A_.wvu.Rows" hidden="1">[11]БДР!#REF!,[11]БДР!#REF!</definedName>
    <definedName name="Балимела" localSheetId="1" hidden="1">{"PRINTME",#N/A,FALSE,"FINAL-10"}</definedName>
    <definedName name="Балимела" hidden="1">{"PRINTME",#N/A,FALSE,"FINAL-10"}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лнпе" localSheetId="1" hidden="1">#REF!,#REF!,#REF!,P1_SCOPE_PER_PRT,P2_SCOPE_PER_PRT,P3_SCOPE_PER_PRT,P4_SCOPE_PER_PRT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ддд" localSheetId="1" hidden="1">{"PRINTME",#N/A,FALSE,"FINAL-10"}</definedName>
    <definedName name="ддд" hidden="1">{"PRINTME",#N/A,FALSE,"FINAL-10"}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1" hidden="1">#REF!,#REF!,#REF!,P1_SCOPE_PER_PRT,P2_SCOPE_PER_PRT,P3_SCOPE_PER_PRT,P4_SCOPE_PER_PRT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1" hidden="1">#REF!,#REF!,#REF!,P1_SCOPE_PER_PRT,P2_SCOPE_PER_PRT,P3_SCOPE_PER_PRT,P4_SCOPE_PER_PRT</definedName>
    <definedName name="кеы" hidden="1">#REF!,#REF!,#REF!,P1_SCOPE_PER_PRT,P2_SCOPE_PER_PRT,P3_SCOPE_PER_PRT,P4_SCOPE_PER_PRT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п" localSheetId="1" hidden="1">#REF!,#REF!,#REF!,[0]!P1_SCOPE_PER_PRT,[0]!P2_SCOPE_PER_PRT,[0]!P3_SCOPE_PER_PRT,[0]!P4_SCOPE_PER_PRT</definedName>
    <definedName name="пп" hidden="1">#REF!,#REF!,#REF!,[0]!P1_SCOPE_PER_PRT,[0]!P2_SCOPE_PER_PRT,[0]!P3_SCOPE_PER_PRT,[0]!P4_SCOPE_PER_PRT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прнаанал" localSheetId="1" hidden="1">#REF!,#REF!,#REF!,P1_SCOPE_PER_PRT,P2_SCOPE_PER_PRT,P3_SCOPE_PER_PRT,P4_SCOPE_PER_PRT</definedName>
    <definedName name="прпрнаанал" hidden="1">#REF!,#REF!,#REF!,P1_SCOPE_PER_PRT,P2_SCOPE_PER_PRT,P3_SCOPE_PER_PRT,P4_SCOPE_PER_PRT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вар" localSheetId="1" hidden="1">#REF!,#REF!,#REF!,P1_SCOPE_PER_PRT,P2_SCOPE_PER_PRT,P3_SCOPE_PER_PRT,P4_SCOPE_PER_PRT</definedName>
    <definedName name="фвар" hidden="1">#REF!,#REF!,#REF!,P1_SCOPE_PER_PRT,P2_SCOPE_PER_PRT,P3_SCOPE_PER_PRT,P4_SCOPE_PER_PRT</definedName>
    <definedName name="фук" localSheetId="1" hidden="1">#REF!,#REF!,#REF!,P1_SCOPE_PER_PRT,P2_SCOPE_PER_PRT,P3_SCOPE_PER_PRT,P4_SCOPE_PER_PRT</definedName>
    <definedName name="фук" hidden="1">#REF!,#REF!,#REF!,P1_SCOPE_PER_PRT,P2_SCOPE_PER_PRT,P3_SCOPE_PER_PRT,P4_SCOPE_PER_PRT</definedName>
    <definedName name="ффф" localSheetId="1" hidden="1">{"PRINTME",#N/A,FALSE,"FINAL-10"}</definedName>
    <definedName name="ффф" hidden="1">{"PRINTME",#N/A,FALSE,"FINAL-10"}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M10" i="3"/>
  <c r="L10" i="3"/>
  <c r="K10" i="3"/>
  <c r="J10" i="3"/>
  <c r="I10" i="3"/>
  <c r="H10" i="3"/>
  <c r="G10" i="3"/>
  <c r="F10" i="3"/>
  <c r="E10" i="3"/>
  <c r="D10" i="3"/>
  <c r="E138" i="2"/>
  <c r="O137" i="2"/>
  <c r="N137" i="2"/>
  <c r="M137" i="2"/>
  <c r="L137" i="2"/>
  <c r="K137" i="2"/>
  <c r="J137" i="2"/>
  <c r="I137" i="2"/>
  <c r="H137" i="2"/>
  <c r="G137" i="2"/>
  <c r="F137" i="2"/>
  <c r="E137" i="2"/>
  <c r="O135" i="2"/>
  <c r="N135" i="2"/>
  <c r="M135" i="2"/>
  <c r="L135" i="2"/>
  <c r="K135" i="2"/>
  <c r="J135" i="2"/>
  <c r="I135" i="2"/>
  <c r="H135" i="2"/>
  <c r="G135" i="2"/>
  <c r="F135" i="2"/>
  <c r="E135" i="2"/>
  <c r="O133" i="2"/>
  <c r="N133" i="2"/>
  <c r="M133" i="2"/>
  <c r="L133" i="2"/>
  <c r="K133" i="2"/>
  <c r="J133" i="2"/>
  <c r="I133" i="2"/>
  <c r="H133" i="2"/>
  <c r="G133" i="2"/>
  <c r="F133" i="2"/>
  <c r="E133" i="2"/>
  <c r="O131" i="2"/>
  <c r="N131" i="2"/>
  <c r="M131" i="2"/>
  <c r="L131" i="2"/>
  <c r="K131" i="2"/>
  <c r="J131" i="2"/>
  <c r="I131" i="2"/>
  <c r="H131" i="2"/>
  <c r="G131" i="2"/>
  <c r="F131" i="2"/>
  <c r="E131" i="2"/>
  <c r="F126" i="2"/>
  <c r="F138" i="2" s="1"/>
  <c r="F99" i="2"/>
  <c r="F98" i="2"/>
  <c r="E98" i="2"/>
  <c r="E97" i="2" s="1"/>
  <c r="O97" i="2"/>
  <c r="N97" i="2"/>
  <c r="M97" i="2"/>
  <c r="L97" i="2"/>
  <c r="K97" i="2"/>
  <c r="J97" i="2"/>
  <c r="I97" i="2"/>
  <c r="H97" i="2"/>
  <c r="G97" i="2"/>
  <c r="F97" i="2"/>
  <c r="E96" i="2"/>
  <c r="G95" i="2"/>
  <c r="E95" i="2"/>
  <c r="E94" i="2" s="1"/>
  <c r="O94" i="2"/>
  <c r="N94" i="2"/>
  <c r="M94" i="2"/>
  <c r="L94" i="2"/>
  <c r="K94" i="2"/>
  <c r="J94" i="2"/>
  <c r="I94" i="2"/>
  <c r="H94" i="2"/>
  <c r="G94" i="2"/>
  <c r="F94" i="2"/>
  <c r="G93" i="2"/>
  <c r="G92" i="2"/>
  <c r="G91" i="2" s="1"/>
  <c r="E92" i="2"/>
  <c r="E91" i="2" s="1"/>
  <c r="O91" i="2"/>
  <c r="N91" i="2"/>
  <c r="M91" i="2"/>
  <c r="L91" i="2"/>
  <c r="K91" i="2"/>
  <c r="J91" i="2"/>
  <c r="I91" i="2"/>
  <c r="H91" i="2"/>
  <c r="F91" i="2"/>
  <c r="O90" i="2"/>
  <c r="O88" i="2" s="1"/>
  <c r="N90" i="2"/>
  <c r="G90" i="2"/>
  <c r="F90" i="2"/>
  <c r="E90" i="2"/>
  <c r="O89" i="2"/>
  <c r="N89" i="2"/>
  <c r="N88" i="2" s="1"/>
  <c r="G89" i="2"/>
  <c r="F89" i="2"/>
  <c r="F88" i="2" s="1"/>
  <c r="E89" i="2"/>
  <c r="M88" i="2"/>
  <c r="L88" i="2"/>
  <c r="K88" i="2"/>
  <c r="J88" i="2"/>
  <c r="I88" i="2"/>
  <c r="H88" i="2"/>
  <c r="G88" i="2"/>
  <c r="E88" i="2"/>
  <c r="O87" i="2"/>
  <c r="N87" i="2"/>
  <c r="G87" i="2"/>
  <c r="F87" i="2"/>
  <c r="E87" i="2"/>
  <c r="O86" i="2"/>
  <c r="O85" i="2" s="1"/>
  <c r="N86" i="2"/>
  <c r="G86" i="2"/>
  <c r="G85" i="2" s="1"/>
  <c r="F86" i="2"/>
  <c r="E86" i="2"/>
  <c r="E85" i="2" s="1"/>
  <c r="N85" i="2"/>
  <c r="M85" i="2"/>
  <c r="L85" i="2"/>
  <c r="K85" i="2"/>
  <c r="J85" i="2"/>
  <c r="I85" i="2"/>
  <c r="H85" i="2"/>
  <c r="F85" i="2"/>
  <c r="O82" i="2"/>
  <c r="N82" i="2"/>
  <c r="G82" i="2"/>
  <c r="F82" i="2"/>
  <c r="E82" i="2"/>
  <c r="O81" i="2"/>
  <c r="N81" i="2"/>
  <c r="N80" i="2" s="1"/>
  <c r="G81" i="2"/>
  <c r="F81" i="2"/>
  <c r="F80" i="2" s="1"/>
  <c r="E81" i="2"/>
  <c r="O80" i="2"/>
  <c r="M80" i="2"/>
  <c r="L80" i="2"/>
  <c r="K80" i="2"/>
  <c r="J80" i="2"/>
  <c r="I80" i="2"/>
  <c r="H80" i="2"/>
  <c r="G80" i="2"/>
  <c r="E80" i="2"/>
  <c r="O79" i="2"/>
  <c r="N79" i="2"/>
  <c r="N76" i="2" s="1"/>
  <c r="G79" i="2"/>
  <c r="F79" i="2"/>
  <c r="F76" i="2" s="1"/>
  <c r="E79" i="2"/>
  <c r="O78" i="2"/>
  <c r="O77" i="2" s="1"/>
  <c r="N78" i="2"/>
  <c r="G78" i="2"/>
  <c r="G77" i="2" s="1"/>
  <c r="F78" i="2"/>
  <c r="E78" i="2"/>
  <c r="E75" i="2" s="1"/>
  <c r="E74" i="2" s="1"/>
  <c r="M77" i="2"/>
  <c r="L77" i="2"/>
  <c r="K77" i="2"/>
  <c r="J77" i="2"/>
  <c r="I77" i="2"/>
  <c r="H77" i="2"/>
  <c r="F77" i="2"/>
  <c r="O76" i="2"/>
  <c r="M76" i="2"/>
  <c r="L76" i="2"/>
  <c r="K76" i="2"/>
  <c r="K74" i="2" s="1"/>
  <c r="J76" i="2"/>
  <c r="I76" i="2"/>
  <c r="H76" i="2"/>
  <c r="G76" i="2"/>
  <c r="E76" i="2"/>
  <c r="N75" i="2"/>
  <c r="M75" i="2"/>
  <c r="L75" i="2"/>
  <c r="L74" i="2" s="1"/>
  <c r="K75" i="2"/>
  <c r="J75" i="2"/>
  <c r="J74" i="2" s="1"/>
  <c r="I75" i="2"/>
  <c r="H75" i="2"/>
  <c r="H74" i="2" s="1"/>
  <c r="F75" i="2"/>
  <c r="F74" i="2" s="1"/>
  <c r="M74" i="2"/>
  <c r="I74" i="2"/>
  <c r="O73" i="2"/>
  <c r="N73" i="2"/>
  <c r="G73" i="2"/>
  <c r="F73" i="2"/>
  <c r="F71" i="2" s="1"/>
  <c r="E73" i="2"/>
  <c r="G72" i="2"/>
  <c r="G71" i="2" s="1"/>
  <c r="F72" i="2"/>
  <c r="E72" i="2"/>
  <c r="E71" i="2" s="1"/>
  <c r="O71" i="2"/>
  <c r="N71" i="2"/>
  <c r="M71" i="2"/>
  <c r="L71" i="2"/>
  <c r="K71" i="2"/>
  <c r="J71" i="2"/>
  <c r="I71" i="2"/>
  <c r="H71" i="2"/>
  <c r="O70" i="2"/>
  <c r="O68" i="2" s="1"/>
  <c r="N70" i="2"/>
  <c r="G70" i="2"/>
  <c r="F70" i="2"/>
  <c r="E70" i="2"/>
  <c r="O69" i="2"/>
  <c r="N69" i="2"/>
  <c r="N68" i="2" s="1"/>
  <c r="G69" i="2"/>
  <c r="F69" i="2"/>
  <c r="F68" i="2" s="1"/>
  <c r="E69" i="2"/>
  <c r="M68" i="2"/>
  <c r="L68" i="2"/>
  <c r="K68" i="2"/>
  <c r="J68" i="2"/>
  <c r="I68" i="2"/>
  <c r="H68" i="2"/>
  <c r="G68" i="2"/>
  <c r="E68" i="2"/>
  <c r="O67" i="2"/>
  <c r="N67" i="2"/>
  <c r="G67" i="2"/>
  <c r="F67" i="2"/>
  <c r="F61" i="2" s="1"/>
  <c r="F58" i="2" s="1"/>
  <c r="F102" i="2" s="1"/>
  <c r="E67" i="2"/>
  <c r="O66" i="2"/>
  <c r="O65" i="2" s="1"/>
  <c r="N66" i="2"/>
  <c r="G66" i="2"/>
  <c r="G65" i="2" s="1"/>
  <c r="F66" i="2"/>
  <c r="E66" i="2"/>
  <c r="E65" i="2" s="1"/>
  <c r="N65" i="2"/>
  <c r="M65" i="2"/>
  <c r="L65" i="2"/>
  <c r="K65" i="2"/>
  <c r="J65" i="2"/>
  <c r="I65" i="2"/>
  <c r="H65" i="2"/>
  <c r="F65" i="2"/>
  <c r="O64" i="2"/>
  <c r="O61" i="2" s="1"/>
  <c r="O58" i="2" s="1"/>
  <c r="O102" i="2" s="1"/>
  <c r="N64" i="2"/>
  <c r="G64" i="2"/>
  <c r="G61" i="2" s="1"/>
  <c r="G58" i="2" s="1"/>
  <c r="G102" i="2" s="1"/>
  <c r="F64" i="2"/>
  <c r="E64" i="2"/>
  <c r="E61" i="2" s="1"/>
  <c r="E58" i="2" s="1"/>
  <c r="E102" i="2" s="1"/>
  <c r="O63" i="2"/>
  <c r="N63" i="2"/>
  <c r="N62" i="2" s="1"/>
  <c r="G63" i="2"/>
  <c r="F63" i="2"/>
  <c r="F60" i="2" s="1"/>
  <c r="E63" i="2"/>
  <c r="O62" i="2"/>
  <c r="E62" i="2"/>
  <c r="N61" i="2"/>
  <c r="N58" i="2" s="1"/>
  <c r="N102" i="2" s="1"/>
  <c r="M61" i="2"/>
  <c r="L61" i="2"/>
  <c r="L58" i="2" s="1"/>
  <c r="L102" i="2" s="1"/>
  <c r="K61" i="2"/>
  <c r="J61" i="2"/>
  <c r="J58" i="2" s="1"/>
  <c r="J102" i="2" s="1"/>
  <c r="I61" i="2"/>
  <c r="H61" i="2"/>
  <c r="H58" i="2" s="1"/>
  <c r="H102" i="2" s="1"/>
  <c r="O60" i="2"/>
  <c r="M60" i="2"/>
  <c r="M57" i="2" s="1"/>
  <c r="M101" i="2" s="1"/>
  <c r="L60" i="2"/>
  <c r="K60" i="2"/>
  <c r="K57" i="2" s="1"/>
  <c r="K101" i="2" s="1"/>
  <c r="J60" i="2"/>
  <c r="I60" i="2"/>
  <c r="I57" i="2" s="1"/>
  <c r="I101" i="2" s="1"/>
  <c r="I100" i="2" s="1"/>
  <c r="I139" i="2" s="1"/>
  <c r="H60" i="2"/>
  <c r="G60" i="2"/>
  <c r="G59" i="2" s="1"/>
  <c r="E60" i="2"/>
  <c r="M58" i="2"/>
  <c r="M102" i="2" s="1"/>
  <c r="K58" i="2"/>
  <c r="K102" i="2" s="1"/>
  <c r="I58" i="2"/>
  <c r="I102" i="2" s="1"/>
  <c r="L57" i="2"/>
  <c r="L101" i="2" s="1"/>
  <c r="L100" i="2" s="1"/>
  <c r="L139" i="2" s="1"/>
  <c r="J57" i="2"/>
  <c r="J101" i="2" s="1"/>
  <c r="J100" i="2" s="1"/>
  <c r="J139" i="2" s="1"/>
  <c r="H57" i="2"/>
  <c r="H101" i="2" s="1"/>
  <c r="H100" i="2" s="1"/>
  <c r="H139" i="2" s="1"/>
  <c r="H51" i="2"/>
  <c r="I51" i="2" s="1"/>
  <c r="N50" i="2"/>
  <c r="G50" i="2"/>
  <c r="F50" i="2"/>
  <c r="E50" i="2"/>
  <c r="H49" i="2"/>
  <c r="I49" i="2" s="1"/>
  <c r="J49" i="2" s="1"/>
  <c r="K49" i="2" s="1"/>
  <c r="L49" i="2" s="1"/>
  <c r="M49" i="2" s="1"/>
  <c r="H48" i="2"/>
  <c r="I48" i="2" s="1"/>
  <c r="N47" i="2"/>
  <c r="G47" i="2"/>
  <c r="F47" i="2"/>
  <c r="E47" i="2"/>
  <c r="H46" i="2"/>
  <c r="I46" i="2" s="1"/>
  <c r="N45" i="2"/>
  <c r="G45" i="2"/>
  <c r="F45" i="2"/>
  <c r="E45" i="2"/>
  <c r="C25" i="2"/>
  <c r="D24" i="2"/>
  <c r="D23" i="2"/>
  <c r="D22" i="2"/>
  <c r="D21" i="2"/>
  <c r="D20" i="2"/>
  <c r="D25" i="2" s="1"/>
  <c r="J48" i="2" l="1"/>
  <c r="I47" i="2"/>
  <c r="M100" i="2"/>
  <c r="M139" i="2" s="1"/>
  <c r="F59" i="2"/>
  <c r="F57" i="2"/>
  <c r="E57" i="2"/>
  <c r="O59" i="2"/>
  <c r="J51" i="2"/>
  <c r="I50" i="2"/>
  <c r="K100" i="2"/>
  <c r="K139" i="2" s="1"/>
  <c r="N74" i="2"/>
  <c r="J46" i="2"/>
  <c r="I45" i="2"/>
  <c r="H50" i="2"/>
  <c r="E59" i="2"/>
  <c r="F62" i="2"/>
  <c r="G75" i="2"/>
  <c r="G74" i="2" s="1"/>
  <c r="O75" i="2"/>
  <c r="O74" i="2" s="1"/>
  <c r="E77" i="2"/>
  <c r="G126" i="2"/>
  <c r="G62" i="2"/>
  <c r="N77" i="2"/>
  <c r="H47" i="2"/>
  <c r="H45" i="2" s="1"/>
  <c r="N60" i="2"/>
  <c r="O57" i="2" l="1"/>
  <c r="K46" i="2"/>
  <c r="K51" i="2"/>
  <c r="J50" i="2"/>
  <c r="N57" i="2"/>
  <c r="N59" i="2"/>
  <c r="G57" i="2"/>
  <c r="H126" i="2"/>
  <c r="G138" i="2"/>
  <c r="E101" i="2"/>
  <c r="E100" i="2" s="1"/>
  <c r="E139" i="2" s="1"/>
  <c r="E56" i="2"/>
  <c r="F101" i="2"/>
  <c r="F100" i="2" s="1"/>
  <c r="F139" i="2" s="1"/>
  <c r="F56" i="2"/>
  <c r="K48" i="2"/>
  <c r="J47" i="2"/>
  <c r="J45" i="2" s="1"/>
  <c r="I126" i="2" l="1"/>
  <c r="H138" i="2"/>
  <c r="O101" i="2"/>
  <c r="O100" i="2" s="1"/>
  <c r="O139" i="2" s="1"/>
  <c r="O56" i="2"/>
  <c r="G101" i="2"/>
  <c r="G100" i="2" s="1"/>
  <c r="G139" i="2" s="1"/>
  <c r="G56" i="2"/>
  <c r="K50" i="2"/>
  <c r="L51" i="2"/>
  <c r="L48" i="2"/>
  <c r="K47" i="2"/>
  <c r="K45" i="2" s="1"/>
  <c r="N101" i="2"/>
  <c r="N100" i="2" s="1"/>
  <c r="N139" i="2" s="1"/>
  <c r="N56" i="2"/>
  <c r="L46" i="2"/>
  <c r="M46" i="2" l="1"/>
  <c r="M45" i="2" s="1"/>
  <c r="L45" i="2"/>
  <c r="M48" i="2"/>
  <c r="M47" i="2" s="1"/>
  <c r="L47" i="2"/>
  <c r="I138" i="2"/>
  <c r="J126" i="2"/>
  <c r="M51" i="2"/>
  <c r="M50" i="2" s="1"/>
  <c r="L50" i="2"/>
  <c r="J138" i="2" l="1"/>
  <c r="K126" i="2"/>
  <c r="L126" i="2" l="1"/>
  <c r="K138" i="2"/>
  <c r="M126" i="2" l="1"/>
  <c r="L138" i="2"/>
  <c r="M138" i="2" l="1"/>
  <c r="N126" i="2"/>
  <c r="N138" i="2" l="1"/>
  <c r="O126" i="2"/>
  <c r="O138" i="2" s="1"/>
</calcChain>
</file>

<file path=xl/sharedStrings.xml><?xml version="1.0" encoding="utf-8"?>
<sst xmlns="http://schemas.openxmlformats.org/spreadsheetml/2006/main" count="393" uniqueCount="156">
  <si>
    <t xml:space="preserve">ПРИЛОЖЕНИЕ 1
к распоряжению                                                      Комитета по тарифам 
Санкт-Петербурга                                                                                                            от 27.10.2021 № 64-р
</t>
  </si>
  <si>
    <t xml:space="preserve">Производственная программа </t>
  </si>
  <si>
    <t>акционерного общества "Морской порт Санкт-Петербург"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</si>
  <si>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</si>
  <si>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31.12.2023</t>
    </r>
  </si>
  <si>
    <t>Раздел 1. Паспорт производственной программы</t>
  </si>
  <si>
    <t>Наименование организации</t>
  </si>
  <si>
    <t>акционерное общество "Морской порт Санкт-Петербург"</t>
  </si>
  <si>
    <t>Юридический адрес, почтовый адрес организации</t>
  </si>
  <si>
    <t>198035, Санкт-Петербург, Межевой канал, д.5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</si>
  <si>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</si>
  <si>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</si>
  <si>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</si>
  <si>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</si>
  <si>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</si>
  <si>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</si>
  <si>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</si>
  <si>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</si>
  <si>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
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</si>
  <si>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</si>
  <si>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</si>
  <si>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</si>
  <si>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</si>
  <si>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</si>
  <si>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Выполнения мероприятий по капитальному ремонту в 2019 году</t>
  </si>
  <si>
    <t>-</t>
  </si>
  <si>
    <t>2.</t>
  </si>
  <si>
    <t>Выполнения мероприятий по капитальному ремонту в 2020 году</t>
  </si>
  <si>
    <t>3.</t>
  </si>
  <si>
    <t>Выполнения мероприятий по капитальному ремонту в 2021 году</t>
  </si>
  <si>
    <t>4.</t>
  </si>
  <si>
    <t>Выполнения мероприятий по капитальному ремонту в 2022 году</t>
  </si>
  <si>
    <t>5.</t>
  </si>
  <si>
    <t>Выполнения мероприятий по капитальному ремонту в 2023 году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</si>
  <si>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</si>
  <si>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</si>
  <si>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Финансовые потребности  на реализацию мероприятия, тыс.руб.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</si>
  <si>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</si>
  <si>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 (тыс.куб.м)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</si>
  <si>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</si>
  <si>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</si>
  <si>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</si>
  <si>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</si>
  <si>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</si>
  <si>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</si>
  <si>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</si>
  <si>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</si>
  <si>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</si>
  <si>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</si>
  <si>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</si>
  <si>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</si>
  <si>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</si>
  <si>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</si>
  <si>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</si>
  <si>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</si>
  <si>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</si>
  <si>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</si>
  <si>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</si>
  <si>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 xml:space="preserve"> прочим потребителям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</si>
  <si>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</si>
  <si>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</si>
  <si>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</si>
  <si>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</si>
  <si>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 xml:space="preserve"> 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</si>
  <si>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</si>
  <si>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</si>
  <si>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</si>
  <si>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</si>
  <si>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</si>
  <si>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</si>
  <si>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</si>
  <si>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</si>
  <si>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</si>
  <si>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</si>
  <si>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(включая расходы на текущий и капитальный ремонт) - всего:</t>
  </si>
  <si>
    <t>1.1.3.</t>
  </si>
  <si>
    <t>Административные расходы - всего:</t>
  </si>
  <si>
    <t>Расходы на приобретаемые электрическую энергию (мощность), тепловую энергию, топливо, другие виды энергетических ресурсов и холодную воду:</t>
  </si>
  <si>
    <t>1.3.</t>
  </si>
  <si>
    <t>Неподконтрольные расходы организации - всего:</t>
  </si>
  <si>
    <t>1.3.1.</t>
  </si>
  <si>
    <t>Расходы на оплату товаров (услуг, работ), приобретаемых у других организаций, осуществляющих регулируемые виды деятельности - всего:</t>
  </si>
  <si>
    <t>1.3.2.</t>
  </si>
  <si>
    <t>Налоги и сборы:</t>
  </si>
  <si>
    <t>1.3.3.</t>
  </si>
  <si>
    <t>Арендная плата, концессионная плата и лизинговые платежи в отношении централизованных систем водоснабжения и (или) водоотведения либо объектов, входящих в состав таких систем - всего:</t>
  </si>
  <si>
    <t>Расходы на амортизацию основных средств и нематериальных активов:</t>
  </si>
  <si>
    <t>Нормативная прибыль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</si>
  <si>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</si>
  <si>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Корректировка необходимой валовой выручки в целях сглаживания</t>
  </si>
  <si>
    <t>6.</t>
  </si>
  <si>
    <t>ИТОГО необходимая валовая выручка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</si>
  <si>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</si>
  <si>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</si>
  <si>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</si>
  <si>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</si>
  <si>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</si>
  <si>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надежности и бесперебойности холодного водоснабжения </t>
  </si>
  <si>
    <t>Наименование показателей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</si>
  <si>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</si>
  <si>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</si>
  <si>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</si>
  <si>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</si>
  <si>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 xml:space="preserve">Доля сточных вод, не подвергающихся очистке, в общем объеме сточных вод, сбрасываемых в централизованные общесплавные или бытовые системы воотведения, %
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</si>
  <si>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</si>
  <si>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</si>
  <si>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</si>
  <si>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</si>
  <si>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</si>
  <si>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</si>
  <si>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</si>
  <si>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</si>
  <si>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</si>
  <si>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Планируемое значение пока-зателя по итогам реализации производствен-ной программы в 2023 году</t>
  </si>
  <si>
    <t>Показатели надежности, качества, энергетической эффективности:</t>
  </si>
  <si>
    <t>1.4.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</si>
  <si>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</si>
  <si>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</si>
  <si>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</si>
  <si>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</si>
  <si>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</si>
  <si>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на истекший период регулирования (2020)</t>
  </si>
  <si>
    <t>Фактическое значение показателя за истекший период регулирования (2020)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</si>
  <si>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</si>
  <si>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</si>
  <si>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</si>
  <si>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</si>
  <si>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</t>
  </si>
  <si>
    <t>….</t>
  </si>
  <si>
    <t>ПРИЛОЖЕНИЕ 2
к распоряжению 
Комитета по тарифам Санкт-Петербурга
от 27.10.2021 № 64-р</t>
  </si>
  <si>
    <t>Тарифы на питьевую воду и водоотведение акционерного общества «Морской порт Санкт-Петербург» на территории Санкт-Петербурга на 2019-2023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</si>
  <si>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</si>
  <si>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</si>
  <si>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</si>
  <si>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</si>
  <si>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</si>
  <si>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</si>
  <si>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2023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</si>
  <si>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</si>
  <si>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</si>
  <si>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</si>
  <si>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</si>
  <si>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</si>
  <si>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</si>
  <si>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</si>
  <si>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</si>
  <si>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с 01.01.2023 
по 30.06.2023</t>
  </si>
  <si>
    <t>с 01.07.2023
по 31.12.2023</t>
  </si>
  <si>
    <t>Тарифы на питьевую воду</t>
  </si>
  <si>
    <t xml:space="preserve">Исполнители коммунальных услуг 
(без учета НДС)
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</si>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</sst>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159">
    <xf numFmtId="0" fontId="0" fillId="0" borderId="0" xfId="0"/>
    <xf numFmtId="0" fontId="2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3" fillId="0" borderId="0" xfId="1" applyFont="1"/>
    <xf numFmtId="0" fontId="3" fillId="0" borderId="0" xfId="1" applyFont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5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8" fillId="0" borderId="0" xfId="1" applyNumberFormat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4" fontId="9" fillId="0" borderId="3" xfId="1" applyNumberFormat="1" applyFont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right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4" fillId="0" borderId="1" xfId="3" applyFont="1" applyBorder="1" applyAlignment="1" applyProtection="1">
      <alignment horizontal="left" wrapText="1"/>
    </xf>
    <xf numFmtId="0" fontId="14" fillId="0" borderId="1" xfId="3" applyFont="1" applyBorder="1" applyAlignment="1" applyProtection="1">
      <alignment horizontal="left" vertical="center" wrapText="1"/>
    </xf>
    <xf numFmtId="0" fontId="14" fillId="0" borderId="10" xfId="3" applyFont="1" applyBorder="1" applyAlignment="1" applyProtection="1">
      <alignment horizontal="left" vertical="center" wrapText="1"/>
    </xf>
    <xf numFmtId="0" fontId="14" fillId="0" borderId="11" xfId="3" applyFont="1" applyBorder="1" applyAlignment="1" applyProtection="1">
      <alignment horizontal="left" vertical="center" wrapText="1"/>
    </xf>
    <xf numFmtId="0" fontId="14" fillId="0" borderId="12" xfId="3" applyFont="1" applyBorder="1" applyAlignment="1" applyProtection="1">
      <alignment horizontal="left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6" xfId="1" applyBorder="1"/>
    <xf numFmtId="0" fontId="9" fillId="0" borderId="13" xfId="1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1" fillId="0" borderId="14" xfId="1" applyBorder="1"/>
    <xf numFmtId="0" fontId="1" fillId="0" borderId="15" xfId="1" applyBorder="1"/>
    <xf numFmtId="0" fontId="1" fillId="0" borderId="7" xfId="1" applyBorder="1"/>
    <xf numFmtId="0" fontId="1" fillId="0" borderId="9" xfId="1" applyBorder="1"/>
    <xf numFmtId="0" fontId="3" fillId="0" borderId="1" xfId="1" applyFont="1" applyBorder="1" applyAlignment="1">
      <alignment horizontal="left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15" fillId="0" borderId="0" xfId="1" applyNumberFormat="1" applyFont="1" applyBorder="1" applyAlignment="1">
      <alignment horizontal="center" vertical="center" wrapText="1"/>
    </xf>
    <xf numFmtId="0" fontId="16" fillId="0" borderId="8" xfId="1" applyNumberFormat="1" applyFont="1" applyBorder="1" applyAlignment="1">
      <alignment horizontal="left" wrapText="1"/>
    </xf>
    <xf numFmtId="0" fontId="16" fillId="0" borderId="0" xfId="1" applyNumberFormat="1" applyFont="1" applyBorder="1" applyAlignment="1">
      <alignment horizontal="left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4" fontId="17" fillId="0" borderId="4" xfId="1" applyNumberFormat="1" applyFont="1" applyFill="1" applyBorder="1" applyAlignment="1" applyProtection="1">
      <alignment horizontal="center" vertical="center" wrapText="1"/>
    </xf>
    <xf numFmtId="0" fontId="16" fillId="0" borderId="11" xfId="1" applyNumberFormat="1" applyFont="1" applyBorder="1" applyAlignment="1">
      <alignment horizontal="left" wrapText="1"/>
    </xf>
    <xf numFmtId="0" fontId="16" fillId="0" borderId="2" xfId="1" applyNumberFormat="1" applyFont="1" applyBorder="1" applyAlignment="1">
      <alignment horizontal="left" wrapText="1"/>
    </xf>
    <xf numFmtId="4" fontId="17" fillId="0" borderId="3" xfId="1" applyNumberFormat="1" applyFont="1" applyFill="1" applyBorder="1" applyAlignment="1" applyProtection="1">
      <alignment horizontal="center" vertical="center" wrapText="1"/>
    </xf>
    <xf numFmtId="4" fontId="17" fillId="0" borderId="1" xfId="1" applyNumberFormat="1" applyFont="1" applyFill="1" applyBorder="1" applyAlignment="1" applyProtection="1">
      <alignment horizontal="center" vertical="center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3" fontId="17" fillId="0" borderId="1" xfId="1" applyNumberFormat="1" applyFont="1" applyFill="1" applyBorder="1" applyAlignment="1" applyProtection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16" fontId="9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/>
    <xf numFmtId="1" fontId="17" fillId="0" borderId="3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9" fillId="0" borderId="0" xfId="1" applyNumberFormat="1" applyFont="1" applyAlignment="1">
      <alignment horizontal="justify" vertical="center" wrapText="1"/>
    </xf>
    <xf numFmtId="0" fontId="3" fillId="0" borderId="0" xfId="1" applyNumberFormat="1" applyFont="1" applyAlignment="1">
      <alignment vertical="center" wrapText="1"/>
    </xf>
    <xf numFmtId="0" fontId="18" fillId="0" borderId="0" xfId="4" applyFont="1" applyFill="1"/>
    <xf numFmtId="0" fontId="3" fillId="0" borderId="0" xfId="4" applyFont="1" applyFill="1"/>
    <xf numFmtId="0" fontId="20" fillId="0" borderId="0" xfId="4" applyFont="1" applyFill="1"/>
    <xf numFmtId="0" fontId="21" fillId="0" borderId="0" xfId="4" applyFont="1" applyFill="1" applyAlignment="1">
      <alignment horizontal="left" vertical="center" wrapText="1"/>
    </xf>
    <xf numFmtId="0" fontId="21" fillId="0" borderId="0" xfId="4" applyFont="1" applyFill="1" applyAlignment="1">
      <alignment vertical="center" wrapText="1"/>
    </xf>
    <xf numFmtId="0" fontId="18" fillId="0" borderId="0" xfId="4" applyFont="1" applyFill="1" applyAlignment="1">
      <alignment vertical="center" wrapText="1"/>
    </xf>
    <xf numFmtId="0" fontId="18" fillId="0" borderId="0" xfId="4" applyFont="1" applyFill="1" applyAlignment="1">
      <alignment horizontal="left" vertical="center" wrapText="1"/>
    </xf>
    <xf numFmtId="0" fontId="18" fillId="0" borderId="0" xfId="4" applyFont="1" applyFill="1" applyAlignment="1">
      <alignment horizontal="left" vertical="center" wrapText="1"/>
    </xf>
    <xf numFmtId="0" fontId="21" fillId="0" borderId="0" xfId="4" applyFont="1" applyFill="1" applyAlignment="1">
      <alignment horizontal="left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2" fillId="0" borderId="10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/>
    </xf>
    <xf numFmtId="0" fontId="12" fillId="0" borderId="1" xfId="4" applyFont="1" applyFill="1" applyBorder="1" applyAlignment="1">
      <alignment horizontal="center" wrapText="1"/>
    </xf>
    <xf numFmtId="0" fontId="14" fillId="0" borderId="0" xfId="4" applyFont="1" applyFill="1"/>
    <xf numFmtId="0" fontId="15" fillId="0" borderId="1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wrapText="1"/>
    </xf>
    <xf numFmtId="0" fontId="21" fillId="0" borderId="0" xfId="4" applyFont="1" applyFill="1"/>
    <xf numFmtId="0" fontId="10" fillId="0" borderId="3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top" wrapText="1"/>
    </xf>
    <xf numFmtId="0" fontId="10" fillId="0" borderId="3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0" borderId="2" xfId="4" applyFont="1" applyFill="1" applyBorder="1" applyAlignment="1">
      <alignment horizontal="left" wrapText="1"/>
    </xf>
  </cellXfs>
  <cellStyles count="5">
    <cellStyle name="Обычный" xfId="0" builtinId="0"/>
    <cellStyle name="Обычный 11 3 2 2 2" xfId="4"/>
    <cellStyle name="Обычный 2" xfId="1"/>
    <cellStyle name="Обычный 2 5" xfId="3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2;&#1086;&#1088;&#1089;&#1082;&#1086;&#1081;%20&#1087;&#1086;&#1088;&#1090;\&#1082;&#1072;&#1083;&#1100;&#1082;_&#1052;&#1086;&#1088;&#1089;&#1082;&#1086;&#1081;&#1055;&#1086;&#1088;&#1090;_2019-2023%20&#1076;&#1086;&#1083;&#1075;&#1086;&#1089;&#1088;&#1086;&#108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52;&#1086;&#1088;&#1089;&#1082;&#1086;&#1081;%20&#1087;&#1086;&#1088;&#1090;\&#1052;&#1086;&#1088;&#1089;&#1082;&#1086;&#1081;_&#1087;&#1086;&#1088;&#1090;_&#1082;&#1072;&#1083;&#1100;&#1082;_&#1082;&#1086;&#1088;&#1088;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2;&#1086;&#1088;&#1089;&#1082;&#1086;&#1081;%20&#1087;&#1086;&#1088;&#1090;\&#1082;&#1072;&#1083;&#1100;&#1082;_&#1052;&#1086;&#1088;&#1089;&#1082;&#1086;&#1081;%20&#1087;&#1086;&#1088;&#1090;%20&#1057;&#1055;&#1073;_&#1082;&#1086;&#1088;&#1088;.2021(&#1044;&#1048;2019-20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52;&#1086;&#1088;&#1089;&#1082;&#1086;&#1081;%20&#1087;&#1086;&#1088;&#1090;\&#1082;&#1072;&#1083;&#1100;&#1082;._&#1052;&#1086;&#1088;&#1089;&#1082;&#1086;&#1081;%20&#1087;&#1086;&#1088;&#1090;%20&#1057;&#1055;&#1073;._&#1074;&#1086;,&#1074;&#1089;_&#1044;&#1048;2019-2023_&#1082;&#1086;&#1088;&#1088;.2022_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2;&#1086;&#1088;&#1089;&#1082;&#1086;&#1081;%20&#1087;&#1086;&#1088;&#1090;\&#1082;&#1072;&#1083;&#1100;&#1082;_&#1052;&#1086;&#1088;&#1089;&#1082;&#1086;&#1081;&#1055;&#1086;&#1088;&#1090;_2019-2023%20&#1076;&#1086;&#1083;&#1075;&#1086;&#1089;&#1088;&#1086;&#1082;%20&#1072;&#1082;&#1090;&#1091;&#1072;&#1083;!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6\&#1058;&#1077;&#1087;&#1083;&#1086;+&#1043;&#1042;&#1057;\&#1052;&#1086;&#1088;&#1089;&#1082;&#1086;&#1081;%20&#1087;&#1086;&#1088;&#1090;\&#1042;&#1086;&#1076;&#1072;\!!!&#1082;&#1072;&#1083;&#1100;&#1082;_&#1052;&#1086;&#1088;&#1089;&#1082;&#1086;&#1081;%20&#1087;&#1086;&#1088;&#1090;_2016-2018+&#1087;&#1088;&#1080;&#1083;%20&#1074;&#1086;&#1076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20%20&#1075;&#1086;&#1076;\WATER.CALC.D.QV.4.178_v.1.2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ээ"/>
      <sheetName val="сырье и материалы"/>
      <sheetName val="Ам автотранспорта"/>
      <sheetName val="ТО"/>
      <sheetName val="ОТ и ОСН"/>
      <sheetName val="ремонт факт"/>
      <sheetName val="ремонт"/>
      <sheetName val="общехоз +адм расходы+обучение"/>
      <sheetName val="аренда"/>
      <sheetName val="водоснабжение ам 2019"/>
      <sheetName val="водоотведение ам 2019"/>
      <sheetName val="учет итогов"/>
      <sheetName val="2019-2023 вс"/>
      <sheetName val="2019-2023 во"/>
      <sheetName val="распределение"/>
      <sheetName val="итоги 2017"/>
      <sheetName val="итоги2016"/>
      <sheetName val="Лист1"/>
      <sheetName val="прил 2"/>
    </sheetNames>
    <sheetDataSet>
      <sheetData sheetId="0" refreshError="1"/>
      <sheetData sheetId="1" refreshError="1">
        <row r="38">
          <cell r="P38">
            <v>122.17</v>
          </cell>
          <cell r="BL38">
            <v>136.49789134820395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ээ"/>
      <sheetName val="Кальк_корр.2020"/>
      <sheetName val="Тарифы"/>
      <sheetName val="учет итогов"/>
      <sheetName val="итоги"/>
      <sheetName val="ремонт и ПЭ факт"/>
      <sheetName val="динамика вс"/>
      <sheetName val="динамика во"/>
      <sheetName val="аренда"/>
      <sheetName val="Ам вс"/>
      <sheetName val="Ам вс (2)"/>
      <sheetName val="Ам во"/>
      <sheetName val="Ам во (2)"/>
      <sheetName val="всп"/>
      <sheetName val="Лист1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</sheetNames>
    <sheetDataSet>
      <sheetData sheetId="0"/>
      <sheetData sheetId="1"/>
      <sheetData sheetId="2"/>
      <sheetData sheetId="3">
        <row r="16">
          <cell r="N16">
            <v>3472.9424389495703</v>
          </cell>
          <cell r="O16">
            <v>1595.7600000000002</v>
          </cell>
        </row>
        <row r="39">
          <cell r="M39">
            <v>125.06</v>
          </cell>
          <cell r="N39">
            <v>98.73</v>
          </cell>
          <cell r="O39">
            <v>26.33</v>
          </cell>
        </row>
        <row r="52">
          <cell r="N52">
            <v>644.04</v>
          </cell>
          <cell r="O52">
            <v>643.77</v>
          </cell>
        </row>
        <row r="72">
          <cell r="N72">
            <v>0</v>
          </cell>
          <cell r="O72">
            <v>375.90999999999997</v>
          </cell>
        </row>
        <row r="74">
          <cell r="N74">
            <v>9941.14</v>
          </cell>
          <cell r="O74">
            <v>24356.629999999997</v>
          </cell>
        </row>
        <row r="82">
          <cell r="N82">
            <v>1062.41691952</v>
          </cell>
          <cell r="O82">
            <v>450.10705440552636</v>
          </cell>
        </row>
        <row r="91">
          <cell r="N91">
            <v>0</v>
          </cell>
          <cell r="O91">
            <v>0</v>
          </cell>
        </row>
        <row r="101">
          <cell r="N101">
            <v>1931.0199183669827</v>
          </cell>
          <cell r="O101">
            <v>3391.657829241688</v>
          </cell>
        </row>
        <row r="112">
          <cell r="N112">
            <v>0</v>
          </cell>
          <cell r="O11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учет итогов"/>
      <sheetName val="переменные"/>
      <sheetName val="ремонт и ПЭ факт"/>
      <sheetName val="Динамика ВС ш"/>
      <sheetName val="Динамика ВО ш"/>
      <sheetName val="Динамика ВС"/>
      <sheetName val="Динамика ВО"/>
      <sheetName val="Лист1"/>
      <sheetName val="прил 1"/>
      <sheetName val="прил 2"/>
      <sheetName val="прил 3"/>
      <sheetName val="прил 4"/>
      <sheetName val="распоряжение 1"/>
      <sheetName val="распоряжение 2"/>
    </sheetNames>
    <sheetDataSet>
      <sheetData sheetId="0"/>
      <sheetData sheetId="1">
        <row r="31">
          <cell r="W31">
            <v>3548.2200000000003</v>
          </cell>
          <cell r="Z31">
            <v>1630.3499999999997</v>
          </cell>
        </row>
        <row r="54">
          <cell r="W54">
            <v>100.87</v>
          </cell>
          <cell r="Z54">
            <v>26.9</v>
          </cell>
        </row>
        <row r="62">
          <cell r="V62">
            <v>127.77000000000001</v>
          </cell>
        </row>
        <row r="67">
          <cell r="W67">
            <v>657.99</v>
          </cell>
          <cell r="Z67">
            <v>657.72</v>
          </cell>
        </row>
        <row r="87">
          <cell r="W87">
            <v>0</v>
          </cell>
          <cell r="Z87">
            <v>364.44</v>
          </cell>
        </row>
        <row r="89">
          <cell r="W89">
            <v>9647</v>
          </cell>
          <cell r="Z89">
            <v>23633.33</v>
          </cell>
        </row>
        <row r="97">
          <cell r="W97">
            <v>977.69818999999995</v>
          </cell>
          <cell r="Z97">
            <v>305.33778000000001</v>
          </cell>
        </row>
        <row r="106">
          <cell r="W106">
            <v>0</v>
          </cell>
          <cell r="Z106">
            <v>0</v>
          </cell>
        </row>
        <row r="118">
          <cell r="W118">
            <v>1712.6534999999999</v>
          </cell>
          <cell r="Z118">
            <v>2733.7935199999997</v>
          </cell>
        </row>
        <row r="119">
          <cell r="W119">
            <v>0</v>
          </cell>
          <cell r="Z11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учет итогов"/>
      <sheetName val="Кальк_корр.2022"/>
      <sheetName val="Тарифы"/>
      <sheetName val="прил 1"/>
      <sheetName val="прил 2"/>
      <sheetName val="прил 3"/>
      <sheetName val="прил 4"/>
      <sheetName val="распоряжение 1"/>
      <sheetName val="распоряжение 2"/>
      <sheetName val="итоги"/>
      <sheetName val="переменные"/>
      <sheetName val="Баланс ВО"/>
      <sheetName val="Баланс ВС"/>
      <sheetName val="аморт ВО"/>
      <sheetName val="аморт ВС"/>
      <sheetName val="справка ремонт"/>
      <sheetName val="Амортиз.ВО_сравнение 2020-22"/>
      <sheetName val="ам ОС ВО 6 мес21 (орг)"/>
      <sheetName val="ам ОС ВС 6мес21 (орг)"/>
      <sheetName val="группы"/>
    </sheetNames>
    <sheetDataSet>
      <sheetData sheetId="0"/>
      <sheetData sheetId="1"/>
      <sheetData sheetId="2"/>
      <sheetData sheetId="3">
        <row r="15">
          <cell r="W15">
            <v>3663.7799999999997</v>
          </cell>
          <cell r="Z15">
            <v>1683.4499999999998</v>
          </cell>
        </row>
        <row r="38">
          <cell r="V38">
            <v>131.94</v>
          </cell>
          <cell r="W38">
            <v>104.16</v>
          </cell>
          <cell r="Z38">
            <v>27.78</v>
          </cell>
        </row>
        <row r="51">
          <cell r="W51">
            <v>679.42</v>
          </cell>
          <cell r="Z51">
            <v>679.14</v>
          </cell>
        </row>
        <row r="71">
          <cell r="Z71">
            <v>286.26</v>
          </cell>
        </row>
        <row r="73">
          <cell r="W73">
            <v>9302.34</v>
          </cell>
          <cell r="Z73">
            <v>18485.410000000003</v>
          </cell>
        </row>
        <row r="81">
          <cell r="W81">
            <v>997.21</v>
          </cell>
          <cell r="Z81">
            <v>285.83</v>
          </cell>
        </row>
        <row r="102">
          <cell r="W102">
            <v>1724.28</v>
          </cell>
          <cell r="Z102">
            <v>2033.04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ээ"/>
      <sheetName val="сырье и материалы"/>
      <sheetName val="Ам автотранспорта"/>
      <sheetName val="ТО"/>
      <sheetName val="ОТ и ОСН"/>
      <sheetName val="ремонт факт"/>
      <sheetName val="ремонт"/>
      <sheetName val="общехоз +адм расходы+обучение"/>
      <sheetName val="аренда"/>
      <sheetName val="водоснабжение ам 2019"/>
      <sheetName val="водоотведение ам 2019"/>
      <sheetName val="учет итогов"/>
      <sheetName val="2019-2023 вс"/>
      <sheetName val="2019-2023 во"/>
      <sheetName val="распределение"/>
      <sheetName val="итоги 2017"/>
      <sheetName val="итоги2016"/>
      <sheetName val="Лист1"/>
      <sheetName val="прил 2"/>
      <sheetName val="прил 3"/>
      <sheetName val="прил 4"/>
      <sheetName val="прил 5"/>
      <sheetName val="прил 6"/>
      <sheetName val="прил 1 к распоряжению"/>
      <sheetName val="прил 2 к распоряжению"/>
      <sheetName val="прил 3 к распоряжению"/>
    </sheetNames>
    <sheetDataSet>
      <sheetData sheetId="0"/>
      <sheetData sheetId="1">
        <row r="15">
          <cell r="Q15">
            <v>3392.6724400000003</v>
          </cell>
          <cell r="T15">
            <v>1558.8824399999999</v>
          </cell>
          <cell r="BM15">
            <v>3789.8444591863695</v>
          </cell>
          <cell r="BP15">
            <v>1740.5503873922992</v>
          </cell>
        </row>
        <row r="38">
          <cell r="Q38">
            <v>96.45</v>
          </cell>
          <cell r="T38">
            <v>25.72</v>
          </cell>
          <cell r="BM38">
            <v>107.76157562805631</v>
          </cell>
          <cell r="BP38">
            <v>28.736315720147655</v>
          </cell>
        </row>
        <row r="51">
          <cell r="Q51">
            <v>629.15000000000009</v>
          </cell>
          <cell r="T51">
            <v>628.89</v>
          </cell>
          <cell r="BM51">
            <v>702.93618772826983</v>
          </cell>
          <cell r="BP51">
            <v>702.64314126141767</v>
          </cell>
        </row>
        <row r="71">
          <cell r="Q71">
            <v>0</v>
          </cell>
          <cell r="T71">
            <v>387.56</v>
          </cell>
          <cell r="BP71">
            <v>454.06</v>
          </cell>
        </row>
        <row r="73">
          <cell r="Q73">
            <v>10350.23</v>
          </cell>
          <cell r="T73">
            <v>25357.96</v>
          </cell>
          <cell r="BM73">
            <v>12806.52</v>
          </cell>
          <cell r="BP73">
            <v>31375.84</v>
          </cell>
        </row>
        <row r="81">
          <cell r="Q81">
            <v>1087.5899999999999</v>
          </cell>
          <cell r="T81">
            <v>404.77</v>
          </cell>
          <cell r="BM81">
            <v>923.61</v>
          </cell>
          <cell r="BP81">
            <v>204.88</v>
          </cell>
        </row>
        <row r="90">
          <cell r="Q90">
            <v>35.692799999999998</v>
          </cell>
          <cell r="T90">
            <v>433.26004799999998</v>
          </cell>
          <cell r="BM90">
            <v>41.53</v>
          </cell>
          <cell r="BP90">
            <v>503.93</v>
          </cell>
        </row>
        <row r="100">
          <cell r="Q100">
            <v>2095.2199999999998</v>
          </cell>
          <cell r="T100">
            <v>2983.71</v>
          </cell>
          <cell r="BM100">
            <v>1842.55</v>
          </cell>
          <cell r="BP100">
            <v>1410.35</v>
          </cell>
        </row>
        <row r="110">
          <cell r="Q110">
            <v>8.67</v>
          </cell>
          <cell r="T110">
            <v>-8.67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 4"/>
      <sheetName val="Приложение 5"/>
      <sheetName val="прил.№6"/>
      <sheetName val="Прил 1 к распр"/>
      <sheetName val="Прил 2 к распр"/>
      <sheetName val="Прил. 3 к распр"/>
      <sheetName val="для шаблона"/>
      <sheetName val="Кальк_2016-2018_долг"/>
      <sheetName val="Тариф.меню_2016-18_долг"/>
      <sheetName val="Кальк_2016(мэор)"/>
      <sheetName val="Индексы"/>
      <sheetName val="Переменные на 3 года"/>
      <sheetName val="Лист1"/>
      <sheetName val="работы и услуги"/>
      <sheetName val="ОС вс"/>
      <sheetName val="ОС во"/>
      <sheetName val="итоги"/>
      <sheetName val="ОС вс (2)"/>
      <sheetName val="ОС во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M17">
            <v>3065.1499999999996</v>
          </cell>
        </row>
        <row r="96">
          <cell r="M96">
            <v>0</v>
          </cell>
        </row>
        <row r="108">
          <cell r="M10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  <row r="14">
          <cell r="F14" t="str">
            <v>АО "ЛОМО"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7"/>
  <sheetViews>
    <sheetView tabSelected="1" view="pageBreakPreview" zoomScale="60" zoomScaleNormal="100" workbookViewId="0">
      <selection activeCell="U23" sqref="U23"/>
    </sheetView>
  </sheetViews>
  <sheetFormatPr defaultColWidth="9.140625" defaultRowHeight="15" x14ac:dyDescent="0.25"/>
  <cols>
    <col min="1" max="1" width="8.85546875" style="123" customWidth="1"/>
    <col min="2" max="2" width="36.85546875" style="2" customWidth="1"/>
    <col min="3" max="3" width="46.140625" style="2" customWidth="1"/>
    <col min="4" max="4" width="15.28515625" style="2" customWidth="1"/>
    <col min="5" max="5" width="15.28515625" style="5" customWidth="1"/>
    <col min="6" max="6" width="15.5703125" style="6" customWidth="1"/>
    <col min="7" max="7" width="15.5703125" style="5" customWidth="1"/>
    <col min="8" max="8" width="14.85546875" style="4" hidden="1" customWidth="1"/>
    <col min="9" max="9" width="15.140625" style="4" hidden="1" customWidth="1"/>
    <col min="10" max="10" width="14.28515625" style="4" hidden="1" customWidth="1"/>
    <col min="11" max="11" width="13.28515625" style="4" hidden="1" customWidth="1"/>
    <col min="12" max="12" width="15" style="4" hidden="1" customWidth="1"/>
    <col min="13" max="13" width="14.85546875" style="4" hidden="1" customWidth="1"/>
    <col min="14" max="14" width="15.5703125" style="4" customWidth="1"/>
    <col min="15" max="15" width="15.42578125" style="4" customWidth="1"/>
    <col min="16" max="16384" width="9.140625" style="4"/>
  </cols>
  <sheetData>
    <row r="1" spans="1:7" ht="118.5" customHeight="1" x14ac:dyDescent="0.25">
      <c r="A1" s="1"/>
      <c r="B1" s="1"/>
      <c r="C1" s="1"/>
      <c r="E1" s="3" t="s">
        <v>0</v>
      </c>
      <c r="F1" s="3"/>
      <c r="G1" s="3"/>
    </row>
    <row r="2" spans="1:7" ht="18.75" x14ac:dyDescent="0.25">
      <c r="A2" s="1"/>
      <c r="B2" s="1"/>
      <c r="C2" s="1"/>
    </row>
    <row r="3" spans="1:7" ht="20.25" x14ac:dyDescent="0.3">
      <c r="A3" s="7" t="s">
        <v>1</v>
      </c>
      <c r="B3" s="7"/>
      <c r="C3" s="7"/>
      <c r="D3" s="7"/>
      <c r="E3" s="7"/>
      <c r="F3" s="7"/>
    </row>
    <row r="4" spans="1:7" ht="18.75" x14ac:dyDescent="0.3">
      <c r="A4" s="8" t="s">
        <v>2</v>
      </c>
      <c r="B4" s="8"/>
      <c r="C4" s="8"/>
      <c r="D4" s="8"/>
      <c r="E4" s="8"/>
      <c r="F4" s="8"/>
    </row>
    <row r="5" spans="1:7" ht="18.75" x14ac:dyDescent="0.3">
      <c r="A5" s="8" t="s">
        <v>3</v>
      </c>
      <c r="B5" s="8"/>
      <c r="C5" s="8"/>
      <c r="D5" s="8"/>
      <c r="E5" s="8"/>
      <c r="F5" s="8"/>
    </row>
    <row r="6" spans="1:7" ht="18.75" x14ac:dyDescent="0.25">
      <c r="A6" s="9" t="s">
        <v>4</v>
      </c>
      <c r="B6" s="9"/>
      <c r="C6" s="9"/>
      <c r="D6" s="9"/>
      <c r="E6" s="9"/>
      <c r="F6" s="9"/>
    </row>
    <row r="7" spans="1:7" x14ac:dyDescent="0.25">
      <c r="A7" s="10"/>
    </row>
    <row r="8" spans="1:7" ht="18.75" x14ac:dyDescent="0.25">
      <c r="A8" s="11" t="s">
        <v>5</v>
      </c>
      <c r="B8" s="11"/>
      <c r="C8" s="11"/>
      <c r="D8" s="11"/>
      <c r="E8" s="11"/>
      <c r="F8" s="11"/>
    </row>
    <row r="9" spans="1:7" x14ac:dyDescent="0.25">
      <c r="A9" s="12" t="s">
        <v>6</v>
      </c>
      <c r="B9" s="12"/>
      <c r="C9" s="13" t="s">
        <v>7</v>
      </c>
      <c r="D9" s="13"/>
      <c r="E9" s="13"/>
      <c r="F9" s="13"/>
      <c r="G9" s="13"/>
    </row>
    <row r="10" spans="1:7" x14ac:dyDescent="0.25">
      <c r="A10" s="12" t="s">
        <v>8</v>
      </c>
      <c r="B10" s="12"/>
      <c r="C10" s="13" t="s">
        <v>9</v>
      </c>
      <c r="D10" s="13"/>
      <c r="E10" s="13"/>
      <c r="F10" s="13"/>
      <c r="G10" s="13"/>
    </row>
    <row r="11" spans="1:7" ht="30.75" customHeight="1" x14ac:dyDescent="0.25">
      <c r="A11" s="12" t="s">
        <v>10</v>
      </c>
      <c r="B11" s="12"/>
      <c r="C11" s="13" t="s">
        <v>11</v>
      </c>
      <c r="D11" s="13"/>
      <c r="E11" s="13"/>
      <c r="F11" s="13"/>
      <c r="G11" s="13"/>
    </row>
    <row r="12" spans="1:7" x14ac:dyDescent="0.25">
      <c r="A12" s="12" t="s">
        <v>12</v>
      </c>
      <c r="B12" s="12"/>
      <c r="C12" s="13" t="s">
        <v>13</v>
      </c>
      <c r="D12" s="13"/>
      <c r="E12" s="13"/>
      <c r="F12" s="13"/>
      <c r="G12" s="13"/>
    </row>
    <row r="13" spans="1:7" ht="38.25" customHeight="1" x14ac:dyDescent="0.25">
      <c r="A13" s="14" t="s">
        <v>14</v>
      </c>
      <c r="B13" s="14"/>
      <c r="C13" s="14"/>
      <c r="D13" s="14"/>
      <c r="E13" s="14"/>
      <c r="F13" s="14"/>
      <c r="G13" s="14"/>
    </row>
    <row r="14" spans="1:7" x14ac:dyDescent="0.25">
      <c r="A14" s="15" t="s">
        <v>15</v>
      </c>
      <c r="B14" s="13" t="s">
        <v>16</v>
      </c>
      <c r="C14" s="13" t="s">
        <v>17</v>
      </c>
      <c r="D14" s="13" t="s">
        <v>18</v>
      </c>
      <c r="E14" s="13" t="s">
        <v>19</v>
      </c>
      <c r="F14" s="13"/>
      <c r="G14" s="13"/>
    </row>
    <row r="15" spans="1:7" x14ac:dyDescent="0.25">
      <c r="A15" s="15"/>
      <c r="B15" s="13"/>
      <c r="C15" s="13"/>
      <c r="D15" s="13"/>
      <c r="E15" s="13"/>
      <c r="F15" s="13"/>
      <c r="G15" s="13"/>
    </row>
    <row r="16" spans="1:7" ht="8.25" customHeight="1" x14ac:dyDescent="0.25">
      <c r="A16" s="15"/>
      <c r="B16" s="13"/>
      <c r="C16" s="13"/>
      <c r="D16" s="13"/>
      <c r="E16" s="13"/>
      <c r="F16" s="13"/>
      <c r="G16" s="13"/>
    </row>
    <row r="17" spans="1:7" ht="9.75" customHeight="1" x14ac:dyDescent="0.25">
      <c r="A17" s="15"/>
      <c r="B17" s="13"/>
      <c r="C17" s="13"/>
      <c r="D17" s="13"/>
      <c r="E17" s="13"/>
      <c r="F17" s="13"/>
      <c r="G17" s="13"/>
    </row>
    <row r="18" spans="1:7" x14ac:dyDescent="0.25">
      <c r="A18" s="15"/>
      <c r="B18" s="13"/>
      <c r="C18" s="13"/>
      <c r="D18" s="13"/>
      <c r="E18" s="13" t="s">
        <v>20</v>
      </c>
      <c r="F18" s="16" t="s">
        <v>21</v>
      </c>
      <c r="G18" s="17" t="s">
        <v>22</v>
      </c>
    </row>
    <row r="19" spans="1:7" x14ac:dyDescent="0.25">
      <c r="A19" s="15"/>
      <c r="B19" s="13"/>
      <c r="C19" s="13"/>
      <c r="D19" s="13"/>
      <c r="E19" s="13"/>
      <c r="F19" s="16"/>
      <c r="G19" s="17"/>
    </row>
    <row r="20" spans="1:7" ht="30" x14ac:dyDescent="0.25">
      <c r="A20" s="18" t="s">
        <v>23</v>
      </c>
      <c r="B20" s="19" t="s">
        <v>24</v>
      </c>
      <c r="C20" s="20">
        <v>12</v>
      </c>
      <c r="D20" s="21">
        <f>'[1]Кальк_ДИ_2019-2023'!P38</f>
        <v>122.17</v>
      </c>
      <c r="E20" s="20" t="s">
        <v>25</v>
      </c>
      <c r="F20" s="22" t="s">
        <v>25</v>
      </c>
      <c r="G20" s="20" t="s">
        <v>25</v>
      </c>
    </row>
    <row r="21" spans="1:7" ht="30" x14ac:dyDescent="0.25">
      <c r="A21" s="18" t="s">
        <v>26</v>
      </c>
      <c r="B21" s="19" t="s">
        <v>27</v>
      </c>
      <c r="C21" s="20">
        <v>12</v>
      </c>
      <c r="D21" s="23">
        <f>[2]Кальк_корр.2020!M39</f>
        <v>125.06</v>
      </c>
      <c r="E21" s="20" t="s">
        <v>25</v>
      </c>
      <c r="F21" s="22" t="s">
        <v>25</v>
      </c>
      <c r="G21" s="20" t="s">
        <v>25</v>
      </c>
    </row>
    <row r="22" spans="1:7" ht="30" x14ac:dyDescent="0.25">
      <c r="A22" s="24" t="s">
        <v>28</v>
      </c>
      <c r="B22" s="19" t="s">
        <v>29</v>
      </c>
      <c r="C22" s="20">
        <v>12</v>
      </c>
      <c r="D22" s="21">
        <f>[3]Кальк_корр.2021!V62</f>
        <v>127.77000000000001</v>
      </c>
      <c r="E22" s="20" t="s">
        <v>25</v>
      </c>
      <c r="F22" s="22" t="s">
        <v>25</v>
      </c>
      <c r="G22" s="20" t="s">
        <v>25</v>
      </c>
    </row>
    <row r="23" spans="1:7" ht="30" x14ac:dyDescent="0.25">
      <c r="A23" s="24" t="s">
        <v>30</v>
      </c>
      <c r="B23" s="19" t="s">
        <v>31</v>
      </c>
      <c r="C23" s="20">
        <v>12</v>
      </c>
      <c r="D23" s="25">
        <f>[4]Кальк_корр.2022!V38</f>
        <v>131.94</v>
      </c>
      <c r="E23" s="20" t="s">
        <v>25</v>
      </c>
      <c r="F23" s="22" t="s">
        <v>25</v>
      </c>
      <c r="G23" s="20" t="s">
        <v>25</v>
      </c>
    </row>
    <row r="24" spans="1:7" ht="30" x14ac:dyDescent="0.25">
      <c r="A24" s="24" t="s">
        <v>32</v>
      </c>
      <c r="B24" s="19" t="s">
        <v>33</v>
      </c>
      <c r="C24" s="20">
        <v>12</v>
      </c>
      <c r="D24" s="25">
        <f>'[1]Кальк_ДИ_2019-2023'!BL38</f>
        <v>136.49789134820395</v>
      </c>
      <c r="E24" s="20" t="s">
        <v>25</v>
      </c>
      <c r="F24" s="22" t="s">
        <v>25</v>
      </c>
      <c r="G24" s="20" t="s">
        <v>25</v>
      </c>
    </row>
    <row r="25" spans="1:7" x14ac:dyDescent="0.25">
      <c r="A25" s="26"/>
      <c r="B25" s="27" t="s">
        <v>34</v>
      </c>
      <c r="C25" s="28">
        <f>SUM(C20:C24)</f>
        <v>60</v>
      </c>
      <c r="D25" s="29">
        <f>SUM(D20:D24)</f>
        <v>643.43789134820395</v>
      </c>
      <c r="E25" s="28" t="s">
        <v>25</v>
      </c>
      <c r="F25" s="30" t="s">
        <v>25</v>
      </c>
      <c r="G25" s="28" t="s">
        <v>25</v>
      </c>
    </row>
    <row r="26" spans="1:7" x14ac:dyDescent="0.25">
      <c r="A26" s="26"/>
      <c r="B26" s="27"/>
      <c r="C26" s="31"/>
      <c r="D26" s="32"/>
      <c r="E26" s="31"/>
      <c r="F26" s="33"/>
      <c r="G26" s="31"/>
    </row>
    <row r="27" spans="1:7" ht="37.5" customHeight="1" x14ac:dyDescent="0.25">
      <c r="A27" s="14" t="s">
        <v>35</v>
      </c>
      <c r="B27" s="14"/>
      <c r="C27" s="14"/>
      <c r="D27" s="14"/>
      <c r="E27" s="14"/>
      <c r="F27" s="14"/>
      <c r="G27" s="14"/>
    </row>
    <row r="28" spans="1:7" x14ac:dyDescent="0.25">
      <c r="A28" s="15" t="s">
        <v>15</v>
      </c>
      <c r="B28" s="13" t="s">
        <v>16</v>
      </c>
      <c r="C28" s="13" t="s">
        <v>17</v>
      </c>
      <c r="D28" s="13" t="s">
        <v>36</v>
      </c>
      <c r="E28" s="13" t="s">
        <v>19</v>
      </c>
      <c r="F28" s="13"/>
      <c r="G28" s="13"/>
    </row>
    <row r="29" spans="1:7" x14ac:dyDescent="0.25">
      <c r="A29" s="15"/>
      <c r="B29" s="13"/>
      <c r="C29" s="13"/>
      <c r="D29" s="13"/>
      <c r="E29" s="13"/>
      <c r="F29" s="13"/>
      <c r="G29" s="13"/>
    </row>
    <row r="30" spans="1:7" x14ac:dyDescent="0.25">
      <c r="A30" s="15"/>
      <c r="B30" s="13"/>
      <c r="C30" s="13"/>
      <c r="D30" s="13"/>
      <c r="E30" s="13"/>
      <c r="F30" s="13"/>
      <c r="G30" s="13"/>
    </row>
    <row r="31" spans="1:7" x14ac:dyDescent="0.25">
      <c r="A31" s="15"/>
      <c r="B31" s="13"/>
      <c r="C31" s="13"/>
      <c r="D31" s="13"/>
      <c r="E31" s="13"/>
      <c r="F31" s="13"/>
      <c r="G31" s="13"/>
    </row>
    <row r="32" spans="1:7" x14ac:dyDescent="0.25">
      <c r="A32" s="15"/>
      <c r="B32" s="13"/>
      <c r="C32" s="13"/>
      <c r="D32" s="13"/>
      <c r="E32" s="13" t="s">
        <v>20</v>
      </c>
      <c r="F32" s="16" t="s">
        <v>21</v>
      </c>
      <c r="G32" s="17" t="s">
        <v>22</v>
      </c>
    </row>
    <row r="33" spans="1:15" x14ac:dyDescent="0.25">
      <c r="A33" s="15"/>
      <c r="B33" s="13"/>
      <c r="C33" s="13"/>
      <c r="D33" s="13"/>
      <c r="E33" s="13"/>
      <c r="F33" s="16"/>
      <c r="G33" s="17"/>
    </row>
    <row r="34" spans="1:15" x14ac:dyDescent="0.25">
      <c r="A34" s="18" t="s">
        <v>23</v>
      </c>
      <c r="B34" s="22" t="s">
        <v>25</v>
      </c>
      <c r="C34" s="22" t="s">
        <v>25</v>
      </c>
      <c r="D34" s="22" t="s">
        <v>25</v>
      </c>
      <c r="E34" s="22" t="s">
        <v>25</v>
      </c>
      <c r="F34" s="22" t="s">
        <v>25</v>
      </c>
      <c r="G34" s="22" t="s">
        <v>25</v>
      </c>
    </row>
    <row r="35" spans="1:15" ht="40.5" customHeight="1" x14ac:dyDescent="0.25">
      <c r="A35" s="11" t="s">
        <v>37</v>
      </c>
      <c r="B35" s="11"/>
      <c r="C35" s="11"/>
      <c r="D35" s="11"/>
      <c r="E35" s="11"/>
      <c r="F35" s="11"/>
      <c r="G35" s="11"/>
    </row>
    <row r="36" spans="1:15" x14ac:dyDescent="0.25">
      <c r="A36" s="15" t="s">
        <v>15</v>
      </c>
      <c r="B36" s="13" t="s">
        <v>16</v>
      </c>
      <c r="C36" s="13" t="s">
        <v>17</v>
      </c>
      <c r="D36" s="13" t="s">
        <v>36</v>
      </c>
      <c r="E36" s="13" t="s">
        <v>19</v>
      </c>
      <c r="F36" s="13"/>
      <c r="G36" s="13"/>
    </row>
    <row r="37" spans="1:15" x14ac:dyDescent="0.25">
      <c r="A37" s="15"/>
      <c r="B37" s="13"/>
      <c r="C37" s="13"/>
      <c r="D37" s="13"/>
      <c r="E37" s="13"/>
      <c r="F37" s="13"/>
      <c r="G37" s="13"/>
    </row>
    <row r="38" spans="1:15" x14ac:dyDescent="0.25">
      <c r="A38" s="15"/>
      <c r="B38" s="13"/>
      <c r="C38" s="13"/>
      <c r="D38" s="13"/>
      <c r="E38" s="13"/>
      <c r="F38" s="13"/>
      <c r="G38" s="13"/>
    </row>
    <row r="39" spans="1:15" x14ac:dyDescent="0.25">
      <c r="A39" s="15"/>
      <c r="B39" s="13"/>
      <c r="C39" s="13"/>
      <c r="D39" s="13"/>
      <c r="E39" s="13" t="s">
        <v>20</v>
      </c>
      <c r="F39" s="16" t="s">
        <v>21</v>
      </c>
      <c r="G39" s="17" t="s">
        <v>22</v>
      </c>
    </row>
    <row r="40" spans="1:15" x14ac:dyDescent="0.25">
      <c r="A40" s="15"/>
      <c r="B40" s="13"/>
      <c r="C40" s="13"/>
      <c r="D40" s="13"/>
      <c r="E40" s="13"/>
      <c r="F40" s="16"/>
      <c r="G40" s="17"/>
    </row>
    <row r="41" spans="1:15" x14ac:dyDescent="0.25">
      <c r="A41" s="18" t="s">
        <v>23</v>
      </c>
      <c r="B41" s="22" t="s">
        <v>25</v>
      </c>
      <c r="C41" s="22" t="s">
        <v>25</v>
      </c>
      <c r="D41" s="22" t="s">
        <v>25</v>
      </c>
      <c r="E41" s="22" t="s">
        <v>25</v>
      </c>
      <c r="F41" s="22" t="s">
        <v>25</v>
      </c>
      <c r="G41" s="22" t="s">
        <v>25</v>
      </c>
    </row>
    <row r="42" spans="1:15" ht="18.75" x14ac:dyDescent="0.25">
      <c r="A42" s="11" t="s">
        <v>38</v>
      </c>
      <c r="B42" s="11"/>
      <c r="C42" s="11"/>
      <c r="D42" s="11"/>
      <c r="E42" s="11"/>
      <c r="F42" s="11"/>
      <c r="G42" s="11"/>
    </row>
    <row r="43" spans="1:15" ht="15" customHeight="1" x14ac:dyDescent="0.25">
      <c r="A43" s="34" t="s">
        <v>15</v>
      </c>
      <c r="B43" s="35" t="s">
        <v>39</v>
      </c>
      <c r="C43" s="36"/>
      <c r="D43" s="37"/>
      <c r="E43" s="13" t="s">
        <v>40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38"/>
      <c r="B44" s="39"/>
      <c r="C44" s="40"/>
      <c r="D44" s="41"/>
      <c r="E44" s="42" t="s">
        <v>41</v>
      </c>
      <c r="F44" s="43" t="s">
        <v>42</v>
      </c>
      <c r="G44" s="43" t="s">
        <v>43</v>
      </c>
      <c r="H44" s="43" t="s">
        <v>44</v>
      </c>
      <c r="I44" s="43" t="s">
        <v>45</v>
      </c>
      <c r="J44" s="43" t="s">
        <v>46</v>
      </c>
      <c r="K44" s="43" t="s">
        <v>47</v>
      </c>
      <c r="L44" s="43" t="s">
        <v>48</v>
      </c>
      <c r="M44" s="43" t="s">
        <v>49</v>
      </c>
      <c r="N44" s="43" t="s">
        <v>44</v>
      </c>
      <c r="O44" s="43" t="s">
        <v>45</v>
      </c>
    </row>
    <row r="45" spans="1:15" x14ac:dyDescent="0.25">
      <c r="A45" s="44" t="s">
        <v>23</v>
      </c>
      <c r="B45" s="45" t="s">
        <v>50</v>
      </c>
      <c r="C45" s="46"/>
      <c r="D45" s="47"/>
      <c r="E45" s="48">
        <f>E46+E47</f>
        <v>275.08100000000002</v>
      </c>
      <c r="F45" s="49">
        <f>F46+F47</f>
        <v>261.327</v>
      </c>
      <c r="G45" s="49">
        <f>G46+G47</f>
        <v>248.26000000000002</v>
      </c>
      <c r="H45" s="48">
        <f t="shared" ref="H45:N45" si="0">H46+H47</f>
        <v>248.26000000000002</v>
      </c>
      <c r="I45" s="48">
        <f t="shared" si="0"/>
        <v>248.26000000000002</v>
      </c>
      <c r="J45" s="48">
        <f t="shared" si="0"/>
        <v>248.26000000000002</v>
      </c>
      <c r="K45" s="48">
        <f t="shared" si="0"/>
        <v>248.26000000000002</v>
      </c>
      <c r="L45" s="48">
        <f t="shared" si="0"/>
        <v>248.26000000000002</v>
      </c>
      <c r="M45" s="48">
        <f t="shared" si="0"/>
        <v>248.26000000000002</v>
      </c>
      <c r="N45" s="49">
        <f t="shared" si="0"/>
        <v>235.84799999999998</v>
      </c>
      <c r="O45" s="48">
        <v>275.08100000000002</v>
      </c>
    </row>
    <row r="46" spans="1:15" x14ac:dyDescent="0.25">
      <c r="A46" s="18" t="s">
        <v>51</v>
      </c>
      <c r="B46" s="45" t="s">
        <v>52</v>
      </c>
      <c r="C46" s="46"/>
      <c r="D46" s="47"/>
      <c r="E46" s="50">
        <v>132.70400000000001</v>
      </c>
      <c r="F46" s="51">
        <v>108.949</v>
      </c>
      <c r="G46" s="51">
        <v>97.25</v>
      </c>
      <c r="H46" s="50">
        <f t="shared" ref="H46:M46" si="1">G46</f>
        <v>97.25</v>
      </c>
      <c r="I46" s="50">
        <f t="shared" si="1"/>
        <v>97.25</v>
      </c>
      <c r="J46" s="50">
        <f t="shared" si="1"/>
        <v>97.25</v>
      </c>
      <c r="K46" s="50">
        <f t="shared" si="1"/>
        <v>97.25</v>
      </c>
      <c r="L46" s="50">
        <f t="shared" si="1"/>
        <v>97.25</v>
      </c>
      <c r="M46" s="50">
        <f t="shared" si="1"/>
        <v>97.25</v>
      </c>
      <c r="N46" s="51">
        <v>73.631</v>
      </c>
      <c r="O46" s="50">
        <v>132.70400000000001</v>
      </c>
    </row>
    <row r="47" spans="1:15" x14ac:dyDescent="0.25">
      <c r="A47" s="44" t="s">
        <v>53</v>
      </c>
      <c r="B47" s="45" t="s">
        <v>54</v>
      </c>
      <c r="C47" s="46"/>
      <c r="D47" s="47"/>
      <c r="E47" s="48">
        <f>E48+E49</f>
        <v>142.37700000000001</v>
      </c>
      <c r="F47" s="49">
        <f>F48+F49</f>
        <v>152.37800000000001</v>
      </c>
      <c r="G47" s="49">
        <f>G48+G49</f>
        <v>151.01000000000002</v>
      </c>
      <c r="H47" s="48">
        <f t="shared" ref="H47:M47" si="2">H48+H49</f>
        <v>151.01000000000002</v>
      </c>
      <c r="I47" s="48">
        <f t="shared" si="2"/>
        <v>151.01000000000002</v>
      </c>
      <c r="J47" s="48">
        <f t="shared" si="2"/>
        <v>151.01000000000002</v>
      </c>
      <c r="K47" s="48">
        <f t="shared" si="2"/>
        <v>151.01000000000002</v>
      </c>
      <c r="L47" s="48">
        <f t="shared" si="2"/>
        <v>151.01000000000002</v>
      </c>
      <c r="M47" s="48">
        <f t="shared" si="2"/>
        <v>151.01000000000002</v>
      </c>
      <c r="N47" s="49">
        <f>N48+N49</f>
        <v>162.21699999999998</v>
      </c>
      <c r="O47" s="48">
        <v>142.37700000000001</v>
      </c>
    </row>
    <row r="48" spans="1:15" x14ac:dyDescent="0.25">
      <c r="A48" s="18" t="s">
        <v>55</v>
      </c>
      <c r="B48" s="45" t="s">
        <v>56</v>
      </c>
      <c r="C48" s="46"/>
      <c r="D48" s="47"/>
      <c r="E48" s="50">
        <v>0.875</v>
      </c>
      <c r="F48" s="23">
        <v>0.79200000000000004</v>
      </c>
      <c r="G48" s="23">
        <v>0.9</v>
      </c>
      <c r="H48" s="23">
        <f t="shared" ref="H48:M49" si="3">G48</f>
        <v>0.9</v>
      </c>
      <c r="I48" s="23">
        <f t="shared" si="3"/>
        <v>0.9</v>
      </c>
      <c r="J48" s="23">
        <f t="shared" si="3"/>
        <v>0.9</v>
      </c>
      <c r="K48" s="23">
        <f t="shared" si="3"/>
        <v>0.9</v>
      </c>
      <c r="L48" s="23">
        <f t="shared" si="3"/>
        <v>0.9</v>
      </c>
      <c r="M48" s="23">
        <f t="shared" si="3"/>
        <v>0.9</v>
      </c>
      <c r="N48" s="23">
        <v>1.2</v>
      </c>
      <c r="O48" s="23">
        <v>0.875</v>
      </c>
    </row>
    <row r="49" spans="1:15" x14ac:dyDescent="0.25">
      <c r="A49" s="44" t="s">
        <v>57</v>
      </c>
      <c r="B49" s="45" t="s">
        <v>58</v>
      </c>
      <c r="C49" s="46"/>
      <c r="D49" s="47"/>
      <c r="E49" s="48">
        <v>141.50200000000001</v>
      </c>
      <c r="F49" s="49">
        <v>151.58600000000001</v>
      </c>
      <c r="G49" s="49">
        <v>150.11000000000001</v>
      </c>
      <c r="H49" s="49">
        <f t="shared" si="3"/>
        <v>150.11000000000001</v>
      </c>
      <c r="I49" s="49">
        <f t="shared" si="3"/>
        <v>150.11000000000001</v>
      </c>
      <c r="J49" s="49">
        <f t="shared" si="3"/>
        <v>150.11000000000001</v>
      </c>
      <c r="K49" s="49">
        <f t="shared" si="3"/>
        <v>150.11000000000001</v>
      </c>
      <c r="L49" s="49">
        <f t="shared" si="3"/>
        <v>150.11000000000001</v>
      </c>
      <c r="M49" s="49">
        <f t="shared" si="3"/>
        <v>150.11000000000001</v>
      </c>
      <c r="N49" s="49">
        <v>161.017</v>
      </c>
      <c r="O49" s="49">
        <v>141.50200000000001</v>
      </c>
    </row>
    <row r="50" spans="1:15" x14ac:dyDescent="0.25">
      <c r="A50" s="18" t="s">
        <v>26</v>
      </c>
      <c r="B50" s="45" t="s">
        <v>59</v>
      </c>
      <c r="C50" s="46"/>
      <c r="D50" s="47"/>
      <c r="E50" s="50">
        <f>E51+E52</f>
        <v>605.32899999999995</v>
      </c>
      <c r="F50" s="51">
        <f t="shared" ref="F50:N50" si="4">F51+F52</f>
        <v>575.0619999999999</v>
      </c>
      <c r="G50" s="51">
        <f t="shared" si="4"/>
        <v>546.30899999999997</v>
      </c>
      <c r="H50" s="50">
        <f t="shared" si="4"/>
        <v>605.48899999999992</v>
      </c>
      <c r="I50" s="50">
        <f t="shared" si="4"/>
        <v>605.48899999999992</v>
      </c>
      <c r="J50" s="50">
        <f t="shared" si="4"/>
        <v>605.48899999999992</v>
      </c>
      <c r="K50" s="50">
        <f t="shared" si="4"/>
        <v>605.48899999999992</v>
      </c>
      <c r="L50" s="50">
        <f t="shared" si="4"/>
        <v>605.48899999999992</v>
      </c>
      <c r="M50" s="50">
        <f t="shared" si="4"/>
        <v>605.48899999999992</v>
      </c>
      <c r="N50" s="51">
        <f t="shared" si="4"/>
        <v>421.03199999999998</v>
      </c>
      <c r="O50" s="50">
        <v>605.32899999999995</v>
      </c>
    </row>
    <row r="51" spans="1:15" x14ac:dyDescent="0.25">
      <c r="A51" s="18" t="s">
        <v>60</v>
      </c>
      <c r="B51" s="45" t="s">
        <v>61</v>
      </c>
      <c r="C51" s="46"/>
      <c r="D51" s="47"/>
      <c r="E51" s="50">
        <v>1.169</v>
      </c>
      <c r="F51" s="23">
        <v>1.1319999999999999</v>
      </c>
      <c r="G51" s="23">
        <v>1.329</v>
      </c>
      <c r="H51" s="21">
        <f t="shared" ref="H51:M51" si="5">G51</f>
        <v>1.329</v>
      </c>
      <c r="I51" s="21">
        <f t="shared" si="5"/>
        <v>1.329</v>
      </c>
      <c r="J51" s="21">
        <f t="shared" si="5"/>
        <v>1.329</v>
      </c>
      <c r="K51" s="21">
        <f t="shared" si="5"/>
        <v>1.329</v>
      </c>
      <c r="L51" s="21">
        <f t="shared" si="5"/>
        <v>1.329</v>
      </c>
      <c r="M51" s="21">
        <f t="shared" si="5"/>
        <v>1.329</v>
      </c>
      <c r="N51" s="23">
        <v>1.4930000000000001</v>
      </c>
      <c r="O51" s="21">
        <v>1.169</v>
      </c>
    </row>
    <row r="52" spans="1:15" x14ac:dyDescent="0.25">
      <c r="A52" s="18" t="s">
        <v>62</v>
      </c>
      <c r="B52" s="45" t="s">
        <v>63</v>
      </c>
      <c r="C52" s="46"/>
      <c r="D52" s="47"/>
      <c r="E52" s="50">
        <v>604.16</v>
      </c>
      <c r="F52" s="51">
        <v>573.92999999999995</v>
      </c>
      <c r="G52" s="51">
        <v>544.98</v>
      </c>
      <c r="H52" s="50">
        <v>604.16</v>
      </c>
      <c r="I52" s="50">
        <v>604.16</v>
      </c>
      <c r="J52" s="50">
        <v>604.16</v>
      </c>
      <c r="K52" s="50">
        <v>604.16</v>
      </c>
      <c r="L52" s="50">
        <v>604.16</v>
      </c>
      <c r="M52" s="50">
        <v>604.16</v>
      </c>
      <c r="N52" s="51">
        <v>419.53899999999999</v>
      </c>
      <c r="O52" s="50">
        <v>604.16</v>
      </c>
    </row>
    <row r="53" spans="1:15" ht="18.75" x14ac:dyDescent="0.25">
      <c r="A53" s="11" t="s">
        <v>64</v>
      </c>
      <c r="B53" s="11"/>
      <c r="C53" s="11"/>
      <c r="D53" s="11"/>
      <c r="E53" s="11"/>
      <c r="F53" s="11"/>
      <c r="G53" s="11"/>
    </row>
    <row r="54" spans="1:15" ht="15" customHeight="1" x14ac:dyDescent="0.25">
      <c r="A54" s="26" t="s">
        <v>15</v>
      </c>
      <c r="B54" s="13" t="s">
        <v>65</v>
      </c>
      <c r="C54" s="13"/>
      <c r="D54" s="13"/>
      <c r="E54" s="52" t="s">
        <v>66</v>
      </c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5" x14ac:dyDescent="0.25">
      <c r="A55" s="26"/>
      <c r="B55" s="13"/>
      <c r="C55" s="13"/>
      <c r="D55" s="13"/>
      <c r="E55" s="42" t="s">
        <v>41</v>
      </c>
      <c r="F55" s="43" t="s">
        <v>42</v>
      </c>
      <c r="G55" s="43" t="s">
        <v>43</v>
      </c>
      <c r="H55" s="43" t="s">
        <v>44</v>
      </c>
      <c r="I55" s="43" t="s">
        <v>45</v>
      </c>
      <c r="J55" s="43" t="s">
        <v>46</v>
      </c>
      <c r="K55" s="43" t="s">
        <v>47</v>
      </c>
      <c r="L55" s="43" t="s">
        <v>48</v>
      </c>
      <c r="M55" s="43" t="s">
        <v>49</v>
      </c>
      <c r="N55" s="43" t="s">
        <v>44</v>
      </c>
      <c r="O55" s="43" t="s">
        <v>45</v>
      </c>
    </row>
    <row r="56" spans="1:15" ht="18.75" x14ac:dyDescent="0.25">
      <c r="A56" s="55" t="s">
        <v>23</v>
      </c>
      <c r="B56" s="56" t="s">
        <v>67</v>
      </c>
      <c r="C56" s="56"/>
      <c r="D56" s="56"/>
      <c r="E56" s="57">
        <f>E57+E58</f>
        <v>44388.827728000004</v>
      </c>
      <c r="F56" s="57">
        <f t="shared" ref="F56" si="6">F57+F58</f>
        <v>42667.776412875093</v>
      </c>
      <c r="G56" s="57">
        <f>G57+G58</f>
        <v>41549.855970000004</v>
      </c>
      <c r="H56" s="58"/>
      <c r="I56" s="59"/>
      <c r="J56" s="60"/>
      <c r="K56" s="59"/>
      <c r="L56" s="59"/>
      <c r="M56" s="61"/>
      <c r="N56" s="57">
        <f>N57+N58</f>
        <v>36194.780000000006</v>
      </c>
      <c r="O56" s="57">
        <f t="shared" ref="O56" si="7">O57+O58</f>
        <v>53384.71206691656</v>
      </c>
    </row>
    <row r="57" spans="1:15" ht="18.75" x14ac:dyDescent="0.25">
      <c r="A57" s="55"/>
      <c r="B57" s="62" t="s">
        <v>68</v>
      </c>
      <c r="C57" s="62"/>
      <c r="D57" s="62"/>
      <c r="E57" s="51">
        <f t="shared" ref="E57:O58" si="8">E60+E72+E75</f>
        <v>15591.785240000001</v>
      </c>
      <c r="F57" s="51">
        <f t="shared" si="8"/>
        <v>15219.26935846957</v>
      </c>
      <c r="G57" s="51">
        <f>G60+G72+G75</f>
        <v>14931.778189999999</v>
      </c>
      <c r="H57" s="51">
        <f t="shared" si="8"/>
        <v>0</v>
      </c>
      <c r="I57" s="51">
        <f t="shared" si="8"/>
        <v>0</v>
      </c>
      <c r="J57" s="51">
        <f t="shared" si="8"/>
        <v>0</v>
      </c>
      <c r="K57" s="51">
        <f t="shared" si="8"/>
        <v>0</v>
      </c>
      <c r="L57" s="51">
        <f t="shared" si="8"/>
        <v>0</v>
      </c>
      <c r="M57" s="51">
        <f t="shared" si="8"/>
        <v>0</v>
      </c>
      <c r="N57" s="51">
        <f t="shared" si="8"/>
        <v>14746.91</v>
      </c>
      <c r="O57" s="51">
        <f t="shared" si="8"/>
        <v>18372.922222542697</v>
      </c>
    </row>
    <row r="58" spans="1:15" ht="18.75" x14ac:dyDescent="0.25">
      <c r="A58" s="55"/>
      <c r="B58" s="62" t="s">
        <v>69</v>
      </c>
      <c r="C58" s="62"/>
      <c r="D58" s="62"/>
      <c r="E58" s="51">
        <f t="shared" si="8"/>
        <v>28797.042487999999</v>
      </c>
      <c r="F58" s="51">
        <f t="shared" si="8"/>
        <v>27448.507054405523</v>
      </c>
      <c r="G58" s="51">
        <f t="shared" si="8"/>
        <v>26618.077780000003</v>
      </c>
      <c r="H58" s="51">
        <f t="shared" si="8"/>
        <v>0</v>
      </c>
      <c r="I58" s="51">
        <f t="shared" si="8"/>
        <v>0</v>
      </c>
      <c r="J58" s="51">
        <f t="shared" si="8"/>
        <v>0</v>
      </c>
      <c r="K58" s="51">
        <f t="shared" si="8"/>
        <v>0</v>
      </c>
      <c r="L58" s="51">
        <f t="shared" si="8"/>
        <v>0</v>
      </c>
      <c r="M58" s="51">
        <f t="shared" si="8"/>
        <v>0</v>
      </c>
      <c r="N58" s="51">
        <f t="shared" si="8"/>
        <v>21447.870000000006</v>
      </c>
      <c r="O58" s="51">
        <f t="shared" si="8"/>
        <v>35011.789844373867</v>
      </c>
    </row>
    <row r="59" spans="1:15" ht="15.75" x14ac:dyDescent="0.25">
      <c r="A59" s="63" t="s">
        <v>51</v>
      </c>
      <c r="B59" s="64" t="s">
        <v>70</v>
      </c>
      <c r="C59" s="64"/>
      <c r="D59" s="64"/>
      <c r="E59" s="65">
        <f>SUM(E60:E61)</f>
        <v>6331.7648800000006</v>
      </c>
      <c r="F59" s="65">
        <f t="shared" ref="F59" si="9">SUM(F60:F61)</f>
        <v>6481.5724389495699</v>
      </c>
      <c r="G59" s="65">
        <f>SUM(G60:G61)</f>
        <v>6622.0499999999993</v>
      </c>
      <c r="H59" s="66"/>
      <c r="I59" s="67"/>
      <c r="J59" s="68"/>
      <c r="K59" s="67"/>
      <c r="L59" s="67"/>
      <c r="M59" s="69"/>
      <c r="N59" s="65">
        <f t="shared" ref="N59:O59" si="10">SUM(N60:N61)</f>
        <v>6837.73</v>
      </c>
      <c r="O59" s="65">
        <f t="shared" si="10"/>
        <v>7074.3420669165607</v>
      </c>
    </row>
    <row r="60" spans="1:15" ht="15.75" x14ac:dyDescent="0.25">
      <c r="A60" s="63"/>
      <c r="B60" s="62" t="s">
        <v>68</v>
      </c>
      <c r="C60" s="62"/>
      <c r="D60" s="62"/>
      <c r="E60" s="51">
        <f t="shared" ref="E60:M61" si="11">E63+E66+E69</f>
        <v>4118.2724400000006</v>
      </c>
      <c r="F60" s="51">
        <f t="shared" si="11"/>
        <v>4215.7124389495702</v>
      </c>
      <c r="G60" s="51">
        <f>G63+G66+G69</f>
        <v>4307.08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  <c r="N60" s="51">
        <f>N63+N66+N69</f>
        <v>4447.3599999999997</v>
      </c>
      <c r="O60" s="51">
        <f>O63+O66+O69+0.72</f>
        <v>4601.2622225426958</v>
      </c>
    </row>
    <row r="61" spans="1:15" ht="15.75" x14ac:dyDescent="0.25">
      <c r="A61" s="63"/>
      <c r="B61" s="62" t="s">
        <v>69</v>
      </c>
      <c r="C61" s="62"/>
      <c r="D61" s="62"/>
      <c r="E61" s="51">
        <f t="shared" si="11"/>
        <v>2213.49244</v>
      </c>
      <c r="F61" s="51">
        <f t="shared" si="11"/>
        <v>2265.86</v>
      </c>
      <c r="G61" s="51">
        <f>G64+G67+G70</f>
        <v>2314.9699999999998</v>
      </c>
      <c r="H61" s="51">
        <f t="shared" si="11"/>
        <v>0</v>
      </c>
      <c r="I61" s="51">
        <f t="shared" si="11"/>
        <v>0</v>
      </c>
      <c r="J61" s="51">
        <f t="shared" si="11"/>
        <v>0</v>
      </c>
      <c r="K61" s="51">
        <f t="shared" si="11"/>
        <v>0</v>
      </c>
      <c r="L61" s="51">
        <f t="shared" si="11"/>
        <v>0</v>
      </c>
      <c r="M61" s="51">
        <f t="shared" si="11"/>
        <v>0</v>
      </c>
      <c r="N61" s="51">
        <f>N64+N67+N70</f>
        <v>2390.37</v>
      </c>
      <c r="O61" s="51">
        <f>O64+O67+O70+1.15</f>
        <v>2473.0798443738645</v>
      </c>
    </row>
    <row r="62" spans="1:15" x14ac:dyDescent="0.25">
      <c r="A62" s="70" t="s">
        <v>71</v>
      </c>
      <c r="B62" s="71" t="s">
        <v>72</v>
      </c>
      <c r="C62" s="71"/>
      <c r="D62" s="71"/>
      <c r="E62" s="72">
        <f>SUM(E63:E64)</f>
        <v>4951.5548799999997</v>
      </c>
      <c r="F62" s="72">
        <f t="shared" ref="F62" si="12">SUM(F63:F64)</f>
        <v>5068.7024389495709</v>
      </c>
      <c r="G62" s="72">
        <f>SUM(G63:G64)</f>
        <v>5178.57</v>
      </c>
      <c r="H62" s="66"/>
      <c r="I62" s="67"/>
      <c r="J62" s="68"/>
      <c r="K62" s="67"/>
      <c r="L62" s="67"/>
      <c r="M62" s="69"/>
      <c r="N62" s="72">
        <f t="shared" ref="N62:O62" si="13">SUM(N63:N64)</f>
        <v>5347.23</v>
      </c>
      <c r="O62" s="72">
        <f t="shared" si="13"/>
        <v>5530.3948465786689</v>
      </c>
    </row>
    <row r="63" spans="1:15" ht="15.75" x14ac:dyDescent="0.25">
      <c r="A63" s="70"/>
      <c r="B63" s="62" t="s">
        <v>68</v>
      </c>
      <c r="C63" s="62"/>
      <c r="D63" s="62"/>
      <c r="E63" s="51">
        <f>'[5]Кальк_ДИ_2019-2023'!Q15</f>
        <v>3392.6724400000003</v>
      </c>
      <c r="F63" s="51">
        <f>[2]Кальк_корр.2020!N16</f>
        <v>3472.9424389495703</v>
      </c>
      <c r="G63" s="51">
        <f>[3]Кальк_корр.2021!W31</f>
        <v>3548.2200000000003</v>
      </c>
      <c r="H63" s="66"/>
      <c r="I63" s="67"/>
      <c r="J63" s="68"/>
      <c r="K63" s="67"/>
      <c r="L63" s="67"/>
      <c r="M63" s="69"/>
      <c r="N63" s="73">
        <f>[4]Кальк_корр.2022!W15</f>
        <v>3663.7799999999997</v>
      </c>
      <c r="O63" s="74">
        <f>'[5]Кальк_ДИ_2019-2023'!BM15</f>
        <v>3789.8444591863695</v>
      </c>
    </row>
    <row r="64" spans="1:15" ht="15.75" x14ac:dyDescent="0.25">
      <c r="A64" s="70"/>
      <c r="B64" s="62" t="s">
        <v>69</v>
      </c>
      <c r="C64" s="62"/>
      <c r="D64" s="62"/>
      <c r="E64" s="51">
        <f>'[5]Кальк_ДИ_2019-2023'!T15</f>
        <v>1558.8824399999999</v>
      </c>
      <c r="F64" s="51">
        <f>[2]Кальк_корр.2020!O16</f>
        <v>1595.7600000000002</v>
      </c>
      <c r="G64" s="51">
        <f>[3]Кальк_корр.2021!Z31</f>
        <v>1630.3499999999997</v>
      </c>
      <c r="H64" s="66"/>
      <c r="I64" s="67"/>
      <c r="J64" s="68"/>
      <c r="K64" s="67"/>
      <c r="L64" s="67"/>
      <c r="M64" s="69"/>
      <c r="N64" s="73">
        <f>[4]Кальк_корр.2022!Z15</f>
        <v>1683.4499999999998</v>
      </c>
      <c r="O64" s="74">
        <f>'[5]Кальк_ДИ_2019-2023'!BP15</f>
        <v>1740.5503873922992</v>
      </c>
    </row>
    <row r="65" spans="1:15" x14ac:dyDescent="0.25">
      <c r="A65" s="70" t="s">
        <v>73</v>
      </c>
      <c r="B65" s="71" t="s">
        <v>74</v>
      </c>
      <c r="C65" s="71"/>
      <c r="D65" s="71"/>
      <c r="E65" s="72">
        <f t="shared" ref="E65:O65" si="14">SUM(E66:E67)</f>
        <v>122.17</v>
      </c>
      <c r="F65" s="72">
        <f>SUM(F66:F67)</f>
        <v>125.06</v>
      </c>
      <c r="G65" s="72">
        <f t="shared" si="14"/>
        <v>127.77000000000001</v>
      </c>
      <c r="H65" s="72">
        <f t="shared" si="14"/>
        <v>0</v>
      </c>
      <c r="I65" s="72">
        <f t="shared" si="14"/>
        <v>0</v>
      </c>
      <c r="J65" s="72">
        <f t="shared" si="14"/>
        <v>0</v>
      </c>
      <c r="K65" s="72">
        <f t="shared" si="14"/>
        <v>0</v>
      </c>
      <c r="L65" s="72">
        <f t="shared" si="14"/>
        <v>0</v>
      </c>
      <c r="M65" s="72">
        <f t="shared" si="14"/>
        <v>0</v>
      </c>
      <c r="N65" s="72">
        <f t="shared" si="14"/>
        <v>131.94</v>
      </c>
      <c r="O65" s="72">
        <f t="shared" si="14"/>
        <v>136.49789134820395</v>
      </c>
    </row>
    <row r="66" spans="1:15" ht="15.75" x14ac:dyDescent="0.25">
      <c r="A66" s="70"/>
      <c r="B66" s="62" t="s">
        <v>68</v>
      </c>
      <c r="C66" s="62"/>
      <c r="D66" s="62"/>
      <c r="E66" s="51">
        <f>'[5]Кальк_ДИ_2019-2023'!Q38</f>
        <v>96.45</v>
      </c>
      <c r="F66" s="51">
        <f>[2]Кальк_корр.2020!N39</f>
        <v>98.73</v>
      </c>
      <c r="G66" s="51">
        <f>[3]Кальк_корр.2021!W54</f>
        <v>100.87</v>
      </c>
      <c r="H66" s="67"/>
      <c r="I66" s="67"/>
      <c r="J66" s="68"/>
      <c r="K66" s="67"/>
      <c r="L66" s="67"/>
      <c r="M66" s="69"/>
      <c r="N66" s="73">
        <f>[4]Кальк_корр.2022!W38</f>
        <v>104.16</v>
      </c>
      <c r="O66" s="74">
        <f>'[5]Кальк_ДИ_2019-2023'!BM38</f>
        <v>107.76157562805631</v>
      </c>
    </row>
    <row r="67" spans="1:15" ht="15.75" x14ac:dyDescent="0.25">
      <c r="A67" s="70"/>
      <c r="B67" s="62" t="s">
        <v>69</v>
      </c>
      <c r="C67" s="62"/>
      <c r="D67" s="62"/>
      <c r="E67" s="51">
        <f>'[5]Кальк_ДИ_2019-2023'!T38</f>
        <v>25.72</v>
      </c>
      <c r="F67" s="51">
        <f>[2]Кальк_корр.2020!O39</f>
        <v>26.33</v>
      </c>
      <c r="G67" s="51">
        <f>[3]Кальк_корр.2021!Z54</f>
        <v>26.9</v>
      </c>
      <c r="H67" s="67"/>
      <c r="I67" s="67"/>
      <c r="J67" s="68"/>
      <c r="K67" s="67"/>
      <c r="L67" s="67"/>
      <c r="M67" s="69"/>
      <c r="N67" s="73">
        <f>[4]Кальк_корр.2022!Z38</f>
        <v>27.78</v>
      </c>
      <c r="O67" s="74">
        <f>'[5]Кальк_ДИ_2019-2023'!BP38</f>
        <v>28.736315720147655</v>
      </c>
    </row>
    <row r="68" spans="1:15" x14ac:dyDescent="0.25">
      <c r="A68" s="70" t="s">
        <v>75</v>
      </c>
      <c r="B68" s="71" t="s">
        <v>76</v>
      </c>
      <c r="C68" s="71"/>
      <c r="D68" s="71"/>
      <c r="E68" s="72">
        <f t="shared" ref="E68:O68" si="15">SUM(E69:E70)</f>
        <v>1258.04</v>
      </c>
      <c r="F68" s="72">
        <f t="shared" si="15"/>
        <v>1287.81</v>
      </c>
      <c r="G68" s="72">
        <f t="shared" si="15"/>
        <v>1315.71</v>
      </c>
      <c r="H68" s="72">
        <f t="shared" si="15"/>
        <v>0</v>
      </c>
      <c r="I68" s="72">
        <f t="shared" si="15"/>
        <v>0</v>
      </c>
      <c r="J68" s="72">
        <f t="shared" si="15"/>
        <v>0</v>
      </c>
      <c r="K68" s="72">
        <f t="shared" si="15"/>
        <v>0</v>
      </c>
      <c r="L68" s="72">
        <f t="shared" si="15"/>
        <v>0</v>
      </c>
      <c r="M68" s="72">
        <f t="shared" si="15"/>
        <v>0</v>
      </c>
      <c r="N68" s="72">
        <f t="shared" si="15"/>
        <v>1358.56</v>
      </c>
      <c r="O68" s="72">
        <f t="shared" si="15"/>
        <v>1405.5793289896874</v>
      </c>
    </row>
    <row r="69" spans="1:15" ht="15.75" x14ac:dyDescent="0.25">
      <c r="A69" s="70"/>
      <c r="B69" s="62" t="s">
        <v>68</v>
      </c>
      <c r="C69" s="62"/>
      <c r="D69" s="62"/>
      <c r="E69" s="51">
        <f>'[5]Кальк_ДИ_2019-2023'!Q51</f>
        <v>629.15000000000009</v>
      </c>
      <c r="F69" s="51">
        <f>[2]Кальк_корр.2020!N52</f>
        <v>644.04</v>
      </c>
      <c r="G69" s="51">
        <f>[3]Кальк_корр.2021!W67</f>
        <v>657.99</v>
      </c>
      <c r="H69" s="67"/>
      <c r="I69" s="67"/>
      <c r="J69" s="68"/>
      <c r="K69" s="67"/>
      <c r="L69" s="67"/>
      <c r="M69" s="69"/>
      <c r="N69" s="73">
        <f>[4]Кальк_корр.2022!W51</f>
        <v>679.42</v>
      </c>
      <c r="O69" s="74">
        <f>'[5]Кальк_ДИ_2019-2023'!BM51</f>
        <v>702.93618772826983</v>
      </c>
    </row>
    <row r="70" spans="1:15" ht="15.75" x14ac:dyDescent="0.25">
      <c r="A70" s="70"/>
      <c r="B70" s="62" t="s">
        <v>69</v>
      </c>
      <c r="C70" s="62"/>
      <c r="D70" s="62"/>
      <c r="E70" s="51">
        <f>'[5]Кальк_ДИ_2019-2023'!T51</f>
        <v>628.89</v>
      </c>
      <c r="F70" s="51">
        <f>[2]Кальк_корр.2020!O52</f>
        <v>643.77</v>
      </c>
      <c r="G70" s="51">
        <f>[3]Кальк_корр.2021!Z67</f>
        <v>657.72</v>
      </c>
      <c r="H70" s="67"/>
      <c r="I70" s="67"/>
      <c r="J70" s="68"/>
      <c r="K70" s="67"/>
      <c r="L70" s="67"/>
      <c r="M70" s="69"/>
      <c r="N70" s="73">
        <f>[4]Кальк_корр.2022!Z51</f>
        <v>679.14</v>
      </c>
      <c r="O70" s="74">
        <f>'[5]Кальк_ДИ_2019-2023'!BP51</f>
        <v>702.64314126141767</v>
      </c>
    </row>
    <row r="71" spans="1:15" ht="33.75" customHeight="1" x14ac:dyDescent="0.25">
      <c r="A71" s="75" t="s">
        <v>53</v>
      </c>
      <c r="B71" s="76" t="s">
        <v>77</v>
      </c>
      <c r="C71" s="76"/>
      <c r="D71" s="76"/>
      <c r="E71" s="65">
        <f>SUM(E72:E73)</f>
        <v>387.56</v>
      </c>
      <c r="F71" s="65">
        <f t="shared" ref="F71:O71" si="16">SUM(F72:F73)</f>
        <v>375.90999999999997</v>
      </c>
      <c r="G71" s="65">
        <f t="shared" si="16"/>
        <v>364.44</v>
      </c>
      <c r="H71" s="65">
        <f t="shared" si="16"/>
        <v>0</v>
      </c>
      <c r="I71" s="65">
        <f t="shared" si="16"/>
        <v>0</v>
      </c>
      <c r="J71" s="65">
        <f t="shared" si="16"/>
        <v>0</v>
      </c>
      <c r="K71" s="65">
        <f t="shared" si="16"/>
        <v>0</v>
      </c>
      <c r="L71" s="65">
        <f t="shared" si="16"/>
        <v>0</v>
      </c>
      <c r="M71" s="65">
        <f t="shared" si="16"/>
        <v>0</v>
      </c>
      <c r="N71" s="65">
        <f t="shared" si="16"/>
        <v>286.26</v>
      </c>
      <c r="O71" s="65">
        <f t="shared" si="16"/>
        <v>454.06</v>
      </c>
    </row>
    <row r="72" spans="1:15" ht="15.75" x14ac:dyDescent="0.25">
      <c r="A72" s="75"/>
      <c r="B72" s="62" t="s">
        <v>68</v>
      </c>
      <c r="C72" s="62"/>
      <c r="D72" s="62"/>
      <c r="E72" s="51">
        <f>'[5]Кальк_ДИ_2019-2023'!Q71</f>
        <v>0</v>
      </c>
      <c r="F72" s="51">
        <f>[2]Кальк_корр.2020!N72</f>
        <v>0</v>
      </c>
      <c r="G72" s="51">
        <f>[3]Кальк_корр.2021!W87</f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</row>
    <row r="73" spans="1:15" ht="15.75" x14ac:dyDescent="0.25">
      <c r="A73" s="75"/>
      <c r="B73" s="62" t="s">
        <v>69</v>
      </c>
      <c r="C73" s="62"/>
      <c r="D73" s="62"/>
      <c r="E73" s="51">
        <f>'[5]Кальк_ДИ_2019-2023'!T71</f>
        <v>387.56</v>
      </c>
      <c r="F73" s="51">
        <f>[2]Кальк_корр.2020!O72</f>
        <v>375.90999999999997</v>
      </c>
      <c r="G73" s="51">
        <f>[3]Кальк_корр.2021!Z87</f>
        <v>364.44</v>
      </c>
      <c r="H73" s="67"/>
      <c r="I73" s="67"/>
      <c r="J73" s="68"/>
      <c r="K73" s="67"/>
      <c r="L73" s="67"/>
      <c r="M73" s="69"/>
      <c r="N73" s="73">
        <f>[4]Кальк_корр.2022!Z71</f>
        <v>286.26</v>
      </c>
      <c r="O73" s="74">
        <f>'[5]Кальк_ДИ_2019-2023'!BP71</f>
        <v>454.06</v>
      </c>
    </row>
    <row r="74" spans="1:15" ht="15.75" x14ac:dyDescent="0.25">
      <c r="A74" s="63" t="s">
        <v>78</v>
      </c>
      <c r="B74" s="64" t="s">
        <v>79</v>
      </c>
      <c r="C74" s="64"/>
      <c r="D74" s="64"/>
      <c r="E74" s="65">
        <f>E75+E76</f>
        <v>37669.502848000004</v>
      </c>
      <c r="F74" s="65">
        <f t="shared" ref="F74:O74" si="17">F75+F76</f>
        <v>35810.293973925523</v>
      </c>
      <c r="G74" s="65">
        <f t="shared" si="17"/>
        <v>34563.365969999999</v>
      </c>
      <c r="H74" s="65">
        <f t="shared" si="17"/>
        <v>0</v>
      </c>
      <c r="I74" s="65">
        <f t="shared" si="17"/>
        <v>0</v>
      </c>
      <c r="J74" s="65">
        <f t="shared" si="17"/>
        <v>0</v>
      </c>
      <c r="K74" s="65">
        <f t="shared" si="17"/>
        <v>0</v>
      </c>
      <c r="L74" s="65">
        <f t="shared" si="17"/>
        <v>0</v>
      </c>
      <c r="M74" s="65">
        <f t="shared" si="17"/>
        <v>0</v>
      </c>
      <c r="N74" s="65">
        <f t="shared" si="17"/>
        <v>29070.790000000005</v>
      </c>
      <c r="O74" s="65">
        <f t="shared" si="17"/>
        <v>45856.310000000005</v>
      </c>
    </row>
    <row r="75" spans="1:15" ht="15.75" x14ac:dyDescent="0.25">
      <c r="A75" s="63"/>
      <c r="B75" s="62" t="s">
        <v>68</v>
      </c>
      <c r="C75" s="62"/>
      <c r="D75" s="62"/>
      <c r="E75" s="51">
        <f t="shared" ref="E75:O76" si="18">E78+E81+E86</f>
        <v>11473.5128</v>
      </c>
      <c r="F75" s="51">
        <f t="shared" si="18"/>
        <v>11003.556919519999</v>
      </c>
      <c r="G75" s="51">
        <f>G78+G81+G86</f>
        <v>10624.698189999999</v>
      </c>
      <c r="H75" s="51">
        <f t="shared" si="18"/>
        <v>0</v>
      </c>
      <c r="I75" s="51">
        <f t="shared" si="18"/>
        <v>0</v>
      </c>
      <c r="J75" s="51">
        <f t="shared" si="18"/>
        <v>0</v>
      </c>
      <c r="K75" s="51">
        <f t="shared" si="18"/>
        <v>0</v>
      </c>
      <c r="L75" s="51">
        <f t="shared" si="18"/>
        <v>0</v>
      </c>
      <c r="M75" s="51">
        <f t="shared" si="18"/>
        <v>0</v>
      </c>
      <c r="N75" s="51">
        <f>N78+N81+N86</f>
        <v>10299.549999999999</v>
      </c>
      <c r="O75" s="51">
        <f t="shared" si="18"/>
        <v>13771.660000000002</v>
      </c>
    </row>
    <row r="76" spans="1:15" ht="15.75" x14ac:dyDescent="0.25">
      <c r="A76" s="63"/>
      <c r="B76" s="62" t="s">
        <v>69</v>
      </c>
      <c r="C76" s="62"/>
      <c r="D76" s="62"/>
      <c r="E76" s="51">
        <f t="shared" si="18"/>
        <v>26195.990048</v>
      </c>
      <c r="F76" s="51">
        <f t="shared" si="18"/>
        <v>24806.737054405523</v>
      </c>
      <c r="G76" s="51">
        <f>G79+G82+G87</f>
        <v>23938.667780000003</v>
      </c>
      <c r="H76" s="51">
        <f t="shared" si="18"/>
        <v>0</v>
      </c>
      <c r="I76" s="51">
        <f t="shared" si="18"/>
        <v>0</v>
      </c>
      <c r="J76" s="51">
        <f t="shared" si="18"/>
        <v>0</v>
      </c>
      <c r="K76" s="51">
        <f t="shared" si="18"/>
        <v>0</v>
      </c>
      <c r="L76" s="51">
        <f t="shared" si="18"/>
        <v>0</v>
      </c>
      <c r="M76" s="51">
        <f t="shared" si="18"/>
        <v>0</v>
      </c>
      <c r="N76" s="51">
        <f t="shared" si="18"/>
        <v>18771.240000000005</v>
      </c>
      <c r="O76" s="51">
        <f t="shared" si="18"/>
        <v>32084.65</v>
      </c>
    </row>
    <row r="77" spans="1:15" ht="30.75" customHeight="1" x14ac:dyDescent="0.25">
      <c r="A77" s="70" t="s">
        <v>80</v>
      </c>
      <c r="B77" s="77" t="s">
        <v>81</v>
      </c>
      <c r="C77" s="77"/>
      <c r="D77" s="77"/>
      <c r="E77" s="72">
        <f>SUM(E78:E79)</f>
        <v>35708.19</v>
      </c>
      <c r="F77" s="72">
        <f t="shared" ref="F77:O77" si="19">SUM(F78:F79)</f>
        <v>34297.769999999997</v>
      </c>
      <c r="G77" s="72">
        <f t="shared" si="19"/>
        <v>33280.33</v>
      </c>
      <c r="H77" s="72">
        <f t="shared" si="19"/>
        <v>0</v>
      </c>
      <c r="I77" s="72">
        <f t="shared" si="19"/>
        <v>0</v>
      </c>
      <c r="J77" s="72">
        <f t="shared" si="19"/>
        <v>0</v>
      </c>
      <c r="K77" s="72">
        <f t="shared" si="19"/>
        <v>0</v>
      </c>
      <c r="L77" s="72">
        <f t="shared" si="19"/>
        <v>0</v>
      </c>
      <c r="M77" s="72">
        <f t="shared" si="19"/>
        <v>0</v>
      </c>
      <c r="N77" s="72">
        <f t="shared" si="19"/>
        <v>27787.750000000004</v>
      </c>
      <c r="O77" s="72">
        <f t="shared" si="19"/>
        <v>44182.36</v>
      </c>
    </row>
    <row r="78" spans="1:15" ht="15.75" x14ac:dyDescent="0.25">
      <c r="A78" s="75"/>
      <c r="B78" s="62" t="s">
        <v>68</v>
      </c>
      <c r="C78" s="62"/>
      <c r="D78" s="62"/>
      <c r="E78" s="51">
        <f>'[5]Кальк_ДИ_2019-2023'!Q73</f>
        <v>10350.23</v>
      </c>
      <c r="F78" s="51">
        <f>[2]Кальк_корр.2020!N74</f>
        <v>9941.14</v>
      </c>
      <c r="G78" s="51">
        <f>[3]Кальк_корр.2021!W89</f>
        <v>9647</v>
      </c>
      <c r="H78" s="67"/>
      <c r="I78" s="67"/>
      <c r="J78" s="68"/>
      <c r="K78" s="67"/>
      <c r="L78" s="67"/>
      <c r="M78" s="69"/>
      <c r="N78" s="73">
        <f>[4]Кальк_корр.2022!W73</f>
        <v>9302.34</v>
      </c>
      <c r="O78" s="74">
        <f>'[5]Кальк_ДИ_2019-2023'!BM73</f>
        <v>12806.52</v>
      </c>
    </row>
    <row r="79" spans="1:15" ht="15.75" x14ac:dyDescent="0.25">
      <c r="A79" s="75"/>
      <c r="B79" s="62" t="s">
        <v>69</v>
      </c>
      <c r="C79" s="62"/>
      <c r="D79" s="62"/>
      <c r="E79" s="51">
        <f>'[5]Кальк_ДИ_2019-2023'!T73</f>
        <v>25357.96</v>
      </c>
      <c r="F79" s="51">
        <f>[2]Кальк_корр.2020!O74</f>
        <v>24356.629999999997</v>
      </c>
      <c r="G79" s="51">
        <f>[3]Кальк_корр.2021!Z89</f>
        <v>23633.33</v>
      </c>
      <c r="H79" s="67"/>
      <c r="I79" s="67"/>
      <c r="J79" s="68"/>
      <c r="K79" s="67"/>
      <c r="L79" s="67"/>
      <c r="M79" s="69"/>
      <c r="N79" s="73">
        <f>[4]Кальк_корр.2022!Z73</f>
        <v>18485.410000000003</v>
      </c>
      <c r="O79" s="74">
        <f>'[5]Кальк_ДИ_2019-2023'!BP73</f>
        <v>31375.84</v>
      </c>
    </row>
    <row r="80" spans="1:15" x14ac:dyDescent="0.25">
      <c r="A80" s="70" t="s">
        <v>82</v>
      </c>
      <c r="B80" s="78" t="s">
        <v>83</v>
      </c>
      <c r="C80" s="78"/>
      <c r="D80" s="78"/>
      <c r="E80" s="72">
        <f>SUM(E81:E82)</f>
        <v>1492.36</v>
      </c>
      <c r="F80" s="72">
        <f t="shared" ref="F80:O80" si="20">SUM(F81:F82)</f>
        <v>1512.5239739255262</v>
      </c>
      <c r="G80" s="72">
        <f t="shared" si="20"/>
        <v>1283.0359699999999</v>
      </c>
      <c r="H80" s="72">
        <f t="shared" si="20"/>
        <v>0</v>
      </c>
      <c r="I80" s="72">
        <f t="shared" si="20"/>
        <v>0</v>
      </c>
      <c r="J80" s="72">
        <f t="shared" si="20"/>
        <v>0</v>
      </c>
      <c r="K80" s="72">
        <f t="shared" si="20"/>
        <v>0</v>
      </c>
      <c r="L80" s="72">
        <f t="shared" si="20"/>
        <v>0</v>
      </c>
      <c r="M80" s="72">
        <f t="shared" si="20"/>
        <v>0</v>
      </c>
      <c r="N80" s="72">
        <f t="shared" si="20"/>
        <v>1283.04</v>
      </c>
      <c r="O80" s="72">
        <f t="shared" si="20"/>
        <v>1128.49</v>
      </c>
    </row>
    <row r="81" spans="1:15" ht="15.75" x14ac:dyDescent="0.25">
      <c r="A81" s="75"/>
      <c r="B81" s="62" t="s">
        <v>68</v>
      </c>
      <c r="C81" s="62"/>
      <c r="D81" s="62"/>
      <c r="E81" s="51">
        <f>'[5]Кальк_ДИ_2019-2023'!Q81</f>
        <v>1087.5899999999999</v>
      </c>
      <c r="F81" s="51">
        <f>[2]Кальк_корр.2020!N82</f>
        <v>1062.41691952</v>
      </c>
      <c r="G81" s="51">
        <f>[3]Кальк_корр.2021!W97</f>
        <v>977.69818999999995</v>
      </c>
      <c r="H81" s="67"/>
      <c r="I81" s="67"/>
      <c r="J81" s="68"/>
      <c r="K81" s="67"/>
      <c r="L81" s="67"/>
      <c r="M81" s="69"/>
      <c r="N81" s="73">
        <f>[4]Кальк_корр.2022!W81</f>
        <v>997.21</v>
      </c>
      <c r="O81" s="74">
        <f>'[5]Кальк_ДИ_2019-2023'!BM81</f>
        <v>923.61</v>
      </c>
    </row>
    <row r="82" spans="1:15" ht="15.75" x14ac:dyDescent="0.25">
      <c r="A82" s="75"/>
      <c r="B82" s="62" t="s">
        <v>69</v>
      </c>
      <c r="C82" s="62"/>
      <c r="D82" s="62"/>
      <c r="E82" s="51">
        <f>'[5]Кальк_ДИ_2019-2023'!T81</f>
        <v>404.77</v>
      </c>
      <c r="F82" s="51">
        <f>[2]Кальк_корр.2020!O82</f>
        <v>450.10705440552636</v>
      </c>
      <c r="G82" s="51">
        <f>[3]Кальк_корр.2021!Z97</f>
        <v>305.33778000000001</v>
      </c>
      <c r="H82" s="67"/>
      <c r="I82" s="67"/>
      <c r="J82" s="68"/>
      <c r="K82" s="67"/>
      <c r="L82" s="67"/>
      <c r="M82" s="69"/>
      <c r="N82" s="73">
        <f>[4]Кальк_корр.2022!Z81</f>
        <v>285.83</v>
      </c>
      <c r="O82" s="74">
        <f>'[5]Кальк_ДИ_2019-2023'!BP81</f>
        <v>204.88</v>
      </c>
    </row>
    <row r="83" spans="1:15" x14ac:dyDescent="0.25">
      <c r="A83" s="26" t="s">
        <v>15</v>
      </c>
      <c r="B83" s="13" t="s">
        <v>65</v>
      </c>
      <c r="C83" s="13"/>
      <c r="D83" s="13"/>
      <c r="E83" s="52" t="s">
        <v>66</v>
      </c>
      <c r="F83" s="53"/>
      <c r="G83" s="53"/>
      <c r="H83" s="53"/>
      <c r="I83" s="53"/>
      <c r="J83" s="53"/>
      <c r="K83" s="53"/>
      <c r="L83" s="53"/>
      <c r="M83" s="53"/>
      <c r="N83" s="53"/>
      <c r="O83" s="54"/>
    </row>
    <row r="84" spans="1:15" x14ac:dyDescent="0.25">
      <c r="A84" s="26"/>
      <c r="B84" s="13"/>
      <c r="C84" s="13"/>
      <c r="D84" s="13"/>
      <c r="E84" s="42" t="s">
        <v>41</v>
      </c>
      <c r="F84" s="43" t="s">
        <v>42</v>
      </c>
      <c r="G84" s="43" t="s">
        <v>43</v>
      </c>
      <c r="H84" s="43" t="s">
        <v>44</v>
      </c>
      <c r="I84" s="43" t="s">
        <v>45</v>
      </c>
      <c r="J84" s="43" t="s">
        <v>46</v>
      </c>
      <c r="K84" s="43" t="s">
        <v>47</v>
      </c>
      <c r="L84" s="43" t="s">
        <v>48</v>
      </c>
      <c r="M84" s="43" t="s">
        <v>49</v>
      </c>
      <c r="N84" s="43" t="s">
        <v>44</v>
      </c>
      <c r="O84" s="43" t="s">
        <v>45</v>
      </c>
    </row>
    <row r="85" spans="1:15" ht="42" customHeight="1" x14ac:dyDescent="0.25">
      <c r="A85" s="70" t="s">
        <v>84</v>
      </c>
      <c r="B85" s="79" t="s">
        <v>85</v>
      </c>
      <c r="C85" s="80"/>
      <c r="D85" s="81"/>
      <c r="E85" s="72">
        <f>SUM(E86:E87)</f>
        <v>468.95284799999996</v>
      </c>
      <c r="F85" s="72">
        <f t="shared" ref="F85:O85" si="21">SUM(F86:F87)</f>
        <v>0</v>
      </c>
      <c r="G85" s="72">
        <f t="shared" si="21"/>
        <v>0</v>
      </c>
      <c r="H85" s="72">
        <f t="shared" si="21"/>
        <v>0</v>
      </c>
      <c r="I85" s="72">
        <f t="shared" si="21"/>
        <v>0</v>
      </c>
      <c r="J85" s="72">
        <f t="shared" si="21"/>
        <v>0</v>
      </c>
      <c r="K85" s="72">
        <f t="shared" si="21"/>
        <v>0</v>
      </c>
      <c r="L85" s="72">
        <f t="shared" si="21"/>
        <v>0</v>
      </c>
      <c r="M85" s="72">
        <f t="shared" si="21"/>
        <v>0</v>
      </c>
      <c r="N85" s="72">
        <f t="shared" si="21"/>
        <v>0</v>
      </c>
      <c r="O85" s="72">
        <f t="shared" si="21"/>
        <v>545.46</v>
      </c>
    </row>
    <row r="86" spans="1:15" ht="15.75" x14ac:dyDescent="0.25">
      <c r="A86" s="70"/>
      <c r="B86" s="62" t="s">
        <v>68</v>
      </c>
      <c r="C86" s="62"/>
      <c r="D86" s="62"/>
      <c r="E86" s="51">
        <f>'[5]Кальк_ДИ_2019-2023'!Q90</f>
        <v>35.692799999999998</v>
      </c>
      <c r="F86" s="51">
        <f>[2]Кальк_корр.2020!N91</f>
        <v>0</v>
      </c>
      <c r="G86" s="51">
        <f>[3]Кальк_корр.2021!W106</f>
        <v>0</v>
      </c>
      <c r="H86" s="67"/>
      <c r="I86" s="67"/>
      <c r="J86" s="68"/>
      <c r="K86" s="67"/>
      <c r="L86" s="67"/>
      <c r="M86" s="69"/>
      <c r="N86" s="73">
        <f>[4]Кальк_корр.2022!W90</f>
        <v>0</v>
      </c>
      <c r="O86" s="74">
        <f>'[5]Кальк_ДИ_2019-2023'!BM90</f>
        <v>41.53</v>
      </c>
    </row>
    <row r="87" spans="1:15" ht="15.75" x14ac:dyDescent="0.25">
      <c r="A87" s="70"/>
      <c r="B87" s="62" t="s">
        <v>69</v>
      </c>
      <c r="C87" s="62"/>
      <c r="D87" s="62"/>
      <c r="E87" s="51">
        <f>'[5]Кальк_ДИ_2019-2023'!T90</f>
        <v>433.26004799999998</v>
      </c>
      <c r="F87" s="51">
        <f>[2]Кальк_корр.2020!O91</f>
        <v>0</v>
      </c>
      <c r="G87" s="51">
        <f>[3]Кальк_корр.2021!Z106</f>
        <v>0</v>
      </c>
      <c r="H87" s="67"/>
      <c r="I87" s="67"/>
      <c r="J87" s="68"/>
      <c r="K87" s="67"/>
      <c r="L87" s="67"/>
      <c r="M87" s="69"/>
      <c r="N87" s="73">
        <f>[4]Кальк_корр.2022!Z90</f>
        <v>0</v>
      </c>
      <c r="O87" s="74">
        <f>'[5]Кальк_ДИ_2019-2023'!BP90</f>
        <v>503.93</v>
      </c>
    </row>
    <row r="88" spans="1:15" ht="18.75" x14ac:dyDescent="0.25">
      <c r="A88" s="82" t="s">
        <v>26</v>
      </c>
      <c r="B88" s="56" t="s">
        <v>86</v>
      </c>
      <c r="C88" s="56"/>
      <c r="D88" s="56"/>
      <c r="E88" s="57">
        <f>SUM(E89:E90)</f>
        <v>5078.93</v>
      </c>
      <c r="F88" s="57">
        <f t="shared" ref="F88:O88" si="22">SUM(F89:F90)</f>
        <v>5322.6777476086709</v>
      </c>
      <c r="G88" s="57">
        <f t="shared" si="22"/>
        <v>4446.4470199999996</v>
      </c>
      <c r="H88" s="57">
        <f t="shared" si="22"/>
        <v>0</v>
      </c>
      <c r="I88" s="57">
        <f t="shared" si="22"/>
        <v>0</v>
      </c>
      <c r="J88" s="57">
        <f t="shared" si="22"/>
        <v>0</v>
      </c>
      <c r="K88" s="57">
        <f t="shared" si="22"/>
        <v>0</v>
      </c>
      <c r="L88" s="57">
        <f t="shared" si="22"/>
        <v>0</v>
      </c>
      <c r="M88" s="57">
        <f t="shared" si="22"/>
        <v>0</v>
      </c>
      <c r="N88" s="57">
        <f t="shared" si="22"/>
        <v>3757.3199999999997</v>
      </c>
      <c r="O88" s="57">
        <f t="shared" si="22"/>
        <v>3252.8999999999996</v>
      </c>
    </row>
    <row r="89" spans="1:15" ht="18.75" x14ac:dyDescent="0.25">
      <c r="A89" s="82"/>
      <c r="B89" s="62" t="s">
        <v>68</v>
      </c>
      <c r="C89" s="62"/>
      <c r="D89" s="62"/>
      <c r="E89" s="51">
        <f>'[5]Кальк_ДИ_2019-2023'!Q100</f>
        <v>2095.2199999999998</v>
      </c>
      <c r="F89" s="51">
        <f>[2]Кальк_корр.2020!N101</f>
        <v>1931.0199183669827</v>
      </c>
      <c r="G89" s="51">
        <f>[3]Кальк_корр.2021!W118</f>
        <v>1712.6534999999999</v>
      </c>
      <c r="H89" s="67"/>
      <c r="I89" s="67"/>
      <c r="J89" s="68"/>
      <c r="K89" s="67"/>
      <c r="L89" s="67"/>
      <c r="M89" s="69"/>
      <c r="N89" s="73">
        <f>[4]Кальк_корр.2022!W102</f>
        <v>1724.28</v>
      </c>
      <c r="O89" s="74">
        <f>'[5]Кальк_ДИ_2019-2023'!BM100</f>
        <v>1842.55</v>
      </c>
    </row>
    <row r="90" spans="1:15" ht="18.75" x14ac:dyDescent="0.25">
      <c r="A90" s="82"/>
      <c r="B90" s="62" t="s">
        <v>69</v>
      </c>
      <c r="C90" s="62"/>
      <c r="D90" s="62"/>
      <c r="E90" s="51">
        <f>'[5]Кальк_ДИ_2019-2023'!T100</f>
        <v>2983.71</v>
      </c>
      <c r="F90" s="51">
        <f>[2]Кальк_корр.2020!O101</f>
        <v>3391.657829241688</v>
      </c>
      <c r="G90" s="51">
        <f>[3]Кальк_корр.2021!Z118</f>
        <v>2733.7935199999997</v>
      </c>
      <c r="H90" s="67"/>
      <c r="I90" s="67"/>
      <c r="J90" s="68"/>
      <c r="K90" s="67"/>
      <c r="L90" s="67"/>
      <c r="M90" s="69"/>
      <c r="N90" s="73">
        <f>[4]Кальк_корр.2022!Z102</f>
        <v>2033.04</v>
      </c>
      <c r="O90" s="74">
        <f>'[5]Кальк_ДИ_2019-2023'!BP100</f>
        <v>1410.35</v>
      </c>
    </row>
    <row r="91" spans="1:15" ht="18.75" x14ac:dyDescent="0.25">
      <c r="A91" s="82" t="s">
        <v>28</v>
      </c>
      <c r="B91" s="56" t="s">
        <v>87</v>
      </c>
      <c r="C91" s="56"/>
      <c r="D91" s="56"/>
      <c r="E91" s="57">
        <f>SUM(E92:E93)</f>
        <v>0</v>
      </c>
      <c r="F91" s="57">
        <f t="shared" ref="F91:O91" si="23">SUM(F92:F93)</f>
        <v>0</v>
      </c>
      <c r="G91" s="57">
        <f t="shared" si="23"/>
        <v>0</v>
      </c>
      <c r="H91" s="57">
        <f t="shared" si="23"/>
        <v>0</v>
      </c>
      <c r="I91" s="57">
        <f t="shared" si="23"/>
        <v>0</v>
      </c>
      <c r="J91" s="57">
        <f t="shared" si="23"/>
        <v>0</v>
      </c>
      <c r="K91" s="57">
        <f t="shared" si="23"/>
        <v>0</v>
      </c>
      <c r="L91" s="57">
        <f t="shared" si="23"/>
        <v>0</v>
      </c>
      <c r="M91" s="57">
        <f t="shared" si="23"/>
        <v>0</v>
      </c>
      <c r="N91" s="57">
        <f t="shared" si="23"/>
        <v>0</v>
      </c>
      <c r="O91" s="57">
        <f t="shared" si="23"/>
        <v>0</v>
      </c>
    </row>
    <row r="92" spans="1:15" ht="18.75" x14ac:dyDescent="0.25">
      <c r="A92" s="82"/>
      <c r="B92" s="62" t="s">
        <v>68</v>
      </c>
      <c r="C92" s="62"/>
      <c r="D92" s="62"/>
      <c r="E92" s="51">
        <f>'[6]Кальк_2016-2018_долг'!M96</f>
        <v>0</v>
      </c>
      <c r="F92" s="51">
        <v>0</v>
      </c>
      <c r="G92" s="51">
        <f>[3]Кальк_корр.2021!W119</f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</row>
    <row r="93" spans="1:15" ht="18.75" x14ac:dyDescent="0.25">
      <c r="A93" s="82"/>
      <c r="B93" s="62" t="s">
        <v>69</v>
      </c>
      <c r="C93" s="62"/>
      <c r="D93" s="62"/>
      <c r="E93" s="51">
        <v>0</v>
      </c>
      <c r="F93" s="51">
        <v>0</v>
      </c>
      <c r="G93" s="51">
        <f>[3]Кальк_корр.2021!Z119</f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</row>
    <row r="94" spans="1:15" ht="56.25" customHeight="1" x14ac:dyDescent="0.25">
      <c r="A94" s="82" t="s">
        <v>30</v>
      </c>
      <c r="B94" s="56" t="s">
        <v>88</v>
      </c>
      <c r="C94" s="56"/>
      <c r="D94" s="56"/>
      <c r="E94" s="57">
        <f t="shared" ref="E94:O94" si="24">SUM(E95:E96)</f>
        <v>0</v>
      </c>
      <c r="F94" s="57">
        <f>SUM(F95:F96)</f>
        <v>0</v>
      </c>
      <c r="G94" s="57">
        <f t="shared" si="24"/>
        <v>0</v>
      </c>
      <c r="H94" s="57">
        <f t="shared" si="24"/>
        <v>0</v>
      </c>
      <c r="I94" s="57">
        <f t="shared" si="24"/>
        <v>0</v>
      </c>
      <c r="J94" s="57">
        <f t="shared" si="24"/>
        <v>0</v>
      </c>
      <c r="K94" s="57">
        <f t="shared" si="24"/>
        <v>0</v>
      </c>
      <c r="L94" s="57">
        <f t="shared" si="24"/>
        <v>0</v>
      </c>
      <c r="M94" s="57">
        <f t="shared" si="24"/>
        <v>0</v>
      </c>
      <c r="N94" s="57">
        <f t="shared" si="24"/>
        <v>0</v>
      </c>
      <c r="O94" s="57">
        <f t="shared" si="24"/>
        <v>0</v>
      </c>
    </row>
    <row r="95" spans="1:15" ht="18.75" x14ac:dyDescent="0.25">
      <c r="A95" s="82"/>
      <c r="B95" s="62" t="s">
        <v>68</v>
      </c>
      <c r="C95" s="62"/>
      <c r="D95" s="62"/>
      <c r="E95" s="51">
        <f>'[5]Кальк_ДИ_2019-2023'!Q110</f>
        <v>8.67</v>
      </c>
      <c r="F95" s="51">
        <v>0</v>
      </c>
      <c r="G95" s="51">
        <f>0</f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</row>
    <row r="96" spans="1:15" ht="18.75" x14ac:dyDescent="0.25">
      <c r="A96" s="82"/>
      <c r="B96" s="62" t="s">
        <v>69</v>
      </c>
      <c r="C96" s="62"/>
      <c r="D96" s="62"/>
      <c r="E96" s="51">
        <f>'[5]Кальк_ДИ_2019-2023'!T110</f>
        <v>-8.67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</row>
    <row r="97" spans="1:15" ht="18.75" x14ac:dyDescent="0.25">
      <c r="A97" s="82" t="s">
        <v>32</v>
      </c>
      <c r="B97" s="56" t="s">
        <v>89</v>
      </c>
      <c r="C97" s="56"/>
      <c r="D97" s="56"/>
      <c r="E97" s="57">
        <f t="shared" ref="E97:O97" si="25">SUM(E98:E99)</f>
        <v>0</v>
      </c>
      <c r="F97" s="57">
        <f t="shared" si="25"/>
        <v>0</v>
      </c>
      <c r="G97" s="57">
        <f t="shared" si="25"/>
        <v>0</v>
      </c>
      <c r="H97" s="57">
        <f t="shared" si="25"/>
        <v>0</v>
      </c>
      <c r="I97" s="57">
        <f t="shared" si="25"/>
        <v>0</v>
      </c>
      <c r="J97" s="57">
        <f t="shared" si="25"/>
        <v>0</v>
      </c>
      <c r="K97" s="57">
        <f t="shared" si="25"/>
        <v>0</v>
      </c>
      <c r="L97" s="57">
        <f t="shared" si="25"/>
        <v>0</v>
      </c>
      <c r="M97" s="57">
        <f t="shared" si="25"/>
        <v>0</v>
      </c>
      <c r="N97" s="57">
        <f t="shared" si="25"/>
        <v>0</v>
      </c>
      <c r="O97" s="57">
        <f t="shared" si="25"/>
        <v>0</v>
      </c>
    </row>
    <row r="98" spans="1:15" ht="18.75" x14ac:dyDescent="0.25">
      <c r="A98" s="82"/>
      <c r="B98" s="62" t="s">
        <v>68</v>
      </c>
      <c r="C98" s="62"/>
      <c r="D98" s="62"/>
      <c r="E98" s="51">
        <f>'[6]Кальк_2016-2018_долг'!M108</f>
        <v>0</v>
      </c>
      <c r="F98" s="51">
        <f>[2]Кальк_корр.2020!N112</f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</row>
    <row r="99" spans="1:15" ht="18.75" x14ac:dyDescent="0.25">
      <c r="A99" s="82"/>
      <c r="B99" s="62" t="s">
        <v>69</v>
      </c>
      <c r="C99" s="62"/>
      <c r="D99" s="62"/>
      <c r="E99" s="51">
        <v>0</v>
      </c>
      <c r="F99" s="51">
        <f>[2]Кальк_корр.2020!O112</f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</row>
    <row r="100" spans="1:15" ht="18.75" x14ac:dyDescent="0.25">
      <c r="A100" s="82" t="s">
        <v>90</v>
      </c>
      <c r="B100" s="56" t="s">
        <v>91</v>
      </c>
      <c r="C100" s="56"/>
      <c r="D100" s="56"/>
      <c r="E100" s="57">
        <f>E101+E102</f>
        <v>49467.757727999997</v>
      </c>
      <c r="F100" s="57">
        <f>F101+F102</f>
        <v>47990.454160483765</v>
      </c>
      <c r="G100" s="57">
        <f>G101+G102</f>
        <v>45996.302989999996</v>
      </c>
      <c r="H100" s="57">
        <f t="shared" ref="H100:O100" si="26">H101+H102</f>
        <v>0</v>
      </c>
      <c r="I100" s="57">
        <f t="shared" si="26"/>
        <v>0</v>
      </c>
      <c r="J100" s="57">
        <f t="shared" si="26"/>
        <v>0</v>
      </c>
      <c r="K100" s="57">
        <f t="shared" si="26"/>
        <v>0</v>
      </c>
      <c r="L100" s="57">
        <f t="shared" si="26"/>
        <v>0</v>
      </c>
      <c r="M100" s="57">
        <f t="shared" si="26"/>
        <v>0</v>
      </c>
      <c r="N100" s="57">
        <f>N101+N102</f>
        <v>39952.100000000006</v>
      </c>
      <c r="O100" s="57">
        <f t="shared" si="26"/>
        <v>56637.612066916561</v>
      </c>
    </row>
    <row r="101" spans="1:15" ht="18.75" x14ac:dyDescent="0.25">
      <c r="A101" s="82"/>
      <c r="B101" s="62" t="s">
        <v>68</v>
      </c>
      <c r="C101" s="62"/>
      <c r="D101" s="62"/>
      <c r="E101" s="51">
        <f t="shared" ref="E101:O102" si="27">E57+E89+E92+E95+E98</f>
        <v>17695.67524</v>
      </c>
      <c r="F101" s="51">
        <f t="shared" si="27"/>
        <v>17150.289276836553</v>
      </c>
      <c r="G101" s="51">
        <f t="shared" si="27"/>
        <v>16644.431689999998</v>
      </c>
      <c r="H101" s="51">
        <f t="shared" si="27"/>
        <v>0</v>
      </c>
      <c r="I101" s="51">
        <f t="shared" si="27"/>
        <v>0</v>
      </c>
      <c r="J101" s="51">
        <f t="shared" si="27"/>
        <v>0</v>
      </c>
      <c r="K101" s="51">
        <f t="shared" si="27"/>
        <v>0</v>
      </c>
      <c r="L101" s="51">
        <f t="shared" si="27"/>
        <v>0</v>
      </c>
      <c r="M101" s="51">
        <f t="shared" si="27"/>
        <v>0</v>
      </c>
      <c r="N101" s="51">
        <f t="shared" si="27"/>
        <v>16471.189999999999</v>
      </c>
      <c r="O101" s="51">
        <f t="shared" si="27"/>
        <v>20215.472222542696</v>
      </c>
    </row>
    <row r="102" spans="1:15" ht="18.75" x14ac:dyDescent="0.25">
      <c r="A102" s="82"/>
      <c r="B102" s="62" t="s">
        <v>69</v>
      </c>
      <c r="C102" s="62"/>
      <c r="D102" s="62"/>
      <c r="E102" s="51">
        <f t="shared" si="27"/>
        <v>31772.082488</v>
      </c>
      <c r="F102" s="51">
        <f t="shared" si="27"/>
        <v>30840.164883647212</v>
      </c>
      <c r="G102" s="51">
        <f t="shared" si="27"/>
        <v>29351.871300000003</v>
      </c>
      <c r="H102" s="51">
        <f t="shared" si="27"/>
        <v>0</v>
      </c>
      <c r="I102" s="51">
        <f t="shared" si="27"/>
        <v>0</v>
      </c>
      <c r="J102" s="51">
        <f t="shared" si="27"/>
        <v>0</v>
      </c>
      <c r="K102" s="51">
        <f t="shared" si="27"/>
        <v>0</v>
      </c>
      <c r="L102" s="51">
        <f t="shared" si="27"/>
        <v>0</v>
      </c>
      <c r="M102" s="51">
        <f t="shared" si="27"/>
        <v>0</v>
      </c>
      <c r="N102" s="51">
        <f t="shared" si="27"/>
        <v>23480.910000000007</v>
      </c>
      <c r="O102" s="51">
        <f t="shared" si="27"/>
        <v>36422.139844373865</v>
      </c>
    </row>
    <row r="103" spans="1:15" ht="18.75" x14ac:dyDescent="0.25">
      <c r="A103" s="83" t="s">
        <v>92</v>
      </c>
      <c r="B103" s="83"/>
      <c r="C103" s="83"/>
      <c r="D103" s="83"/>
      <c r="E103" s="83"/>
      <c r="F103" s="83"/>
      <c r="G103" s="83"/>
    </row>
    <row r="104" spans="1:15" x14ac:dyDescent="0.25">
      <c r="A104" s="34" t="s">
        <v>15</v>
      </c>
      <c r="B104" s="13" t="s">
        <v>16</v>
      </c>
      <c r="C104" s="13"/>
      <c r="D104" s="13"/>
      <c r="E104" s="28" t="s">
        <v>93</v>
      </c>
      <c r="F104" s="84" t="s">
        <v>94</v>
      </c>
      <c r="G104" s="85"/>
      <c r="H104" s="5"/>
      <c r="I104" s="5"/>
    </row>
    <row r="105" spans="1:15" x14ac:dyDescent="0.25">
      <c r="A105" s="86"/>
      <c r="B105" s="13"/>
      <c r="C105" s="13"/>
      <c r="D105" s="13"/>
      <c r="E105" s="87"/>
      <c r="F105" s="88"/>
      <c r="G105" s="89"/>
      <c r="H105" s="5"/>
      <c r="I105" s="5"/>
    </row>
    <row r="106" spans="1:15" x14ac:dyDescent="0.25">
      <c r="A106" s="86"/>
      <c r="B106" s="13"/>
      <c r="C106" s="13"/>
      <c r="D106" s="13"/>
      <c r="E106" s="87"/>
      <c r="F106" s="88"/>
      <c r="G106" s="89"/>
      <c r="H106" s="5"/>
      <c r="I106" s="5"/>
    </row>
    <row r="107" spans="1:15" x14ac:dyDescent="0.25">
      <c r="A107" s="38"/>
      <c r="B107" s="13"/>
      <c r="C107" s="13"/>
      <c r="D107" s="13"/>
      <c r="E107" s="31"/>
      <c r="F107" s="90"/>
      <c r="G107" s="91"/>
      <c r="H107" s="5"/>
      <c r="I107" s="5"/>
    </row>
    <row r="108" spans="1:15" x14ac:dyDescent="0.25">
      <c r="A108" s="24" t="s">
        <v>23</v>
      </c>
      <c r="B108" s="92" t="s">
        <v>95</v>
      </c>
      <c r="C108" s="92"/>
      <c r="D108" s="92"/>
      <c r="E108" s="93">
        <v>43466</v>
      </c>
      <c r="F108" s="94">
        <v>45291</v>
      </c>
      <c r="G108" s="17"/>
      <c r="H108" s="5"/>
      <c r="I108" s="5"/>
    </row>
    <row r="109" spans="1:15" ht="40.5" customHeight="1" x14ac:dyDescent="0.25">
      <c r="A109" s="95" t="s">
        <v>96</v>
      </c>
      <c r="B109" s="95"/>
      <c r="C109" s="95"/>
      <c r="D109" s="95"/>
      <c r="E109" s="95"/>
      <c r="F109" s="95"/>
      <c r="G109" s="95"/>
    </row>
    <row r="110" spans="1:15" ht="15.75" x14ac:dyDescent="0.25">
      <c r="A110" s="96" t="s">
        <v>97</v>
      </c>
      <c r="B110" s="96"/>
      <c r="C110" s="96"/>
      <c r="D110" s="96"/>
      <c r="E110" s="97"/>
      <c r="F110" s="97"/>
      <c r="G110" s="97"/>
    </row>
    <row r="111" spans="1:15" ht="15" customHeight="1" x14ac:dyDescent="0.25">
      <c r="A111" s="15" t="s">
        <v>15</v>
      </c>
      <c r="B111" s="13" t="s">
        <v>98</v>
      </c>
      <c r="C111" s="13"/>
      <c r="D111" s="13"/>
      <c r="E111" s="52" t="s">
        <v>40</v>
      </c>
      <c r="F111" s="53"/>
      <c r="G111" s="53"/>
      <c r="H111" s="53"/>
      <c r="I111" s="53"/>
      <c r="J111" s="53"/>
      <c r="K111" s="53"/>
      <c r="L111" s="53"/>
      <c r="M111" s="53"/>
      <c r="N111" s="53"/>
      <c r="O111" s="54"/>
    </row>
    <row r="112" spans="1:15" x14ac:dyDescent="0.25">
      <c r="A112" s="15"/>
      <c r="B112" s="13"/>
      <c r="C112" s="13"/>
      <c r="D112" s="13"/>
      <c r="E112" s="42" t="s">
        <v>41</v>
      </c>
      <c r="F112" s="43" t="s">
        <v>42</v>
      </c>
      <c r="G112" s="43" t="s">
        <v>43</v>
      </c>
      <c r="H112" s="43" t="s">
        <v>44</v>
      </c>
      <c r="I112" s="43" t="s">
        <v>45</v>
      </c>
      <c r="J112" s="43" t="s">
        <v>46</v>
      </c>
      <c r="K112" s="43" t="s">
        <v>47</v>
      </c>
      <c r="L112" s="43" t="s">
        <v>48</v>
      </c>
      <c r="M112" s="43" t="s">
        <v>49</v>
      </c>
      <c r="N112" s="43" t="s">
        <v>44</v>
      </c>
      <c r="O112" s="43" t="s">
        <v>45</v>
      </c>
    </row>
    <row r="113" spans="1:15" ht="78" customHeight="1" x14ac:dyDescent="0.25">
      <c r="A113" s="18" t="s">
        <v>23</v>
      </c>
      <c r="B113" s="98" t="s">
        <v>99</v>
      </c>
      <c r="C113" s="99"/>
      <c r="D113" s="100"/>
      <c r="E113" s="101">
        <v>0.02</v>
      </c>
      <c r="F113" s="101">
        <v>0.02</v>
      </c>
      <c r="G113" s="101">
        <v>0.02</v>
      </c>
      <c r="H113" s="101">
        <v>0.02</v>
      </c>
      <c r="I113" s="101">
        <v>0.02</v>
      </c>
      <c r="J113" s="101">
        <v>0.02</v>
      </c>
      <c r="K113" s="101">
        <v>0.02</v>
      </c>
      <c r="L113" s="101">
        <v>0.02</v>
      </c>
      <c r="M113" s="101">
        <v>0.02</v>
      </c>
      <c r="N113" s="101">
        <v>0.02</v>
      </c>
      <c r="O113" s="101">
        <v>0.02</v>
      </c>
    </row>
    <row r="114" spans="1:15" ht="15.75" x14ac:dyDescent="0.25">
      <c r="A114" s="102" t="s">
        <v>100</v>
      </c>
      <c r="B114" s="102"/>
      <c r="C114" s="102"/>
      <c r="D114" s="102"/>
      <c r="E114" s="103"/>
      <c r="F114" s="103"/>
      <c r="G114" s="103"/>
      <c r="H114" s="5"/>
      <c r="I114" s="5"/>
    </row>
    <row r="115" spans="1:15" ht="15" customHeight="1" x14ac:dyDescent="0.25">
      <c r="A115" s="15" t="s">
        <v>15</v>
      </c>
      <c r="B115" s="13" t="s">
        <v>98</v>
      </c>
      <c r="C115" s="13"/>
      <c r="D115" s="13"/>
      <c r="E115" s="13" t="s">
        <v>40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x14ac:dyDescent="0.25">
      <c r="A116" s="15"/>
      <c r="B116" s="13"/>
      <c r="C116" s="13"/>
      <c r="D116" s="13"/>
      <c r="E116" s="42" t="s">
        <v>41</v>
      </c>
      <c r="F116" s="43" t="s">
        <v>42</v>
      </c>
      <c r="G116" s="43" t="s">
        <v>43</v>
      </c>
      <c r="H116" s="43" t="s">
        <v>44</v>
      </c>
      <c r="I116" s="43" t="s">
        <v>45</v>
      </c>
      <c r="J116" s="43" t="s">
        <v>46</v>
      </c>
      <c r="K116" s="43" t="s">
        <v>47</v>
      </c>
      <c r="L116" s="43" t="s">
        <v>48</v>
      </c>
      <c r="M116" s="43" t="s">
        <v>49</v>
      </c>
      <c r="N116" s="43" t="s">
        <v>44</v>
      </c>
      <c r="O116" s="43" t="s">
        <v>45</v>
      </c>
    </row>
    <row r="117" spans="1:15" ht="15.75" x14ac:dyDescent="0.25">
      <c r="A117" s="18" t="s">
        <v>23</v>
      </c>
      <c r="B117" s="98" t="s">
        <v>101</v>
      </c>
      <c r="C117" s="99"/>
      <c r="D117" s="100"/>
      <c r="E117" s="104">
        <v>0.04</v>
      </c>
      <c r="F117" s="104">
        <v>0.04</v>
      </c>
      <c r="G117" s="104">
        <v>0.04</v>
      </c>
      <c r="H117" s="104">
        <v>0.04</v>
      </c>
      <c r="I117" s="104">
        <v>0.04</v>
      </c>
      <c r="J117" s="104">
        <v>0.04</v>
      </c>
      <c r="K117" s="104">
        <v>0.04</v>
      </c>
      <c r="L117" s="104">
        <v>0.04</v>
      </c>
      <c r="M117" s="104">
        <v>0.04</v>
      </c>
      <c r="N117" s="105">
        <v>0.04</v>
      </c>
      <c r="O117" s="105">
        <v>0.04</v>
      </c>
    </row>
    <row r="118" spans="1:15" ht="15.75" x14ac:dyDescent="0.25">
      <c r="A118" s="102" t="s">
        <v>102</v>
      </c>
      <c r="B118" s="102"/>
      <c r="C118" s="102"/>
      <c r="D118" s="102"/>
      <c r="E118" s="103"/>
      <c r="F118" s="103"/>
      <c r="G118" s="103"/>
    </row>
    <row r="119" spans="1:15" ht="15" customHeight="1" x14ac:dyDescent="0.25">
      <c r="A119" s="15" t="s">
        <v>15</v>
      </c>
      <c r="B119" s="13" t="s">
        <v>98</v>
      </c>
      <c r="C119" s="13"/>
      <c r="D119" s="13"/>
      <c r="E119" s="13">
        <v>23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x14ac:dyDescent="0.25">
      <c r="A120" s="15"/>
      <c r="B120" s="13"/>
      <c r="C120" s="13"/>
      <c r="D120" s="13"/>
      <c r="E120" s="42" t="s">
        <v>41</v>
      </c>
      <c r="F120" s="43" t="s">
        <v>42</v>
      </c>
      <c r="G120" s="43" t="s">
        <v>43</v>
      </c>
      <c r="H120" s="43" t="s">
        <v>44</v>
      </c>
      <c r="I120" s="43" t="s">
        <v>45</v>
      </c>
      <c r="J120" s="43" t="s">
        <v>46</v>
      </c>
      <c r="K120" s="43" t="s">
        <v>47</v>
      </c>
      <c r="L120" s="43" t="s">
        <v>48</v>
      </c>
      <c r="M120" s="43" t="s">
        <v>49</v>
      </c>
      <c r="N120" s="43" t="s">
        <v>44</v>
      </c>
      <c r="O120" s="43" t="s">
        <v>45</v>
      </c>
    </row>
    <row r="121" spans="1:15" ht="32.25" customHeight="1" x14ac:dyDescent="0.25">
      <c r="A121" s="18" t="s">
        <v>23</v>
      </c>
      <c r="B121" s="106" t="s">
        <v>103</v>
      </c>
      <c r="C121" s="107"/>
      <c r="D121" s="108"/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</row>
    <row r="122" spans="1:15" ht="15.75" x14ac:dyDescent="0.25">
      <c r="A122" s="102" t="s">
        <v>104</v>
      </c>
      <c r="B122" s="102"/>
      <c r="C122" s="102"/>
      <c r="D122" s="102"/>
      <c r="E122" s="97"/>
      <c r="F122" s="97"/>
      <c r="G122" s="97"/>
    </row>
    <row r="123" spans="1:15" ht="15" customHeight="1" x14ac:dyDescent="0.25">
      <c r="A123" s="15" t="s">
        <v>15</v>
      </c>
      <c r="B123" s="13" t="s">
        <v>98</v>
      </c>
      <c r="C123" s="13"/>
      <c r="D123" s="13"/>
      <c r="E123" s="13" t="s">
        <v>40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x14ac:dyDescent="0.25">
      <c r="A124" s="15"/>
      <c r="B124" s="13"/>
      <c r="C124" s="13"/>
      <c r="D124" s="13"/>
      <c r="E124" s="42" t="s">
        <v>41</v>
      </c>
      <c r="F124" s="43" t="s">
        <v>42</v>
      </c>
      <c r="G124" s="43" t="s">
        <v>43</v>
      </c>
      <c r="H124" s="43" t="s">
        <v>44</v>
      </c>
      <c r="I124" s="43" t="s">
        <v>45</v>
      </c>
      <c r="J124" s="43" t="s">
        <v>46</v>
      </c>
      <c r="K124" s="43" t="s">
        <v>47</v>
      </c>
      <c r="L124" s="43" t="s">
        <v>48</v>
      </c>
      <c r="M124" s="43" t="s">
        <v>49</v>
      </c>
      <c r="N124" s="43" t="s">
        <v>44</v>
      </c>
      <c r="O124" s="43" t="s">
        <v>45</v>
      </c>
    </row>
    <row r="125" spans="1:15" ht="30.75" customHeight="1" x14ac:dyDescent="0.25">
      <c r="A125" s="18" t="s">
        <v>23</v>
      </c>
      <c r="B125" s="106" t="s">
        <v>105</v>
      </c>
      <c r="C125" s="107"/>
      <c r="D125" s="108"/>
      <c r="E125" s="110">
        <v>5</v>
      </c>
      <c r="F125" s="110">
        <v>5</v>
      </c>
      <c r="G125" s="110">
        <v>5</v>
      </c>
      <c r="H125" s="110">
        <v>5</v>
      </c>
      <c r="I125" s="110">
        <v>5</v>
      </c>
      <c r="J125" s="110">
        <v>5</v>
      </c>
      <c r="K125" s="110">
        <v>5</v>
      </c>
      <c r="L125" s="110">
        <v>5</v>
      </c>
      <c r="M125" s="110">
        <v>5</v>
      </c>
      <c r="N125" s="110">
        <v>5</v>
      </c>
      <c r="O125" s="110">
        <v>5</v>
      </c>
    </row>
    <row r="126" spans="1:15" ht="33" customHeight="1" x14ac:dyDescent="0.25">
      <c r="A126" s="18" t="s">
        <v>26</v>
      </c>
      <c r="B126" s="27" t="s">
        <v>106</v>
      </c>
      <c r="C126" s="27"/>
      <c r="D126" s="27"/>
      <c r="E126" s="110">
        <v>0.13</v>
      </c>
      <c r="F126" s="110">
        <f>E126</f>
        <v>0.13</v>
      </c>
      <c r="G126" s="110">
        <f>F126</f>
        <v>0.13</v>
      </c>
      <c r="H126" s="110">
        <f t="shared" ref="H126:O126" si="28">G126</f>
        <v>0.13</v>
      </c>
      <c r="I126" s="110">
        <f t="shared" si="28"/>
        <v>0.13</v>
      </c>
      <c r="J126" s="110">
        <f t="shared" si="28"/>
        <v>0.13</v>
      </c>
      <c r="K126" s="110">
        <f t="shared" si="28"/>
        <v>0.13</v>
      </c>
      <c r="L126" s="110">
        <f t="shared" si="28"/>
        <v>0.13</v>
      </c>
      <c r="M126" s="110">
        <f t="shared" si="28"/>
        <v>0.13</v>
      </c>
      <c r="N126" s="110">
        <f t="shared" si="28"/>
        <v>0.13</v>
      </c>
      <c r="O126" s="110">
        <f t="shared" si="28"/>
        <v>0.13</v>
      </c>
    </row>
    <row r="127" spans="1:15" ht="18.75" x14ac:dyDescent="0.3">
      <c r="A127" s="111" t="s">
        <v>107</v>
      </c>
      <c r="B127" s="111"/>
      <c r="C127" s="111"/>
      <c r="D127" s="111"/>
      <c r="E127" s="111"/>
      <c r="F127" s="111"/>
    </row>
    <row r="128" spans="1:15" ht="135" x14ac:dyDescent="0.25">
      <c r="A128" s="18" t="s">
        <v>15</v>
      </c>
      <c r="B128" s="52" t="s">
        <v>108</v>
      </c>
      <c r="C128" s="53"/>
      <c r="D128" s="54"/>
      <c r="E128" s="112" t="s">
        <v>109</v>
      </c>
      <c r="F128" s="112" t="s">
        <v>110</v>
      </c>
      <c r="G128" s="112" t="s">
        <v>111</v>
      </c>
      <c r="H128" s="112" t="s">
        <v>109</v>
      </c>
      <c r="I128" s="112" t="s">
        <v>109</v>
      </c>
      <c r="J128" s="112" t="s">
        <v>109</v>
      </c>
      <c r="K128" s="112" t="s">
        <v>109</v>
      </c>
      <c r="L128" s="112" t="s">
        <v>109</v>
      </c>
      <c r="M128" s="112" t="s">
        <v>109</v>
      </c>
      <c r="N128" s="112" t="s">
        <v>112</v>
      </c>
      <c r="O128" s="112" t="s">
        <v>113</v>
      </c>
    </row>
    <row r="129" spans="1:15" ht="15" customHeight="1" x14ac:dyDescent="0.25">
      <c r="A129" s="18" t="s">
        <v>23</v>
      </c>
      <c r="B129" s="52" t="s">
        <v>114</v>
      </c>
      <c r="C129" s="53"/>
      <c r="D129" s="54"/>
      <c r="E129" s="112"/>
      <c r="F129" s="113"/>
      <c r="G129" s="112"/>
      <c r="H129" s="5"/>
      <c r="I129" s="5"/>
      <c r="N129" s="114"/>
      <c r="O129" s="114"/>
    </row>
    <row r="130" spans="1:15" ht="15" customHeight="1" x14ac:dyDescent="0.25">
      <c r="A130" s="115" t="s">
        <v>51</v>
      </c>
      <c r="B130" s="52" t="s">
        <v>97</v>
      </c>
      <c r="C130" s="53"/>
      <c r="D130" s="54"/>
      <c r="E130" s="23"/>
      <c r="F130" s="23"/>
      <c r="G130" s="23"/>
      <c r="H130" s="5"/>
      <c r="I130" s="5"/>
      <c r="N130" s="114"/>
      <c r="O130" s="114"/>
    </row>
    <row r="131" spans="1:15" ht="77.25" customHeight="1" x14ac:dyDescent="0.25">
      <c r="A131" s="18"/>
      <c r="B131" s="98" t="s">
        <v>99</v>
      </c>
      <c r="C131" s="99"/>
      <c r="D131" s="100"/>
      <c r="E131" s="23">
        <f>E113</f>
        <v>0.02</v>
      </c>
      <c r="F131" s="23">
        <f>F113</f>
        <v>0.02</v>
      </c>
      <c r="G131" s="23">
        <f>G113</f>
        <v>0.02</v>
      </c>
      <c r="H131" s="23">
        <f t="shared" ref="H131:O131" si="29">H113</f>
        <v>0.02</v>
      </c>
      <c r="I131" s="23">
        <f t="shared" si="29"/>
        <v>0.02</v>
      </c>
      <c r="J131" s="23">
        <f t="shared" si="29"/>
        <v>0.02</v>
      </c>
      <c r="K131" s="23">
        <f t="shared" si="29"/>
        <v>0.02</v>
      </c>
      <c r="L131" s="23">
        <f t="shared" si="29"/>
        <v>0.02</v>
      </c>
      <c r="M131" s="23">
        <f t="shared" si="29"/>
        <v>0.02</v>
      </c>
      <c r="N131" s="23">
        <f t="shared" si="29"/>
        <v>0.02</v>
      </c>
      <c r="O131" s="23">
        <f t="shared" si="29"/>
        <v>0.02</v>
      </c>
    </row>
    <row r="132" spans="1:15" ht="15" customHeight="1" x14ac:dyDescent="0.25">
      <c r="A132" s="115" t="s">
        <v>53</v>
      </c>
      <c r="B132" s="52" t="s">
        <v>100</v>
      </c>
      <c r="C132" s="53"/>
      <c r="D132" s="54"/>
      <c r="E132" s="23"/>
      <c r="F132" s="23"/>
      <c r="G132" s="23"/>
      <c r="H132" s="5"/>
      <c r="I132" s="5"/>
      <c r="N132" s="116"/>
      <c r="O132" s="114"/>
    </row>
    <row r="133" spans="1:15" ht="15.75" customHeight="1" x14ac:dyDescent="0.25">
      <c r="A133" s="18"/>
      <c r="B133" s="98" t="s">
        <v>101</v>
      </c>
      <c r="C133" s="99"/>
      <c r="D133" s="100"/>
      <c r="E133" s="104">
        <f>E117</f>
        <v>0.04</v>
      </c>
      <c r="F133" s="104">
        <f>F117</f>
        <v>0.04</v>
      </c>
      <c r="G133" s="104">
        <f>G117</f>
        <v>0.04</v>
      </c>
      <c r="H133" s="104">
        <f t="shared" ref="H133:O133" si="30">H117</f>
        <v>0.04</v>
      </c>
      <c r="I133" s="104">
        <f t="shared" si="30"/>
        <v>0.04</v>
      </c>
      <c r="J133" s="104">
        <f t="shared" si="30"/>
        <v>0.04</v>
      </c>
      <c r="K133" s="104">
        <f t="shared" si="30"/>
        <v>0.04</v>
      </c>
      <c r="L133" s="104">
        <f t="shared" si="30"/>
        <v>0.04</v>
      </c>
      <c r="M133" s="104">
        <f t="shared" si="30"/>
        <v>0.04</v>
      </c>
      <c r="N133" s="104">
        <f t="shared" si="30"/>
        <v>0.04</v>
      </c>
      <c r="O133" s="104">
        <f t="shared" si="30"/>
        <v>0.04</v>
      </c>
    </row>
    <row r="134" spans="1:15" ht="15" customHeight="1" x14ac:dyDescent="0.25">
      <c r="A134" s="18" t="s">
        <v>78</v>
      </c>
      <c r="B134" s="52" t="s">
        <v>102</v>
      </c>
      <c r="C134" s="53"/>
      <c r="D134" s="54"/>
      <c r="E134" s="23"/>
      <c r="F134" s="23"/>
      <c r="G134" s="23"/>
      <c r="H134" s="5"/>
      <c r="I134" s="5"/>
      <c r="N134" s="116"/>
      <c r="O134" s="114"/>
    </row>
    <row r="135" spans="1:15" ht="33" customHeight="1" x14ac:dyDescent="0.25">
      <c r="A135" s="18"/>
      <c r="B135" s="106" t="s">
        <v>103</v>
      </c>
      <c r="C135" s="107"/>
      <c r="D135" s="108"/>
      <c r="E135" s="117">
        <f>E121</f>
        <v>0</v>
      </c>
      <c r="F135" s="117">
        <f>F121</f>
        <v>0</v>
      </c>
      <c r="G135" s="117">
        <f>G121</f>
        <v>0</v>
      </c>
      <c r="H135" s="117">
        <f t="shared" ref="H135:O135" si="31">H121</f>
        <v>0</v>
      </c>
      <c r="I135" s="117">
        <f t="shared" si="31"/>
        <v>0</v>
      </c>
      <c r="J135" s="117">
        <f t="shared" si="31"/>
        <v>0</v>
      </c>
      <c r="K135" s="117">
        <f t="shared" si="31"/>
        <v>0</v>
      </c>
      <c r="L135" s="117">
        <f t="shared" si="31"/>
        <v>0</v>
      </c>
      <c r="M135" s="117">
        <f t="shared" si="31"/>
        <v>0</v>
      </c>
      <c r="N135" s="117">
        <f t="shared" si="31"/>
        <v>0</v>
      </c>
      <c r="O135" s="117">
        <f t="shared" si="31"/>
        <v>0</v>
      </c>
    </row>
    <row r="136" spans="1:15" ht="15" customHeight="1" x14ac:dyDescent="0.25">
      <c r="A136" s="18" t="s">
        <v>115</v>
      </c>
      <c r="B136" s="52" t="s">
        <v>116</v>
      </c>
      <c r="C136" s="53"/>
      <c r="D136" s="54"/>
      <c r="E136" s="23"/>
      <c r="F136" s="23"/>
      <c r="G136" s="23"/>
      <c r="H136" s="5"/>
      <c r="I136" s="5"/>
      <c r="N136" s="116"/>
      <c r="O136" s="114"/>
    </row>
    <row r="137" spans="1:15" ht="30" customHeight="1" x14ac:dyDescent="0.25">
      <c r="A137" s="18"/>
      <c r="B137" s="106" t="s">
        <v>105</v>
      </c>
      <c r="C137" s="107"/>
      <c r="D137" s="108"/>
      <c r="E137" s="23">
        <f>E125</f>
        <v>5</v>
      </c>
      <c r="F137" s="23">
        <f>F125</f>
        <v>5</v>
      </c>
      <c r="G137" s="23">
        <f>G125</f>
        <v>5</v>
      </c>
      <c r="H137" s="23">
        <f t="shared" ref="H137:O137" si="32">H125</f>
        <v>5</v>
      </c>
      <c r="I137" s="23">
        <f t="shared" si="32"/>
        <v>5</v>
      </c>
      <c r="J137" s="23">
        <f t="shared" si="32"/>
        <v>5</v>
      </c>
      <c r="K137" s="23">
        <f t="shared" si="32"/>
        <v>5</v>
      </c>
      <c r="L137" s="23">
        <f t="shared" si="32"/>
        <v>5</v>
      </c>
      <c r="M137" s="23">
        <f t="shared" si="32"/>
        <v>5</v>
      </c>
      <c r="N137" s="23">
        <f t="shared" si="32"/>
        <v>5</v>
      </c>
      <c r="O137" s="23">
        <f t="shared" si="32"/>
        <v>5</v>
      </c>
    </row>
    <row r="138" spans="1:15" ht="30.75" customHeight="1" x14ac:dyDescent="0.25">
      <c r="A138" s="18"/>
      <c r="B138" s="106" t="s">
        <v>106</v>
      </c>
      <c r="C138" s="107"/>
      <c r="D138" s="108"/>
      <c r="E138" s="23">
        <f>E126</f>
        <v>0.13</v>
      </c>
      <c r="F138" s="23">
        <f t="shared" ref="F138:O138" si="33">F126</f>
        <v>0.13</v>
      </c>
      <c r="G138" s="23">
        <f t="shared" si="33"/>
        <v>0.13</v>
      </c>
      <c r="H138" s="23">
        <f t="shared" si="33"/>
        <v>0.13</v>
      </c>
      <c r="I138" s="23">
        <f t="shared" si="33"/>
        <v>0.13</v>
      </c>
      <c r="J138" s="23">
        <f t="shared" si="33"/>
        <v>0.13</v>
      </c>
      <c r="K138" s="23">
        <f t="shared" si="33"/>
        <v>0.13</v>
      </c>
      <c r="L138" s="23">
        <f t="shared" si="33"/>
        <v>0.13</v>
      </c>
      <c r="M138" s="23">
        <f t="shared" si="33"/>
        <v>0.13</v>
      </c>
      <c r="N138" s="23">
        <f t="shared" si="33"/>
        <v>0.13</v>
      </c>
      <c r="O138" s="23">
        <f t="shared" si="33"/>
        <v>0.13</v>
      </c>
    </row>
    <row r="139" spans="1:15" ht="15" customHeight="1" x14ac:dyDescent="0.25">
      <c r="A139" s="18" t="s">
        <v>26</v>
      </c>
      <c r="B139" s="52" t="s">
        <v>117</v>
      </c>
      <c r="C139" s="53"/>
      <c r="D139" s="54"/>
      <c r="E139" s="51">
        <f t="shared" ref="E139:O139" si="34">E100</f>
        <v>49467.757727999997</v>
      </c>
      <c r="F139" s="51">
        <f t="shared" si="34"/>
        <v>47990.454160483765</v>
      </c>
      <c r="G139" s="51">
        <f t="shared" si="34"/>
        <v>45996.302989999996</v>
      </c>
      <c r="H139" s="51">
        <f t="shared" si="34"/>
        <v>0</v>
      </c>
      <c r="I139" s="51">
        <f t="shared" si="34"/>
        <v>0</v>
      </c>
      <c r="J139" s="51">
        <f t="shared" si="34"/>
        <v>0</v>
      </c>
      <c r="K139" s="51">
        <f t="shared" si="34"/>
        <v>0</v>
      </c>
      <c r="L139" s="51">
        <f t="shared" si="34"/>
        <v>0</v>
      </c>
      <c r="M139" s="51">
        <f t="shared" si="34"/>
        <v>0</v>
      </c>
      <c r="N139" s="51">
        <f t="shared" si="34"/>
        <v>39952.100000000006</v>
      </c>
      <c r="O139" s="51">
        <f t="shared" si="34"/>
        <v>56637.612066916561</v>
      </c>
    </row>
    <row r="140" spans="1:15" ht="18.75" x14ac:dyDescent="0.25">
      <c r="A140" s="118" t="s">
        <v>118</v>
      </c>
      <c r="B140" s="118"/>
      <c r="C140" s="118"/>
      <c r="D140" s="118"/>
      <c r="E140" s="118"/>
      <c r="F140" s="118"/>
      <c r="G140" s="118"/>
    </row>
    <row r="141" spans="1:15" ht="105" x14ac:dyDescent="0.25">
      <c r="A141" s="18" t="s">
        <v>15</v>
      </c>
      <c r="B141" s="13" t="s">
        <v>119</v>
      </c>
      <c r="C141" s="13"/>
      <c r="D141" s="13"/>
      <c r="E141" s="112" t="s">
        <v>120</v>
      </c>
      <c r="F141" s="113" t="s">
        <v>121</v>
      </c>
      <c r="G141" s="113" t="s">
        <v>122</v>
      </c>
      <c r="H141" s="5"/>
      <c r="I141" s="5"/>
    </row>
    <row r="142" spans="1:15" x14ac:dyDescent="0.25">
      <c r="A142" s="18" t="s">
        <v>23</v>
      </c>
      <c r="B142" s="13" t="s">
        <v>123</v>
      </c>
      <c r="C142" s="13"/>
      <c r="D142" s="13"/>
      <c r="E142" s="112" t="s">
        <v>124</v>
      </c>
      <c r="F142" s="51">
        <v>47990.441858414197</v>
      </c>
      <c r="G142" s="51">
        <v>70266.110306999995</v>
      </c>
      <c r="H142" s="5"/>
      <c r="I142" s="5"/>
    </row>
    <row r="143" spans="1:15" ht="18.75" x14ac:dyDescent="0.25">
      <c r="A143" s="83" t="s">
        <v>125</v>
      </c>
      <c r="B143" s="83"/>
      <c r="C143" s="83"/>
      <c r="D143" s="83"/>
      <c r="E143" s="83"/>
      <c r="F143" s="83"/>
    </row>
    <row r="144" spans="1:15" x14ac:dyDescent="0.25">
      <c r="A144" s="18" t="s">
        <v>15</v>
      </c>
      <c r="B144" s="13" t="s">
        <v>16</v>
      </c>
      <c r="C144" s="13"/>
      <c r="D144" s="13"/>
      <c r="E144" s="13"/>
      <c r="F144" s="13" t="s">
        <v>126</v>
      </c>
      <c r="G144" s="13"/>
      <c r="H144" s="5"/>
      <c r="I144" s="5"/>
      <c r="J144" s="5"/>
    </row>
    <row r="145" spans="1:15" x14ac:dyDescent="0.25">
      <c r="A145" s="18" t="s">
        <v>23</v>
      </c>
      <c r="B145" s="119" t="s">
        <v>25</v>
      </c>
      <c r="C145" s="120"/>
      <c r="D145" s="120"/>
      <c r="E145" s="121"/>
      <c r="F145" s="119" t="s">
        <v>25</v>
      </c>
      <c r="G145" s="121"/>
      <c r="H145" s="2"/>
      <c r="I145" s="5"/>
      <c r="J145" s="5"/>
      <c r="K145" s="5"/>
    </row>
    <row r="146" spans="1:15" hidden="1" x14ac:dyDescent="0.25">
      <c r="A146" s="24" t="s">
        <v>127</v>
      </c>
      <c r="B146" s="17" t="s">
        <v>128</v>
      </c>
      <c r="C146" s="17"/>
      <c r="D146" s="17"/>
      <c r="E146" s="17"/>
      <c r="F146" s="17"/>
      <c r="G146" s="17"/>
      <c r="H146" s="2"/>
      <c r="I146" s="5"/>
      <c r="J146" s="5"/>
      <c r="K146" s="5"/>
    </row>
    <row r="147" spans="1:15" s="2" customFormat="1" ht="17.25" x14ac:dyDescent="0.25">
      <c r="A147" s="122"/>
      <c r="E147" s="5"/>
      <c r="F147" s="6"/>
      <c r="G147" s="5"/>
      <c r="H147" s="4"/>
      <c r="I147" s="4"/>
      <c r="J147" s="4"/>
      <c r="K147" s="4"/>
      <c r="L147" s="4"/>
      <c r="M147" s="4"/>
      <c r="N147" s="4"/>
      <c r="O147" s="4"/>
    </row>
  </sheetData>
  <mergeCells count="166">
    <mergeCell ref="B145:E145"/>
    <mergeCell ref="F145:G145"/>
    <mergeCell ref="B146:E146"/>
    <mergeCell ref="F146:G146"/>
    <mergeCell ref="A140:G140"/>
    <mergeCell ref="B141:D141"/>
    <mergeCell ref="B142:D142"/>
    <mergeCell ref="A143:F143"/>
    <mergeCell ref="B144:E144"/>
    <mergeCell ref="F144:G144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A123:A124"/>
    <mergeCell ref="B123:D124"/>
    <mergeCell ref="E123:O123"/>
    <mergeCell ref="B125:D125"/>
    <mergeCell ref="B126:D126"/>
    <mergeCell ref="A127:F127"/>
    <mergeCell ref="A118:G118"/>
    <mergeCell ref="A119:A120"/>
    <mergeCell ref="B119:D120"/>
    <mergeCell ref="E119:O119"/>
    <mergeCell ref="B121:D121"/>
    <mergeCell ref="A122:G122"/>
    <mergeCell ref="B113:D113"/>
    <mergeCell ref="A114:G114"/>
    <mergeCell ref="A115:A116"/>
    <mergeCell ref="B115:D116"/>
    <mergeCell ref="E115:O115"/>
    <mergeCell ref="B117:D117"/>
    <mergeCell ref="B108:D108"/>
    <mergeCell ref="F108:G108"/>
    <mergeCell ref="A109:G109"/>
    <mergeCell ref="A110:G110"/>
    <mergeCell ref="A111:A112"/>
    <mergeCell ref="B111:D112"/>
    <mergeCell ref="E111:O111"/>
    <mergeCell ref="B99:D99"/>
    <mergeCell ref="B100:D100"/>
    <mergeCell ref="B101:D101"/>
    <mergeCell ref="B102:D102"/>
    <mergeCell ref="A103:G103"/>
    <mergeCell ref="A104:A107"/>
    <mergeCell ref="B104:D107"/>
    <mergeCell ref="E104:E107"/>
    <mergeCell ref="F104:G107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B82:D82"/>
    <mergeCell ref="A83:A84"/>
    <mergeCell ref="B83:D84"/>
    <mergeCell ref="E83:O83"/>
    <mergeCell ref="B85:D85"/>
    <mergeCell ref="B86:D86"/>
    <mergeCell ref="B76:D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A53:G53"/>
    <mergeCell ref="A54:A55"/>
    <mergeCell ref="B54:D55"/>
    <mergeCell ref="E54:O54"/>
    <mergeCell ref="B56:D56"/>
    <mergeCell ref="B57:D57"/>
    <mergeCell ref="B47:D47"/>
    <mergeCell ref="B48:D48"/>
    <mergeCell ref="B49:D49"/>
    <mergeCell ref="B50:D50"/>
    <mergeCell ref="B51:D51"/>
    <mergeCell ref="B52:D52"/>
    <mergeCell ref="A42:G42"/>
    <mergeCell ref="A43:A44"/>
    <mergeCell ref="B43:D44"/>
    <mergeCell ref="E43:O43"/>
    <mergeCell ref="B45:D45"/>
    <mergeCell ref="B46:D46"/>
    <mergeCell ref="A35:G35"/>
    <mergeCell ref="A36:A40"/>
    <mergeCell ref="B36:B40"/>
    <mergeCell ref="C36:C40"/>
    <mergeCell ref="D36:D40"/>
    <mergeCell ref="E36:G38"/>
    <mergeCell ref="E39:E40"/>
    <mergeCell ref="F39:F40"/>
    <mergeCell ref="G39:G40"/>
    <mergeCell ref="A27:G27"/>
    <mergeCell ref="A28:A33"/>
    <mergeCell ref="B28:B33"/>
    <mergeCell ref="C28:C33"/>
    <mergeCell ref="D28:D33"/>
    <mergeCell ref="E28:G31"/>
    <mergeCell ref="E32:E33"/>
    <mergeCell ref="F32:F33"/>
    <mergeCell ref="G32:G33"/>
    <mergeCell ref="E18:E19"/>
    <mergeCell ref="F18:F19"/>
    <mergeCell ref="G18:G19"/>
    <mergeCell ref="A25:A26"/>
    <mergeCell ref="B25:B26"/>
    <mergeCell ref="C25:C26"/>
    <mergeCell ref="D25:D26"/>
    <mergeCell ref="E25:E26"/>
    <mergeCell ref="F25:F26"/>
    <mergeCell ref="G25:G26"/>
    <mergeCell ref="A11:B11"/>
    <mergeCell ref="C11:G11"/>
    <mergeCell ref="A12:B12"/>
    <mergeCell ref="C12:G12"/>
    <mergeCell ref="A13:G13"/>
    <mergeCell ref="A14:A19"/>
    <mergeCell ref="B14:B19"/>
    <mergeCell ref="C14:C19"/>
    <mergeCell ref="D14:D19"/>
    <mergeCell ref="E14:G17"/>
    <mergeCell ref="A6:F6"/>
    <mergeCell ref="A8:F8"/>
    <mergeCell ref="A9:B9"/>
    <mergeCell ref="C9:G9"/>
    <mergeCell ref="A10:B10"/>
    <mergeCell ref="C10:G10"/>
    <mergeCell ref="A1:C1"/>
    <mergeCell ref="E1:G1"/>
    <mergeCell ref="A2:C2"/>
    <mergeCell ref="A3:F3"/>
    <mergeCell ref="A4:F4"/>
    <mergeCell ref="A5:F5"/>
  </mergeCells>
  <pageMargins left="0.7" right="0.7" top="0.75" bottom="0.75" header="0.3" footer="0.3"/>
  <pageSetup paperSize="9" scale="47" orientation="portrait" r:id="rId1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9"/>
  <sheetViews>
    <sheetView view="pageBreakPreview" zoomScale="60" zoomScaleNormal="100" workbookViewId="0">
      <selection activeCell="R25" sqref="R25"/>
    </sheetView>
  </sheetViews>
  <sheetFormatPr defaultRowHeight="15.75" x14ac:dyDescent="0.25"/>
  <cols>
    <col min="1" max="1" width="7.28515625" style="124" customWidth="1"/>
    <col min="2" max="2" width="48.42578125" style="125" customWidth="1"/>
    <col min="3" max="3" width="13.7109375" style="126" customWidth="1"/>
    <col min="4" max="13" width="15" style="125" customWidth="1"/>
    <col min="14" max="16384" width="9.140625" style="125"/>
  </cols>
  <sheetData>
    <row r="1" spans="1:14" ht="71.25" customHeight="1" x14ac:dyDescent="0.25">
      <c r="D1" s="127"/>
      <c r="E1" s="127"/>
      <c r="F1" s="128"/>
      <c r="H1" s="129"/>
      <c r="I1" s="129"/>
      <c r="J1" s="130"/>
      <c r="K1" s="131" t="s">
        <v>129</v>
      </c>
      <c r="L1" s="131"/>
      <c r="M1" s="131"/>
      <c r="N1" s="128"/>
    </row>
    <row r="2" spans="1:14" ht="17.25" x14ac:dyDescent="0.25">
      <c r="D2" s="132"/>
      <c r="E2" s="132"/>
      <c r="F2" s="128"/>
      <c r="G2" s="128"/>
      <c r="H2" s="132"/>
      <c r="I2" s="132"/>
      <c r="J2" s="132"/>
      <c r="K2" s="132"/>
      <c r="L2" s="132"/>
      <c r="M2" s="132"/>
      <c r="N2" s="128"/>
    </row>
    <row r="4" spans="1:14" ht="31.5" customHeight="1" x14ac:dyDescent="0.25">
      <c r="A4" s="133" t="s">
        <v>130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4" ht="57.75" customHeight="1" x14ac:dyDescent="0.25">
      <c r="A5" s="134" t="s">
        <v>15</v>
      </c>
      <c r="B5" s="135" t="s">
        <v>131</v>
      </c>
      <c r="C5" s="135" t="s">
        <v>132</v>
      </c>
      <c r="D5" s="136" t="s">
        <v>133</v>
      </c>
      <c r="E5" s="137"/>
      <c r="F5" s="136" t="s">
        <v>134</v>
      </c>
      <c r="G5" s="137"/>
      <c r="H5" s="136" t="s">
        <v>135</v>
      </c>
      <c r="I5" s="137"/>
      <c r="J5" s="136" t="s">
        <v>136</v>
      </c>
      <c r="K5" s="137"/>
      <c r="L5" s="136" t="s">
        <v>137</v>
      </c>
      <c r="M5" s="137"/>
    </row>
    <row r="6" spans="1:14" ht="60" customHeight="1" x14ac:dyDescent="0.25">
      <c r="A6" s="138"/>
      <c r="B6" s="139"/>
      <c r="C6" s="139"/>
      <c r="D6" s="140" t="s">
        <v>138</v>
      </c>
      <c r="E6" s="140" t="s">
        <v>139</v>
      </c>
      <c r="F6" s="140" t="s">
        <v>140</v>
      </c>
      <c r="G6" s="140" t="s">
        <v>141</v>
      </c>
      <c r="H6" s="140" t="s">
        <v>142</v>
      </c>
      <c r="I6" s="140" t="s">
        <v>143</v>
      </c>
      <c r="J6" s="140" t="s">
        <v>144</v>
      </c>
      <c r="K6" s="140" t="s">
        <v>145</v>
      </c>
      <c r="L6" s="140" t="s">
        <v>146</v>
      </c>
      <c r="M6" s="140" t="s">
        <v>147</v>
      </c>
    </row>
    <row r="7" spans="1:14" s="143" customFormat="1" x14ac:dyDescent="0.25">
      <c r="A7" s="141">
        <v>1</v>
      </c>
      <c r="B7" s="142">
        <v>2</v>
      </c>
      <c r="C7" s="142">
        <v>3</v>
      </c>
      <c r="D7" s="142">
        <v>4</v>
      </c>
      <c r="E7" s="142">
        <v>5</v>
      </c>
      <c r="F7" s="142">
        <v>6</v>
      </c>
      <c r="G7" s="142">
        <v>7</v>
      </c>
      <c r="H7" s="142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</row>
    <row r="8" spans="1:14" s="148" customFormat="1" ht="17.25" x14ac:dyDescent="0.25">
      <c r="A8" s="144" t="s">
        <v>23</v>
      </c>
      <c r="B8" s="145" t="s">
        <v>148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4" ht="47.25" x14ac:dyDescent="0.25">
      <c r="A9" s="149" t="s">
        <v>51</v>
      </c>
      <c r="B9" s="150" t="s">
        <v>149</v>
      </c>
      <c r="C9" s="151" t="s">
        <v>150</v>
      </c>
      <c r="D9" s="152" t="s">
        <v>25</v>
      </c>
      <c r="E9" s="152" t="s">
        <v>25</v>
      </c>
      <c r="F9" s="152" t="s">
        <v>25</v>
      </c>
      <c r="G9" s="152" t="s">
        <v>25</v>
      </c>
      <c r="H9" s="152" t="s">
        <v>25</v>
      </c>
      <c r="I9" s="152" t="s">
        <v>25</v>
      </c>
      <c r="J9" s="152" t="s">
        <v>25</v>
      </c>
      <c r="K9" s="152" t="s">
        <v>25</v>
      </c>
      <c r="L9" s="152" t="s">
        <v>25</v>
      </c>
      <c r="M9" s="152" t="s">
        <v>25</v>
      </c>
    </row>
    <row r="10" spans="1:14" x14ac:dyDescent="0.25">
      <c r="A10" s="153" t="s">
        <v>53</v>
      </c>
      <c r="B10" s="154" t="s">
        <v>151</v>
      </c>
      <c r="C10" s="155" t="s">
        <v>150</v>
      </c>
      <c r="D10" s="152" t="str">
        <f>D9</f>
        <v>-</v>
      </c>
      <c r="E10" s="152" t="str">
        <f t="shared" ref="E10:M10" si="0">E9</f>
        <v>-</v>
      </c>
      <c r="F10" s="152" t="str">
        <f t="shared" si="0"/>
        <v>-</v>
      </c>
      <c r="G10" s="152" t="str">
        <f t="shared" si="0"/>
        <v>-</v>
      </c>
      <c r="H10" s="152" t="str">
        <f t="shared" si="0"/>
        <v>-</v>
      </c>
      <c r="I10" s="152" t="str">
        <f t="shared" si="0"/>
        <v>-</v>
      </c>
      <c r="J10" s="152" t="str">
        <f t="shared" si="0"/>
        <v>-</v>
      </c>
      <c r="K10" s="152" t="str">
        <f t="shared" si="0"/>
        <v>-</v>
      </c>
      <c r="L10" s="152" t="str">
        <f t="shared" si="0"/>
        <v>-</v>
      </c>
      <c r="M10" s="152" t="str">
        <f t="shared" si="0"/>
        <v>-</v>
      </c>
    </row>
    <row r="11" spans="1:14" x14ac:dyDescent="0.25">
      <c r="A11" s="153" t="s">
        <v>78</v>
      </c>
      <c r="B11" s="156" t="s">
        <v>152</v>
      </c>
      <c r="C11" s="155" t="s">
        <v>150</v>
      </c>
      <c r="D11" s="152">
        <v>62.73</v>
      </c>
      <c r="E11" s="152">
        <v>65.930000000000007</v>
      </c>
      <c r="F11" s="152">
        <v>65.63</v>
      </c>
      <c r="G11" s="152">
        <v>65.63</v>
      </c>
      <c r="H11" s="152">
        <v>65.63</v>
      </c>
      <c r="I11" s="152">
        <v>68.459999999999994</v>
      </c>
      <c r="J11" s="152">
        <v>68.459999999999994</v>
      </c>
      <c r="K11" s="152">
        <v>71.22</v>
      </c>
      <c r="L11" s="152">
        <v>71.41</v>
      </c>
      <c r="M11" s="152">
        <v>75.569999999999993</v>
      </c>
    </row>
    <row r="12" spans="1:14" s="148" customFormat="1" ht="17.25" x14ac:dyDescent="0.25">
      <c r="A12" s="144" t="s">
        <v>26</v>
      </c>
      <c r="B12" s="145" t="s">
        <v>153</v>
      </c>
      <c r="C12" s="146"/>
      <c r="D12" s="157"/>
      <c r="E12" s="157"/>
      <c r="F12" s="157"/>
      <c r="G12" s="157"/>
      <c r="H12" s="157"/>
      <c r="I12" s="157"/>
      <c r="J12" s="157"/>
      <c r="K12" s="157"/>
      <c r="L12" s="157"/>
      <c r="M12" s="157"/>
    </row>
    <row r="13" spans="1:14" ht="47.25" x14ac:dyDescent="0.25">
      <c r="A13" s="149" t="s">
        <v>60</v>
      </c>
      <c r="B13" s="150" t="s">
        <v>149</v>
      </c>
      <c r="C13" s="151" t="s">
        <v>150</v>
      </c>
      <c r="D13" s="152" t="s">
        <v>25</v>
      </c>
      <c r="E13" s="152" t="s">
        <v>25</v>
      </c>
      <c r="F13" s="152" t="s">
        <v>25</v>
      </c>
      <c r="G13" s="152" t="s">
        <v>25</v>
      </c>
      <c r="H13" s="152" t="s">
        <v>25</v>
      </c>
      <c r="I13" s="152" t="s">
        <v>25</v>
      </c>
      <c r="J13" s="152" t="s">
        <v>25</v>
      </c>
      <c r="K13" s="152" t="s">
        <v>25</v>
      </c>
      <c r="L13" s="152" t="s">
        <v>25</v>
      </c>
      <c r="M13" s="152" t="s">
        <v>25</v>
      </c>
    </row>
    <row r="14" spans="1:14" x14ac:dyDescent="0.25">
      <c r="A14" s="153" t="s">
        <v>62</v>
      </c>
      <c r="B14" s="154" t="s">
        <v>151</v>
      </c>
      <c r="C14" s="155" t="s">
        <v>150</v>
      </c>
      <c r="D14" s="152" t="str">
        <f>D13</f>
        <v>-</v>
      </c>
      <c r="E14" s="152" t="str">
        <f t="shared" ref="E14:M14" si="1">E13</f>
        <v>-</v>
      </c>
      <c r="F14" s="152" t="str">
        <f t="shared" si="1"/>
        <v>-</v>
      </c>
      <c r="G14" s="152" t="str">
        <f t="shared" si="1"/>
        <v>-</v>
      </c>
      <c r="H14" s="152" t="str">
        <f t="shared" si="1"/>
        <v>-</v>
      </c>
      <c r="I14" s="152" t="str">
        <f t="shared" si="1"/>
        <v>-</v>
      </c>
      <c r="J14" s="152" t="str">
        <f t="shared" si="1"/>
        <v>-</v>
      </c>
      <c r="K14" s="152" t="str">
        <f t="shared" si="1"/>
        <v>-</v>
      </c>
      <c r="L14" s="152" t="str">
        <f t="shared" si="1"/>
        <v>-</v>
      </c>
      <c r="M14" s="152" t="str">
        <f t="shared" si="1"/>
        <v>-</v>
      </c>
    </row>
    <row r="15" spans="1:14" x14ac:dyDescent="0.25">
      <c r="A15" s="153" t="s">
        <v>154</v>
      </c>
      <c r="B15" s="156" t="s">
        <v>152</v>
      </c>
      <c r="C15" s="155" t="s">
        <v>150</v>
      </c>
      <c r="D15" s="152">
        <v>49.55</v>
      </c>
      <c r="E15" s="152">
        <v>55.42</v>
      </c>
      <c r="F15" s="152">
        <v>53.63</v>
      </c>
      <c r="G15" s="152">
        <v>53.63</v>
      </c>
      <c r="H15" s="152">
        <v>53.63</v>
      </c>
      <c r="I15" s="152">
        <v>53.83</v>
      </c>
      <c r="J15" s="152">
        <v>53.83</v>
      </c>
      <c r="K15" s="152">
        <v>57.71</v>
      </c>
      <c r="L15" s="152">
        <v>58.22</v>
      </c>
      <c r="M15" s="152">
        <v>62.12</v>
      </c>
    </row>
    <row r="16" spans="1:14" ht="36" customHeight="1" x14ac:dyDescent="0.25">
      <c r="A16" s="158" t="s">
        <v>155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</row>
    <row r="17" s="125" customFormat="1" ht="15" x14ac:dyDescent="0.25"/>
    <row r="18" s="125" customFormat="1" ht="15" x14ac:dyDescent="0.25"/>
    <row r="19" s="125" customFormat="1" ht="15" x14ac:dyDescent="0.25"/>
    <row r="29" s="125" customFormat="1" ht="15" x14ac:dyDescent="0.25"/>
  </sheetData>
  <mergeCells count="12"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распоряжение 1</vt:lpstr>
      <vt:lpstr>распоряжение 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2021-10-29T10:54:05Z</dcterms:modified>
</cp:coreProperties>
</file>